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roslava.bergova\Desktop\MB\akcie\__rok 2025\hriste a park Svetla nad Sazavou\odevzdani\"/>
    </mc:Choice>
  </mc:AlternateContent>
  <bookViews>
    <workbookView xWindow="0" yWindow="0" windowWidth="0" windowHeight="0"/>
  </bookViews>
  <sheets>
    <sheet name="Rekapitulace stavby" sheetId="1" r:id="rId1"/>
    <sheet name="SO 0000 - Všeobecné polož..." sheetId="2" r:id="rId2"/>
    <sheet name="SO 1001 - Příprava staven..." sheetId="3" r:id="rId3"/>
    <sheet name="SO 1101.1 - Stezky a zpev..." sheetId="4" r:id="rId4"/>
    <sheet name="SO 1101.2 - Stezky a zpev..." sheetId="5" r:id="rId5"/>
    <sheet name="SO 1181 - Dopravně inžený..." sheetId="6" r:id="rId6"/>
    <sheet name="SO 1201 - Lávka přes poldr" sheetId="7" r:id="rId7"/>
    <sheet name="SO 1202 - Zárubní zeď" sheetId="8" r:id="rId8"/>
    <sheet name="SO 1351 - Vodovodní přípo..." sheetId="9" r:id="rId9"/>
    <sheet name="SO 1352 - Závlahový systém" sheetId="10" r:id="rId10"/>
    <sheet name="SO 1381 - Vrtaná studna" sheetId="11" r:id="rId11"/>
    <sheet name="SO 1382 - Jezírko a polos..." sheetId="12" r:id="rId12"/>
    <sheet name="SO 1383 - Mlhoviště" sheetId="13" r:id="rId13"/>
    <sheet name="SO 1411.1 - technologie" sheetId="14" r:id="rId14"/>
    <sheet name="SO 1411.2 - VO" sheetId="15" r:id="rId15"/>
    <sheet name="SO 1431.1 - svítidla" sheetId="16" r:id="rId16"/>
    <sheet name="SO 1431.2 - rozvody" sheetId="17" r:id="rId17"/>
    <sheet name="SO 1432 - Osvětlení víceú..." sheetId="18" r:id="rId18"/>
    <sheet name="SO 1451 - Kamerový systém" sheetId="19" r:id="rId19"/>
    <sheet name="SO 1701 - Víceúčelové hřiště" sheetId="20" r:id="rId20"/>
    <sheet name="SO 1702 - Dětské hřiště" sheetId="21" r:id="rId21"/>
    <sheet name="SO 1703 - Parková schodiště" sheetId="22" r:id="rId22"/>
    <sheet name="SO 1704.1 - Pítko" sheetId="23" r:id="rId23"/>
    <sheet name="SO 1704.2 - Mobiliář" sheetId="24" r:id="rId24"/>
    <sheet name="SO 1705 - Ohniště" sheetId="25" r:id="rId25"/>
    <sheet name="SO 1801 - Vegetační úpravy" sheetId="26" r:id="rId26"/>
    <sheet name="SO 1900.1 - kanalizační p..." sheetId="27" r:id="rId27"/>
    <sheet name="SO 1900.2 - vodovodní pří..." sheetId="28" r:id="rId28"/>
    <sheet name="SO 1900.3 - přípojka elektro" sheetId="29" r:id="rId29"/>
    <sheet name="PS 1001 - Technologie vod..." sheetId="30" r:id="rId30"/>
  </sheets>
  <definedNames>
    <definedName name="_xlnm.Print_Area" localSheetId="0">'Rekapitulace stavby'!$D$4:$AO$76,'Rekapitulace stavby'!$C$82:$AQ$130</definedName>
    <definedName name="_xlnm.Print_Titles" localSheetId="0">'Rekapitulace stavby'!$92:$92</definedName>
    <definedName name="_xlnm._FilterDatabase" localSheetId="1" hidden="1">'SO 0000 - Všeobecné polož...'!$C$125:$K$159</definedName>
    <definedName name="_xlnm.Print_Area" localSheetId="1">'SO 0000 - Všeobecné polož...'!$C$4:$J$76,'SO 0000 - Všeobecné polož...'!$C$82:$J$105,'SO 0000 - Všeobecné polož...'!$C$111:$K$159</definedName>
    <definedName name="_xlnm.Print_Titles" localSheetId="1">'SO 0000 - Všeobecné polož...'!$125:$125</definedName>
    <definedName name="_xlnm._FilterDatabase" localSheetId="2" hidden="1">'SO 1001 - Příprava staven...'!$C$121:$K$173</definedName>
    <definedName name="_xlnm.Print_Area" localSheetId="2">'SO 1001 - Příprava staven...'!$C$4:$J$76,'SO 1001 - Příprava staven...'!$C$82:$J$101,'SO 1001 - Příprava staven...'!$C$107:$K$173</definedName>
    <definedName name="_xlnm.Print_Titles" localSheetId="2">'SO 1001 - Příprava staven...'!$121:$121</definedName>
    <definedName name="_xlnm._FilterDatabase" localSheetId="3" hidden="1">'SO 1101.1 - Stezky a zpev...'!$C$129:$K$232</definedName>
    <definedName name="_xlnm.Print_Area" localSheetId="3">'SO 1101.1 - Stezky a zpev...'!$C$4:$J$76,'SO 1101.1 - Stezky a zpev...'!$C$82:$J$107,'SO 1101.1 - Stezky a zpev...'!$C$113:$K$232</definedName>
    <definedName name="_xlnm.Print_Titles" localSheetId="3">'SO 1101.1 - Stezky a zpev...'!$129:$129</definedName>
    <definedName name="_xlnm._FilterDatabase" localSheetId="4" hidden="1">'SO 1101.2 - Stezky a zpev...'!$C$130:$K$184</definedName>
    <definedName name="_xlnm.Print_Area" localSheetId="4">'SO 1101.2 - Stezky a zpev...'!$C$4:$J$76,'SO 1101.2 - Stezky a zpev...'!$C$82:$J$108,'SO 1101.2 - Stezky a zpev...'!$C$114:$K$184</definedName>
    <definedName name="_xlnm.Print_Titles" localSheetId="4">'SO 1101.2 - Stezky a zpev...'!$130:$130</definedName>
    <definedName name="_xlnm._FilterDatabase" localSheetId="5" hidden="1">'SO 1181 - Dopravně inžený...'!$C$122:$K$132</definedName>
    <definedName name="_xlnm.Print_Area" localSheetId="5">'SO 1181 - Dopravně inžený...'!$C$4:$J$76,'SO 1181 - Dopravně inžený...'!$C$82:$J$102,'SO 1181 - Dopravně inžený...'!$C$108:$K$132</definedName>
    <definedName name="_xlnm.Print_Titles" localSheetId="5">'SO 1181 - Dopravně inžený...'!$122:$122</definedName>
    <definedName name="_xlnm._FilterDatabase" localSheetId="6" hidden="1">'SO 1201 - Lávka přes poldr'!$C$129:$K$193</definedName>
    <definedName name="_xlnm.Print_Area" localSheetId="6">'SO 1201 - Lávka přes poldr'!$C$4:$J$76,'SO 1201 - Lávka přes poldr'!$C$82:$J$109,'SO 1201 - Lávka přes poldr'!$C$115:$K$193</definedName>
    <definedName name="_xlnm.Print_Titles" localSheetId="6">'SO 1201 - Lávka přes poldr'!$129:$129</definedName>
    <definedName name="_xlnm._FilterDatabase" localSheetId="7" hidden="1">'SO 1202 - Zárubní zeď'!$C$126:$K$165</definedName>
    <definedName name="_xlnm.Print_Area" localSheetId="7">'SO 1202 - Zárubní zeď'!$C$4:$J$76,'SO 1202 - Zárubní zeď'!$C$82:$J$106,'SO 1202 - Zárubní zeď'!$C$112:$K$165</definedName>
    <definedName name="_xlnm.Print_Titles" localSheetId="7">'SO 1202 - Zárubní zeď'!$126:$126</definedName>
    <definedName name="_xlnm._FilterDatabase" localSheetId="8" hidden="1">'SO 1351 - Vodovodní přípo...'!$C$124:$K$170</definedName>
    <definedName name="_xlnm.Print_Area" localSheetId="8">'SO 1351 - Vodovodní přípo...'!$C$4:$J$76,'SO 1351 - Vodovodní přípo...'!$C$82:$J$104,'SO 1351 - Vodovodní přípo...'!$C$110:$K$170</definedName>
    <definedName name="_xlnm.Print_Titles" localSheetId="8">'SO 1351 - Vodovodní přípo...'!$124:$124</definedName>
    <definedName name="_xlnm._FilterDatabase" localSheetId="9" hidden="1">'SO 1352 - Závlahový systém'!$C$131:$K$318</definedName>
    <definedName name="_xlnm.Print_Area" localSheetId="9">'SO 1352 - Závlahový systém'!$C$4:$J$76,'SO 1352 - Závlahový systém'!$C$82:$J$111,'SO 1352 - Závlahový systém'!$C$117:$K$318</definedName>
    <definedName name="_xlnm.Print_Titles" localSheetId="9">'SO 1352 - Závlahový systém'!$131:$131</definedName>
    <definedName name="_xlnm._FilterDatabase" localSheetId="10" hidden="1">'SO 1381 - Vrtaná studna'!$C$129:$K$176</definedName>
    <definedName name="_xlnm.Print_Area" localSheetId="10">'SO 1381 - Vrtaná studna'!$C$4:$J$76,'SO 1381 - Vrtaná studna'!$C$82:$J$109,'SO 1381 - Vrtaná studna'!$C$115:$K$176</definedName>
    <definedName name="_xlnm.Print_Titles" localSheetId="10">'SO 1381 - Vrtaná studna'!$129:$129</definedName>
    <definedName name="_xlnm._FilterDatabase" localSheetId="11" hidden="1">'SO 1382 - Jezírko a polos...'!$C$132:$K$314</definedName>
    <definedName name="_xlnm.Print_Area" localSheetId="11">'SO 1382 - Jezírko a polos...'!$C$4:$J$76,'SO 1382 - Jezírko a polos...'!$C$82:$J$112,'SO 1382 - Jezírko a polos...'!$C$118:$K$314</definedName>
    <definedName name="_xlnm.Print_Titles" localSheetId="11">'SO 1382 - Jezírko a polos...'!$132:$132</definedName>
    <definedName name="_xlnm._FilterDatabase" localSheetId="12" hidden="1">'SO 1383 - Mlhoviště'!$C$124:$K$156</definedName>
    <definedName name="_xlnm.Print_Area" localSheetId="12">'SO 1383 - Mlhoviště'!$C$4:$J$76,'SO 1383 - Mlhoviště'!$C$82:$J$104,'SO 1383 - Mlhoviště'!$C$110:$K$156</definedName>
    <definedName name="_xlnm.Print_Titles" localSheetId="12">'SO 1383 - Mlhoviště'!$124:$124</definedName>
    <definedName name="_xlnm._FilterDatabase" localSheetId="13" hidden="1">'SO 1411.1 - technologie'!$C$126:$K$160</definedName>
    <definedName name="_xlnm.Print_Area" localSheetId="13">'SO 1411.1 - technologie'!$C$4:$J$76,'SO 1411.1 - technologie'!$C$82:$J$104,'SO 1411.1 - technologie'!$C$110:$K$160</definedName>
    <definedName name="_xlnm.Print_Titles" localSheetId="13">'SO 1411.1 - technologie'!$126:$126</definedName>
    <definedName name="_xlnm._FilterDatabase" localSheetId="14" hidden="1">'SO 1411.2 - VO'!$C$126:$K$164</definedName>
    <definedName name="_xlnm.Print_Area" localSheetId="14">'SO 1411.2 - VO'!$C$4:$J$76,'SO 1411.2 - VO'!$C$82:$J$104,'SO 1411.2 - VO'!$C$110:$K$164</definedName>
    <definedName name="_xlnm.Print_Titles" localSheetId="14">'SO 1411.2 - VO'!$126:$126</definedName>
    <definedName name="_xlnm._FilterDatabase" localSheetId="15" hidden="1">'SO 1431.1 - svítidla'!$C$125:$K$130</definedName>
    <definedName name="_xlnm.Print_Area" localSheetId="15">'SO 1431.1 - svítidla'!$C$4:$J$76,'SO 1431.1 - svítidla'!$C$82:$J$103,'SO 1431.1 - svítidla'!$C$109:$K$130</definedName>
    <definedName name="_xlnm.Print_Titles" localSheetId="15">'SO 1431.1 - svítidla'!$125:$125</definedName>
    <definedName name="_xlnm._FilterDatabase" localSheetId="16" hidden="1">'SO 1431.2 - rozvody'!$C$128:$K$193</definedName>
    <definedName name="_xlnm.Print_Area" localSheetId="16">'SO 1431.2 - rozvody'!$C$4:$J$76,'SO 1431.2 - rozvody'!$C$82:$J$106,'SO 1431.2 - rozvody'!$C$112:$K$193</definedName>
    <definedName name="_xlnm.Print_Titles" localSheetId="16">'SO 1431.2 - rozvody'!$128:$128</definedName>
    <definedName name="_xlnm._FilterDatabase" localSheetId="17" hidden="1">'SO 1432 - Osvětlení víceú...'!$C$126:$K$207</definedName>
    <definedName name="_xlnm.Print_Area" localSheetId="17">'SO 1432 - Osvětlení víceú...'!$C$4:$J$76,'SO 1432 - Osvětlení víceú...'!$C$82:$J$106,'SO 1432 - Osvětlení víceú...'!$C$112:$K$207</definedName>
    <definedName name="_xlnm.Print_Titles" localSheetId="17">'SO 1432 - Osvětlení víceú...'!$126:$126</definedName>
    <definedName name="_xlnm._FilterDatabase" localSheetId="18" hidden="1">'SO 1451 - Kamerový systém'!$C$124:$K$190</definedName>
    <definedName name="_xlnm.Print_Area" localSheetId="18">'SO 1451 - Kamerový systém'!$C$4:$J$76,'SO 1451 - Kamerový systém'!$C$82:$J$104,'SO 1451 - Kamerový systém'!$C$110:$K$190</definedName>
    <definedName name="_xlnm.Print_Titles" localSheetId="18">'SO 1451 - Kamerový systém'!$124:$124</definedName>
    <definedName name="_xlnm._FilterDatabase" localSheetId="19" hidden="1">'SO 1701 - Víceúčelové hřiště'!$C$128:$K$199</definedName>
    <definedName name="_xlnm.Print_Area" localSheetId="19">'SO 1701 - Víceúčelové hřiště'!$C$4:$J$76,'SO 1701 - Víceúčelové hřiště'!$C$82:$J$108,'SO 1701 - Víceúčelové hřiště'!$C$114:$K$199</definedName>
    <definedName name="_xlnm.Print_Titles" localSheetId="19">'SO 1701 - Víceúčelové hřiště'!$128:$128</definedName>
    <definedName name="_xlnm._FilterDatabase" localSheetId="20" hidden="1">'SO 1702 - Dětské hřiště'!$C$124:$K$145</definedName>
    <definedName name="_xlnm.Print_Area" localSheetId="20">'SO 1702 - Dětské hřiště'!$C$4:$J$76,'SO 1702 - Dětské hřiště'!$C$82:$J$104,'SO 1702 - Dětské hřiště'!$C$110:$K$145</definedName>
    <definedName name="_xlnm.Print_Titles" localSheetId="20">'SO 1702 - Dětské hřiště'!$124:$124</definedName>
    <definedName name="_xlnm._FilterDatabase" localSheetId="21" hidden="1">'SO 1703 - Parková schodiště'!$C$125:$K$166</definedName>
    <definedName name="_xlnm.Print_Area" localSheetId="21">'SO 1703 - Parková schodiště'!$C$4:$J$76,'SO 1703 - Parková schodiště'!$C$82:$J$105,'SO 1703 - Parková schodiště'!$C$111:$K$166</definedName>
    <definedName name="_xlnm.Print_Titles" localSheetId="21">'SO 1703 - Parková schodiště'!$125:$125</definedName>
    <definedName name="_xlnm._FilterDatabase" localSheetId="22" hidden="1">'SO 1704.1 - Pítko'!$C$128:$K$144</definedName>
    <definedName name="_xlnm.Print_Area" localSheetId="22">'SO 1704.1 - Pítko'!$C$4:$J$76,'SO 1704.1 - Pítko'!$C$82:$J$106,'SO 1704.1 - Pítko'!$C$112:$K$144</definedName>
    <definedName name="_xlnm.Print_Titles" localSheetId="22">'SO 1704.1 - Pítko'!$128:$128</definedName>
    <definedName name="_xlnm._FilterDatabase" localSheetId="23" hidden="1">'SO 1704.2 - Mobiliář'!$C$128:$K$152</definedName>
    <definedName name="_xlnm.Print_Area" localSheetId="23">'SO 1704.2 - Mobiliář'!$C$4:$J$76,'SO 1704.2 - Mobiliář'!$C$82:$J$106,'SO 1704.2 - Mobiliář'!$C$112:$K$152</definedName>
    <definedName name="_xlnm.Print_Titles" localSheetId="23">'SO 1704.2 - Mobiliář'!$128:$128</definedName>
    <definedName name="_xlnm._FilterDatabase" localSheetId="24" hidden="1">'SO 1705 - Ohniště'!$C$127:$K$186</definedName>
    <definedName name="_xlnm.Print_Area" localSheetId="24">'SO 1705 - Ohniště'!$C$4:$J$76,'SO 1705 - Ohniště'!$C$82:$J$107,'SO 1705 - Ohniště'!$C$113:$K$186</definedName>
    <definedName name="_xlnm.Print_Titles" localSheetId="24">'SO 1705 - Ohniště'!$127:$127</definedName>
    <definedName name="_xlnm._FilterDatabase" localSheetId="25" hidden="1">'SO 1801 - Vegetační úpravy'!$C$122:$K$347</definedName>
    <definedName name="_xlnm.Print_Area" localSheetId="25">'SO 1801 - Vegetační úpravy'!$C$4:$J$76,'SO 1801 - Vegetační úpravy'!$C$82:$J$102,'SO 1801 - Vegetační úpravy'!$C$108:$K$347</definedName>
    <definedName name="_xlnm.Print_Titles" localSheetId="25">'SO 1801 - Vegetační úpravy'!$122:$122</definedName>
    <definedName name="_xlnm._FilterDatabase" localSheetId="26" hidden="1">'SO 1900.1 - kanalizační p...'!$C$129:$K$172</definedName>
    <definedName name="_xlnm.Print_Area" localSheetId="26">'SO 1900.1 - kanalizační p...'!$C$4:$J$76,'SO 1900.1 - kanalizační p...'!$C$82:$J$107,'SO 1900.1 - kanalizační p...'!$C$113:$K$172</definedName>
    <definedName name="_xlnm.Print_Titles" localSheetId="26">'SO 1900.1 - kanalizační p...'!$129:$129</definedName>
    <definedName name="_xlnm._FilterDatabase" localSheetId="27" hidden="1">'SO 1900.2 - vodovodní pří...'!$C$128:$K$173</definedName>
    <definedName name="_xlnm.Print_Area" localSheetId="27">'SO 1900.2 - vodovodní pří...'!$C$4:$J$76,'SO 1900.2 - vodovodní pří...'!$C$82:$J$106,'SO 1900.2 - vodovodní pří...'!$C$112:$K$173</definedName>
    <definedName name="_xlnm.Print_Titles" localSheetId="27">'SO 1900.2 - vodovodní pří...'!$128:$128</definedName>
    <definedName name="_xlnm._FilterDatabase" localSheetId="28" hidden="1">'SO 1900.3 - přípojka elektro'!$C$128:$K$156</definedName>
    <definedName name="_xlnm.Print_Area" localSheetId="28">'SO 1900.3 - přípojka elektro'!$C$4:$J$76,'SO 1900.3 - přípojka elektro'!$C$82:$J$106,'SO 1900.3 - přípojka elektro'!$C$112:$K$156</definedName>
    <definedName name="_xlnm.Print_Titles" localSheetId="28">'SO 1900.3 - přípojka elektro'!$128:$128</definedName>
    <definedName name="_xlnm._FilterDatabase" localSheetId="29" hidden="1">'PS 1001 - Technologie vod...'!$C$131:$K$304</definedName>
    <definedName name="_xlnm.Print_Area" localSheetId="29">'PS 1001 - Technologie vod...'!$C$4:$J$76,'PS 1001 - Technologie vod...'!$C$82:$J$111,'PS 1001 - Technologie vod...'!$C$117:$K$304</definedName>
    <definedName name="_xlnm.Print_Titles" localSheetId="29">'PS 1001 - Technologie vod...'!$131:$131</definedName>
  </definedNames>
  <calcPr/>
</workbook>
</file>

<file path=xl/calcChain.xml><?xml version="1.0" encoding="utf-8"?>
<calcChain xmlns="http://schemas.openxmlformats.org/spreadsheetml/2006/main">
  <c i="30" l="1" r="J39"/>
  <c r="J38"/>
  <c i="1" r="AY129"/>
  <c i="30" r="J37"/>
  <c i="1" r="AX129"/>
  <c i="30" r="BI300"/>
  <c r="BH300"/>
  <c r="BG300"/>
  <c r="BF300"/>
  <c r="T300"/>
  <c r="R300"/>
  <c r="P300"/>
  <c r="BI298"/>
  <c r="BH298"/>
  <c r="BG298"/>
  <c r="BF298"/>
  <c r="T298"/>
  <c r="R298"/>
  <c r="P298"/>
  <c r="BI293"/>
  <c r="BH293"/>
  <c r="BG293"/>
  <c r="BF293"/>
  <c r="T293"/>
  <c r="R293"/>
  <c r="P293"/>
  <c r="BI291"/>
  <c r="BH291"/>
  <c r="BG291"/>
  <c r="BF291"/>
  <c r="T291"/>
  <c r="T290"/>
  <c r="R291"/>
  <c r="R290"/>
  <c r="P291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0"/>
  <c r="BH210"/>
  <c r="BG210"/>
  <c r="BF210"/>
  <c r="T210"/>
  <c r="R210"/>
  <c r="P210"/>
  <c r="BI209"/>
  <c r="BH209"/>
  <c r="BG209"/>
  <c r="BF209"/>
  <c r="T209"/>
  <c r="R209"/>
  <c r="P209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2"/>
  <c r="BH202"/>
  <c r="BG202"/>
  <c r="BF202"/>
  <c r="T202"/>
  <c r="R202"/>
  <c r="P202"/>
  <c r="BI200"/>
  <c r="BH200"/>
  <c r="BG200"/>
  <c r="BF200"/>
  <c r="T200"/>
  <c r="R200"/>
  <c r="P200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7"/>
  <c r="BH157"/>
  <c r="BG157"/>
  <c r="BF157"/>
  <c r="T157"/>
  <c r="T156"/>
  <c r="R157"/>
  <c r="R156"/>
  <c r="P157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J128"/>
  <c r="F128"/>
  <c r="F126"/>
  <c r="E124"/>
  <c r="J93"/>
  <c r="F93"/>
  <c r="F91"/>
  <c r="E89"/>
  <c r="J26"/>
  <c r="E26"/>
  <c r="J94"/>
  <c r="J25"/>
  <c r="J20"/>
  <c r="E20"/>
  <c r="F94"/>
  <c r="J19"/>
  <c r="J14"/>
  <c r="J126"/>
  <c r="E7"/>
  <c r="E120"/>
  <c i="29" r="J41"/>
  <c r="J40"/>
  <c i="1" r="AY128"/>
  <c i="29" r="J39"/>
  <c i="1" r="AX128"/>
  <c i="29"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J125"/>
  <c r="F125"/>
  <c r="F123"/>
  <c r="E121"/>
  <c r="J95"/>
  <c r="F95"/>
  <c r="F93"/>
  <c r="E91"/>
  <c r="J28"/>
  <c r="E28"/>
  <c r="J126"/>
  <c r="J27"/>
  <c r="J22"/>
  <c r="E22"/>
  <c r="F126"/>
  <c r="J21"/>
  <c r="J16"/>
  <c r="J123"/>
  <c r="E7"/>
  <c r="E115"/>
  <c i="28" r="J41"/>
  <c r="J40"/>
  <c i="1" r="AY127"/>
  <c i="28" r="J39"/>
  <c i="1" r="AX127"/>
  <c i="28" r="BI173"/>
  <c r="BH173"/>
  <c r="BG173"/>
  <c r="BF173"/>
  <c r="T173"/>
  <c r="T172"/>
  <c r="R173"/>
  <c r="R172"/>
  <c r="P173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J125"/>
  <c r="F125"/>
  <c r="F123"/>
  <c r="E121"/>
  <c r="J95"/>
  <c r="F95"/>
  <c r="F93"/>
  <c r="E91"/>
  <c r="J28"/>
  <c r="E28"/>
  <c r="J96"/>
  <c r="J27"/>
  <c r="J22"/>
  <c r="E22"/>
  <c r="F126"/>
  <c r="J21"/>
  <c r="J16"/>
  <c r="J93"/>
  <c r="E7"/>
  <c r="E85"/>
  <c i="27" r="J41"/>
  <c r="J40"/>
  <c i="1" r="AY126"/>
  <c i="27" r="J39"/>
  <c i="1" r="AX126"/>
  <c i="27" r="BI172"/>
  <c r="BH172"/>
  <c r="BG172"/>
  <c r="BF172"/>
  <c r="T172"/>
  <c r="T171"/>
  <c r="R172"/>
  <c r="R171"/>
  <c r="P172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T151"/>
  <c r="R152"/>
  <c r="R151"/>
  <c r="P152"/>
  <c r="P151"/>
  <c r="BI150"/>
  <c r="BH150"/>
  <c r="BG150"/>
  <c r="BF150"/>
  <c r="T150"/>
  <c r="T149"/>
  <c r="R150"/>
  <c r="R149"/>
  <c r="P150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J126"/>
  <c r="F126"/>
  <c r="F124"/>
  <c r="E122"/>
  <c r="J95"/>
  <c r="F95"/>
  <c r="F93"/>
  <c r="E91"/>
  <c r="J28"/>
  <c r="E28"/>
  <c r="J127"/>
  <c r="J27"/>
  <c r="J22"/>
  <c r="E22"/>
  <c r="F127"/>
  <c r="J21"/>
  <c r="J16"/>
  <c r="J93"/>
  <c r="E7"/>
  <c r="E116"/>
  <c i="26" r="J39"/>
  <c r="J38"/>
  <c i="1" r="AY124"/>
  <c i="26" r="J37"/>
  <c i="1" r="AX124"/>
  <c i="26" r="BI347"/>
  <c r="BH347"/>
  <c r="BG347"/>
  <c r="BF347"/>
  <c r="T347"/>
  <c r="T346"/>
  <c r="R347"/>
  <c r="R346"/>
  <c r="P347"/>
  <c r="P346"/>
  <c r="BI343"/>
  <c r="BH343"/>
  <c r="BG343"/>
  <c r="BF343"/>
  <c r="T343"/>
  <c r="R343"/>
  <c r="P343"/>
  <c r="BI342"/>
  <c r="BH342"/>
  <c r="BG342"/>
  <c r="BF342"/>
  <c r="T342"/>
  <c r="R342"/>
  <c r="P342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28"/>
  <c r="BH328"/>
  <c r="BG328"/>
  <c r="BF328"/>
  <c r="T328"/>
  <c r="R328"/>
  <c r="P328"/>
  <c r="BI322"/>
  <c r="BH322"/>
  <c r="BG322"/>
  <c r="BF322"/>
  <c r="T322"/>
  <c r="R322"/>
  <c r="P322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09"/>
  <c r="BH309"/>
  <c r="BG309"/>
  <c r="BF309"/>
  <c r="T309"/>
  <c r="R309"/>
  <c r="P309"/>
  <c r="BI308"/>
  <c r="BH308"/>
  <c r="BG308"/>
  <c r="BF308"/>
  <c r="T308"/>
  <c r="R308"/>
  <c r="P308"/>
  <c r="BI306"/>
  <c r="BH306"/>
  <c r="BG306"/>
  <c r="BF306"/>
  <c r="T306"/>
  <c r="R306"/>
  <c r="P306"/>
  <c r="BI300"/>
  <c r="BH300"/>
  <c r="BG300"/>
  <c r="BF300"/>
  <c r="T300"/>
  <c r="R300"/>
  <c r="P300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6"/>
  <c r="BH186"/>
  <c r="BG186"/>
  <c r="BF186"/>
  <c r="T186"/>
  <c r="R186"/>
  <c r="P186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1"/>
  <c r="BH151"/>
  <c r="BG151"/>
  <c r="BF151"/>
  <c r="T151"/>
  <c r="R151"/>
  <c r="P151"/>
  <c r="BI150"/>
  <c r="BH150"/>
  <c r="BG150"/>
  <c r="BF150"/>
  <c r="T150"/>
  <c r="R150"/>
  <c r="P150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1"/>
  <c r="BH131"/>
  <c r="BG131"/>
  <c r="BF131"/>
  <c r="T131"/>
  <c r="R131"/>
  <c r="P131"/>
  <c r="BI130"/>
  <c r="BH130"/>
  <c r="BG130"/>
  <c r="BF130"/>
  <c r="T130"/>
  <c r="R130"/>
  <c r="P130"/>
  <c r="BI126"/>
  <c r="BH126"/>
  <c r="BG126"/>
  <c r="BF126"/>
  <c r="T126"/>
  <c r="R126"/>
  <c r="P126"/>
  <c r="J119"/>
  <c r="F119"/>
  <c r="F117"/>
  <c r="E115"/>
  <c r="J93"/>
  <c r="F93"/>
  <c r="F91"/>
  <c r="E89"/>
  <c r="J26"/>
  <c r="E26"/>
  <c r="J94"/>
  <c r="J25"/>
  <c r="J20"/>
  <c r="E20"/>
  <c r="F120"/>
  <c r="J19"/>
  <c r="J14"/>
  <c r="J117"/>
  <c r="E7"/>
  <c r="E111"/>
  <c i="25" r="J39"/>
  <c r="J38"/>
  <c i="1" r="AY123"/>
  <c i="25" r="J37"/>
  <c i="1" r="AX123"/>
  <c i="25" r="BI186"/>
  <c r="BH186"/>
  <c r="BG186"/>
  <c r="BF186"/>
  <c r="T186"/>
  <c r="T185"/>
  <c r="R186"/>
  <c r="R185"/>
  <c r="P186"/>
  <c r="P185"/>
  <c r="BI183"/>
  <c r="BH183"/>
  <c r="BG183"/>
  <c r="BF183"/>
  <c r="T183"/>
  <c r="T182"/>
  <c r="R183"/>
  <c r="R182"/>
  <c r="P183"/>
  <c r="P182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T158"/>
  <c r="R159"/>
  <c r="R158"/>
  <c r="P159"/>
  <c r="P158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T151"/>
  <c r="R152"/>
  <c r="R151"/>
  <c r="P152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J124"/>
  <c r="F124"/>
  <c r="F122"/>
  <c r="E120"/>
  <c r="J93"/>
  <c r="F93"/>
  <c r="F91"/>
  <c r="E89"/>
  <c r="J26"/>
  <c r="E26"/>
  <c r="J125"/>
  <c r="J25"/>
  <c r="J20"/>
  <c r="E20"/>
  <c r="F125"/>
  <c r="J19"/>
  <c r="J14"/>
  <c r="J122"/>
  <c r="E7"/>
  <c r="E116"/>
  <c i="24" r="J41"/>
  <c r="J40"/>
  <c i="1" r="AY122"/>
  <c i="24" r="J39"/>
  <c i="1" r="AX122"/>
  <c i="24" r="BI152"/>
  <c r="BH152"/>
  <c r="BG152"/>
  <c r="BF152"/>
  <c r="T152"/>
  <c r="T151"/>
  <c r="R152"/>
  <c r="R151"/>
  <c r="P152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8"/>
  <c r="BH138"/>
  <c r="BG138"/>
  <c r="BF138"/>
  <c r="T138"/>
  <c r="T137"/>
  <c r="R138"/>
  <c r="R137"/>
  <c r="P138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J125"/>
  <c r="F125"/>
  <c r="F123"/>
  <c r="E121"/>
  <c r="J95"/>
  <c r="F95"/>
  <c r="F93"/>
  <c r="E91"/>
  <c r="J28"/>
  <c r="E28"/>
  <c r="J126"/>
  <c r="J27"/>
  <c r="J22"/>
  <c r="E22"/>
  <c r="F96"/>
  <c r="J21"/>
  <c r="J16"/>
  <c r="J93"/>
  <c r="E7"/>
  <c r="E85"/>
  <c i="23" r="J41"/>
  <c r="J40"/>
  <c i="1" r="AY121"/>
  <c i="23" r="J39"/>
  <c i="1" r="AX121"/>
  <c i="23" r="BI144"/>
  <c r="BH144"/>
  <c r="BG144"/>
  <c r="BF144"/>
  <c r="T144"/>
  <c r="T143"/>
  <c r="R144"/>
  <c r="R143"/>
  <c r="P144"/>
  <c r="P143"/>
  <c r="BI141"/>
  <c r="BH141"/>
  <c r="BG141"/>
  <c r="BF141"/>
  <c r="T141"/>
  <c r="T140"/>
  <c r="R141"/>
  <c r="R140"/>
  <c r="P141"/>
  <c r="P140"/>
  <c r="BI138"/>
  <c r="BH138"/>
  <c r="BG138"/>
  <c r="BF138"/>
  <c r="T138"/>
  <c r="T137"/>
  <c r="R138"/>
  <c r="R137"/>
  <c r="P138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J125"/>
  <c r="F125"/>
  <c r="F123"/>
  <c r="E121"/>
  <c r="J95"/>
  <c r="F95"/>
  <c r="F93"/>
  <c r="E91"/>
  <c r="J28"/>
  <c r="E28"/>
  <c r="J126"/>
  <c r="J27"/>
  <c r="J22"/>
  <c r="E22"/>
  <c r="F126"/>
  <c r="J21"/>
  <c r="J16"/>
  <c r="J93"/>
  <c r="E7"/>
  <c r="E115"/>
  <c i="22" r="J39"/>
  <c r="J38"/>
  <c i="1" r="AY119"/>
  <c i="22" r="J37"/>
  <c i="1" r="AX119"/>
  <c i="22" r="BI166"/>
  <c r="BH166"/>
  <c r="BG166"/>
  <c r="BF166"/>
  <c r="T166"/>
  <c r="T165"/>
  <c r="R166"/>
  <c r="R165"/>
  <c r="P166"/>
  <c r="P165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9"/>
  <c r="BH149"/>
  <c r="BG149"/>
  <c r="BF149"/>
  <c r="T149"/>
  <c r="R149"/>
  <c r="P149"/>
  <c r="BI144"/>
  <c r="BH144"/>
  <c r="BG144"/>
  <c r="BF144"/>
  <c r="T144"/>
  <c r="R144"/>
  <c r="P144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J122"/>
  <c r="F122"/>
  <c r="F120"/>
  <c r="E118"/>
  <c r="J93"/>
  <c r="F93"/>
  <c r="F91"/>
  <c r="E89"/>
  <c r="J26"/>
  <c r="E26"/>
  <c r="J123"/>
  <c r="J25"/>
  <c r="J20"/>
  <c r="E20"/>
  <c r="F94"/>
  <c r="J19"/>
  <c r="J14"/>
  <c r="J91"/>
  <c r="E7"/>
  <c r="E114"/>
  <c i="21" r="J39"/>
  <c r="J38"/>
  <c i="1" r="AY118"/>
  <c i="21" r="J37"/>
  <c i="1" r="AX118"/>
  <c i="21" r="BI145"/>
  <c r="BH145"/>
  <c r="BG145"/>
  <c r="BF145"/>
  <c r="T145"/>
  <c r="T144"/>
  <c r="R145"/>
  <c r="R144"/>
  <c r="P145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4"/>
  <c r="BH134"/>
  <c r="BG134"/>
  <c r="BF134"/>
  <c r="T134"/>
  <c r="T133"/>
  <c r="R134"/>
  <c r="R133"/>
  <c r="P134"/>
  <c r="P133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94"/>
  <c r="J25"/>
  <c r="J20"/>
  <c r="E20"/>
  <c r="F122"/>
  <c r="J19"/>
  <c r="J14"/>
  <c r="J119"/>
  <c r="E7"/>
  <c r="E113"/>
  <c i="20" r="J39"/>
  <c r="J38"/>
  <c i="1" r="AY117"/>
  <c i="20" r="J37"/>
  <c i="1" r="AX117"/>
  <c i="20" r="BI199"/>
  <c r="BH199"/>
  <c r="BG199"/>
  <c r="BF199"/>
  <c r="T199"/>
  <c r="T198"/>
  <c r="R199"/>
  <c r="R198"/>
  <c r="P199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T187"/>
  <c r="R188"/>
  <c r="R187"/>
  <c r="P188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J125"/>
  <c r="F125"/>
  <c r="F123"/>
  <c r="E121"/>
  <c r="J93"/>
  <c r="F93"/>
  <c r="F91"/>
  <c r="E89"/>
  <c r="J26"/>
  <c r="E26"/>
  <c r="J94"/>
  <c r="J25"/>
  <c r="J20"/>
  <c r="E20"/>
  <c r="F126"/>
  <c r="J19"/>
  <c r="J14"/>
  <c r="J123"/>
  <c r="E7"/>
  <c r="E117"/>
  <c i="19" r="J39"/>
  <c r="J38"/>
  <c i="1" r="AY116"/>
  <c i="19" r="J37"/>
  <c i="1" r="AX116"/>
  <c i="19" r="BI190"/>
  <c r="BH190"/>
  <c r="BG190"/>
  <c r="BF190"/>
  <c r="T190"/>
  <c r="R190"/>
  <c r="P190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122"/>
  <c r="J25"/>
  <c r="J20"/>
  <c r="E20"/>
  <c r="F122"/>
  <c r="J19"/>
  <c r="J14"/>
  <c r="J119"/>
  <c r="E7"/>
  <c r="E113"/>
  <c i="18" r="J39"/>
  <c r="J38"/>
  <c i="1" r="AY115"/>
  <c i="18" r="J37"/>
  <c i="1" r="AX115"/>
  <c i="18"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7"/>
  <c r="BH137"/>
  <c r="BG137"/>
  <c r="BF137"/>
  <c r="T137"/>
  <c r="R137"/>
  <c r="P137"/>
  <c r="BI136"/>
  <c r="BH136"/>
  <c r="BG136"/>
  <c r="BF136"/>
  <c r="T136"/>
  <c r="R136"/>
  <c r="P136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3"/>
  <c r="F123"/>
  <c r="F121"/>
  <c r="E119"/>
  <c r="J93"/>
  <c r="F93"/>
  <c r="F91"/>
  <c r="E89"/>
  <c r="J26"/>
  <c r="E26"/>
  <c r="J94"/>
  <c r="J25"/>
  <c r="J20"/>
  <c r="E20"/>
  <c r="F124"/>
  <c r="J19"/>
  <c r="J14"/>
  <c r="J121"/>
  <c r="E7"/>
  <c r="E85"/>
  <c i="17" r="J41"/>
  <c r="J40"/>
  <c i="1" r="AY114"/>
  <c i="17" r="J39"/>
  <c i="1" r="AX114"/>
  <c i="17"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2"/>
  <c r="BH182"/>
  <c r="BG182"/>
  <c r="BF182"/>
  <c r="T182"/>
  <c r="R182"/>
  <c r="P182"/>
  <c r="BI179"/>
  <c r="BH179"/>
  <c r="BG179"/>
  <c r="BF179"/>
  <c r="T179"/>
  <c r="R179"/>
  <c r="P179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0"/>
  <c r="BH160"/>
  <c r="BG160"/>
  <c r="BF160"/>
  <c r="T160"/>
  <c r="R160"/>
  <c r="P160"/>
  <c r="BI159"/>
  <c r="BH159"/>
  <c r="BG159"/>
  <c r="BF159"/>
  <c r="T159"/>
  <c r="R159"/>
  <c r="P159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3"/>
  <c r="BH133"/>
  <c r="BG133"/>
  <c r="BF133"/>
  <c r="T133"/>
  <c r="R133"/>
  <c r="P133"/>
  <c r="BI132"/>
  <c r="BH132"/>
  <c r="BG132"/>
  <c r="BF132"/>
  <c r="T132"/>
  <c r="R132"/>
  <c r="P132"/>
  <c r="J125"/>
  <c r="F125"/>
  <c r="F123"/>
  <c r="E121"/>
  <c r="J95"/>
  <c r="F95"/>
  <c r="F93"/>
  <c r="E91"/>
  <c r="J28"/>
  <c r="E28"/>
  <c r="J126"/>
  <c r="J27"/>
  <c r="J22"/>
  <c r="E22"/>
  <c r="F96"/>
  <c r="J21"/>
  <c r="J16"/>
  <c r="J123"/>
  <c r="E7"/>
  <c r="E85"/>
  <c i="16" r="J41"/>
  <c r="J40"/>
  <c i="1" r="AY113"/>
  <c i="16" r="J39"/>
  <c i="1" r="AX113"/>
  <c i="16" r="BI129"/>
  <c r="BH129"/>
  <c r="BG129"/>
  <c r="BF129"/>
  <c r="T129"/>
  <c r="T128"/>
  <c r="T127"/>
  <c r="T126"/>
  <c r="R129"/>
  <c r="R128"/>
  <c r="R127"/>
  <c r="R126"/>
  <c r="P129"/>
  <c r="P128"/>
  <c r="P127"/>
  <c r="P126"/>
  <c i="1" r="AU113"/>
  <c i="16" r="J122"/>
  <c r="F122"/>
  <c r="F120"/>
  <c r="E118"/>
  <c r="J95"/>
  <c r="F95"/>
  <c r="F93"/>
  <c r="E91"/>
  <c r="J28"/>
  <c r="E28"/>
  <c r="J123"/>
  <c r="J27"/>
  <c r="J22"/>
  <c r="E22"/>
  <c r="F123"/>
  <c r="J21"/>
  <c r="J16"/>
  <c r="J120"/>
  <c r="E7"/>
  <c r="E112"/>
  <c i="15" r="J41"/>
  <c r="J40"/>
  <c i="1" r="AY111"/>
  <c i="15" r="J39"/>
  <c i="1" r="AX111"/>
  <c i="15"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3"/>
  <c r="F123"/>
  <c r="F121"/>
  <c r="E119"/>
  <c r="J95"/>
  <c r="F95"/>
  <c r="F93"/>
  <c r="E91"/>
  <c r="J28"/>
  <c r="E28"/>
  <c r="J124"/>
  <c r="J27"/>
  <c r="J22"/>
  <c r="E22"/>
  <c r="F124"/>
  <c r="J21"/>
  <c r="J16"/>
  <c r="J121"/>
  <c r="E7"/>
  <c r="E113"/>
  <c i="14" r="J41"/>
  <c r="J40"/>
  <c i="1" r="AY110"/>
  <c i="14" r="J39"/>
  <c i="1" r="AX110"/>
  <c i="14"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J123"/>
  <c r="F123"/>
  <c r="F121"/>
  <c r="E119"/>
  <c r="J95"/>
  <c r="F95"/>
  <c r="F93"/>
  <c r="E91"/>
  <c r="J28"/>
  <c r="E28"/>
  <c r="J124"/>
  <c r="J27"/>
  <c r="J22"/>
  <c r="E22"/>
  <c r="F96"/>
  <c r="J21"/>
  <c r="J16"/>
  <c r="J121"/>
  <c r="E7"/>
  <c r="E113"/>
  <c i="13" r="J39"/>
  <c r="J38"/>
  <c i="1" r="AY108"/>
  <c i="13" r="J37"/>
  <c i="1" r="AX108"/>
  <c i="13"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3"/>
  <c r="BH133"/>
  <c r="BG133"/>
  <c r="BF133"/>
  <c r="T133"/>
  <c r="R133"/>
  <c r="P133"/>
  <c r="BI129"/>
  <c r="BH129"/>
  <c r="BG129"/>
  <c r="BF129"/>
  <c r="T129"/>
  <c r="R129"/>
  <c r="P129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94"/>
  <c r="J25"/>
  <c r="J20"/>
  <c r="E20"/>
  <c r="F94"/>
  <c r="J19"/>
  <c r="J14"/>
  <c r="J119"/>
  <c r="E7"/>
  <c r="E85"/>
  <c i="12" r="J39"/>
  <c r="J38"/>
  <c i="1" r="AY107"/>
  <c i="12" r="J37"/>
  <c i="1" r="AX107"/>
  <c i="12"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5"/>
  <c r="BH305"/>
  <c r="BG305"/>
  <c r="BF305"/>
  <c r="T305"/>
  <c r="T304"/>
  <c r="R305"/>
  <c r="R304"/>
  <c r="P305"/>
  <c r="P304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79"/>
  <c r="BH279"/>
  <c r="BG279"/>
  <c r="BF279"/>
  <c r="T279"/>
  <c r="T278"/>
  <c r="R279"/>
  <c r="R278"/>
  <c r="P279"/>
  <c r="P278"/>
  <c r="BI276"/>
  <c r="BH276"/>
  <c r="BG276"/>
  <c r="BF276"/>
  <c r="T276"/>
  <c r="T275"/>
  <c r="R276"/>
  <c r="R275"/>
  <c r="P276"/>
  <c r="P275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6"/>
  <c r="BH246"/>
  <c r="BG246"/>
  <c r="BF246"/>
  <c r="T246"/>
  <c r="R246"/>
  <c r="P246"/>
  <c r="BI242"/>
  <c r="BH242"/>
  <c r="BG242"/>
  <c r="BF242"/>
  <c r="T242"/>
  <c r="T241"/>
  <c r="R242"/>
  <c r="R241"/>
  <c r="P242"/>
  <c r="P241"/>
  <c r="BI240"/>
  <c r="BH240"/>
  <c r="BG240"/>
  <c r="BF240"/>
  <c r="T240"/>
  <c r="R240"/>
  <c r="P240"/>
  <c r="BI239"/>
  <c r="BH239"/>
  <c r="BG239"/>
  <c r="BF239"/>
  <c r="T239"/>
  <c r="R239"/>
  <c r="P239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16"/>
  <c r="BH216"/>
  <c r="BG216"/>
  <c r="BF216"/>
  <c r="T216"/>
  <c r="R216"/>
  <c r="P216"/>
  <c r="BI215"/>
  <c r="BH215"/>
  <c r="BG215"/>
  <c r="BF215"/>
  <c r="T215"/>
  <c r="R215"/>
  <c r="P215"/>
  <c r="BI211"/>
  <c r="BH211"/>
  <c r="BG211"/>
  <c r="BF211"/>
  <c r="T211"/>
  <c r="R211"/>
  <c r="P211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7"/>
  <c r="BH197"/>
  <c r="BG197"/>
  <c r="BF197"/>
  <c r="T197"/>
  <c r="R197"/>
  <c r="P197"/>
  <c r="BI196"/>
  <c r="BH196"/>
  <c r="BG196"/>
  <c r="BF196"/>
  <c r="T196"/>
  <c r="R196"/>
  <c r="P196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3"/>
  <c r="BH163"/>
  <c r="BG163"/>
  <c r="BF163"/>
  <c r="T163"/>
  <c r="R163"/>
  <c r="P163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3"/>
  <c r="BH143"/>
  <c r="BG143"/>
  <c r="BF143"/>
  <c r="T143"/>
  <c r="R143"/>
  <c r="P143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J129"/>
  <c r="F129"/>
  <c r="F127"/>
  <c r="E125"/>
  <c r="J93"/>
  <c r="F93"/>
  <c r="F91"/>
  <c r="E89"/>
  <c r="J26"/>
  <c r="E26"/>
  <c r="J94"/>
  <c r="J25"/>
  <c r="J20"/>
  <c r="E20"/>
  <c r="F130"/>
  <c r="J19"/>
  <c r="J14"/>
  <c r="J91"/>
  <c r="E7"/>
  <c r="E85"/>
  <c i="11" r="J39"/>
  <c r="J38"/>
  <c i="1" r="AY106"/>
  <c i="11" r="J37"/>
  <c i="1" r="AX106"/>
  <c i="11"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T171"/>
  <c r="R172"/>
  <c r="R171"/>
  <c r="P172"/>
  <c r="P171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T162"/>
  <c r="R163"/>
  <c r="R162"/>
  <c r="P163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J126"/>
  <c r="F126"/>
  <c r="F124"/>
  <c r="E122"/>
  <c r="J93"/>
  <c r="F93"/>
  <c r="F91"/>
  <c r="E89"/>
  <c r="J26"/>
  <c r="E26"/>
  <c r="J94"/>
  <c r="J25"/>
  <c r="J20"/>
  <c r="E20"/>
  <c r="F127"/>
  <c r="J19"/>
  <c r="J14"/>
  <c r="J124"/>
  <c r="E7"/>
  <c r="E85"/>
  <c i="10" r="J39"/>
  <c r="J38"/>
  <c i="1" r="AY105"/>
  <c i="10" r="J37"/>
  <c i="1" r="AX105"/>
  <c i="10" r="BI314"/>
  <c r="BH314"/>
  <c r="BG314"/>
  <c r="BF314"/>
  <c r="T314"/>
  <c r="R314"/>
  <c r="P314"/>
  <c r="BI312"/>
  <c r="BH312"/>
  <c r="BG312"/>
  <c r="BF312"/>
  <c r="T312"/>
  <c r="R312"/>
  <c r="P312"/>
  <c r="BI308"/>
  <c r="BH308"/>
  <c r="BG308"/>
  <c r="BF308"/>
  <c r="T308"/>
  <c r="R308"/>
  <c r="P308"/>
  <c r="BI306"/>
  <c r="BH306"/>
  <c r="BG306"/>
  <c r="BF306"/>
  <c r="T306"/>
  <c r="T305"/>
  <c r="R306"/>
  <c r="R305"/>
  <c r="P306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5"/>
  <c r="BH295"/>
  <c r="BG295"/>
  <c r="BF295"/>
  <c r="T295"/>
  <c r="R295"/>
  <c r="P295"/>
  <c r="BI291"/>
  <c r="BH291"/>
  <c r="BG291"/>
  <c r="BF291"/>
  <c r="T291"/>
  <c r="R291"/>
  <c r="P291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4"/>
  <c r="BH244"/>
  <c r="BG244"/>
  <c r="BF244"/>
  <c r="T244"/>
  <c r="R244"/>
  <c r="P244"/>
  <c r="BI243"/>
  <c r="BH243"/>
  <c r="BG243"/>
  <c r="BF243"/>
  <c r="T243"/>
  <c r="R243"/>
  <c r="P243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1"/>
  <c r="BH181"/>
  <c r="BG181"/>
  <c r="BF181"/>
  <c r="T181"/>
  <c r="T180"/>
  <c r="R181"/>
  <c r="R180"/>
  <c r="P181"/>
  <c r="P180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70"/>
  <c r="BH170"/>
  <c r="BG170"/>
  <c r="BF170"/>
  <c r="T170"/>
  <c r="R170"/>
  <c r="P170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5"/>
  <c r="BH135"/>
  <c r="BG135"/>
  <c r="BF135"/>
  <c r="T135"/>
  <c r="R135"/>
  <c r="P135"/>
  <c r="J128"/>
  <c r="F128"/>
  <c r="F126"/>
  <c r="E124"/>
  <c r="J93"/>
  <c r="F93"/>
  <c r="F91"/>
  <c r="E89"/>
  <c r="J26"/>
  <c r="E26"/>
  <c r="J129"/>
  <c r="J25"/>
  <c r="J20"/>
  <c r="E20"/>
  <c r="F94"/>
  <c r="J19"/>
  <c r="J14"/>
  <c r="J126"/>
  <c r="E7"/>
  <c r="E120"/>
  <c i="9" r="J39"/>
  <c r="J38"/>
  <c i="1" r="AY104"/>
  <c i="9" r="J37"/>
  <c i="1" r="AX104"/>
  <c i="9" r="BI170"/>
  <c r="BH170"/>
  <c r="BG170"/>
  <c r="BF170"/>
  <c r="T170"/>
  <c r="T169"/>
  <c r="R170"/>
  <c r="R169"/>
  <c r="P170"/>
  <c r="P169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48"/>
  <c r="BH148"/>
  <c r="BG148"/>
  <c r="BF148"/>
  <c r="T148"/>
  <c r="T147"/>
  <c r="R148"/>
  <c r="R147"/>
  <c r="P148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8"/>
  <c r="BH128"/>
  <c r="BG128"/>
  <c r="BF128"/>
  <c r="T128"/>
  <c r="R128"/>
  <c r="P128"/>
  <c r="J121"/>
  <c r="F121"/>
  <c r="F119"/>
  <c r="E117"/>
  <c r="J93"/>
  <c r="F93"/>
  <c r="F91"/>
  <c r="E89"/>
  <c r="J26"/>
  <c r="E26"/>
  <c r="J122"/>
  <c r="J25"/>
  <c r="J20"/>
  <c r="E20"/>
  <c r="F122"/>
  <c r="J19"/>
  <c r="J14"/>
  <c r="J119"/>
  <c r="E7"/>
  <c r="E85"/>
  <c i="8" r="J39"/>
  <c r="J38"/>
  <c i="1" r="AY103"/>
  <c i="8" r="J37"/>
  <c i="1" r="AX103"/>
  <c i="8"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6"/>
  <c r="BH156"/>
  <c r="BG156"/>
  <c r="BF156"/>
  <c r="T156"/>
  <c r="T155"/>
  <c r="R156"/>
  <c r="R155"/>
  <c r="P156"/>
  <c r="P155"/>
  <c r="BI152"/>
  <c r="BH152"/>
  <c r="BG152"/>
  <c r="BF152"/>
  <c r="T152"/>
  <c r="T151"/>
  <c r="R152"/>
  <c r="R151"/>
  <c r="P152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J123"/>
  <c r="F123"/>
  <c r="F121"/>
  <c r="E119"/>
  <c r="J93"/>
  <c r="F93"/>
  <c r="F91"/>
  <c r="E89"/>
  <c r="J26"/>
  <c r="E26"/>
  <c r="J124"/>
  <c r="J25"/>
  <c r="J20"/>
  <c r="E20"/>
  <c r="F124"/>
  <c r="J19"/>
  <c r="J14"/>
  <c r="J121"/>
  <c r="E7"/>
  <c r="E115"/>
  <c i="7" r="J39"/>
  <c r="J38"/>
  <c i="1" r="AY102"/>
  <c i="7" r="J37"/>
  <c i="1" r="AX102"/>
  <c i="7" r="BI193"/>
  <c r="BH193"/>
  <c r="BG193"/>
  <c r="BF193"/>
  <c r="T193"/>
  <c r="R193"/>
  <c r="P193"/>
  <c r="BI188"/>
  <c r="BH188"/>
  <c r="BG188"/>
  <c r="BF188"/>
  <c r="T188"/>
  <c r="R188"/>
  <c r="P188"/>
  <c r="BI186"/>
  <c r="BH186"/>
  <c r="BG186"/>
  <c r="BF186"/>
  <c r="T186"/>
  <c r="T185"/>
  <c r="R186"/>
  <c r="R185"/>
  <c r="P186"/>
  <c r="P185"/>
  <c r="BI183"/>
  <c r="BH183"/>
  <c r="BG183"/>
  <c r="BF183"/>
  <c r="T183"/>
  <c r="R183"/>
  <c r="P183"/>
  <c r="BI182"/>
  <c r="BH182"/>
  <c r="BG182"/>
  <c r="BF182"/>
  <c r="T182"/>
  <c r="R182"/>
  <c r="P182"/>
  <c r="BI179"/>
  <c r="BH179"/>
  <c r="BG179"/>
  <c r="BF179"/>
  <c r="T179"/>
  <c r="T178"/>
  <c r="R179"/>
  <c r="R178"/>
  <c r="P179"/>
  <c r="P178"/>
  <c r="BI177"/>
  <c r="BH177"/>
  <c r="BG177"/>
  <c r="BF177"/>
  <c r="T177"/>
  <c r="T176"/>
  <c r="R177"/>
  <c r="R176"/>
  <c r="P177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0"/>
  <c r="BH160"/>
  <c r="BG160"/>
  <c r="BF160"/>
  <c r="T160"/>
  <c r="R160"/>
  <c r="P160"/>
  <c r="BI154"/>
  <c r="BH154"/>
  <c r="BG154"/>
  <c r="BF154"/>
  <c r="T154"/>
  <c r="R154"/>
  <c r="P154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3"/>
  <c r="BH133"/>
  <c r="BG133"/>
  <c r="BF133"/>
  <c r="T133"/>
  <c r="R133"/>
  <c r="P133"/>
  <c r="J126"/>
  <c r="F126"/>
  <c r="F124"/>
  <c r="E122"/>
  <c r="J93"/>
  <c r="F93"/>
  <c r="F91"/>
  <c r="E89"/>
  <c r="J26"/>
  <c r="E26"/>
  <c r="J127"/>
  <c r="J25"/>
  <c r="J20"/>
  <c r="E20"/>
  <c r="F94"/>
  <c r="J19"/>
  <c r="J14"/>
  <c r="J91"/>
  <c r="E7"/>
  <c r="E85"/>
  <c i="6" r="J39"/>
  <c r="J38"/>
  <c i="1" r="AY101"/>
  <c i="6" r="J37"/>
  <c i="1" r="AX101"/>
  <c i="6"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T125"/>
  <c r="R126"/>
  <c r="R125"/>
  <c r="P126"/>
  <c r="P125"/>
  <c r="J119"/>
  <c r="F119"/>
  <c r="F117"/>
  <c r="E115"/>
  <c r="J93"/>
  <c r="F93"/>
  <c r="F91"/>
  <c r="E89"/>
  <c r="J26"/>
  <c r="E26"/>
  <c r="J120"/>
  <c r="J25"/>
  <c r="J20"/>
  <c r="E20"/>
  <c r="F94"/>
  <c r="J19"/>
  <c r="J14"/>
  <c r="J117"/>
  <c r="E7"/>
  <c r="E111"/>
  <c i="5" r="J41"/>
  <c r="J40"/>
  <c i="1" r="AY100"/>
  <c i="5" r="J39"/>
  <c i="1" r="AX100"/>
  <c i="5" r="BI184"/>
  <c r="BH184"/>
  <c r="BG184"/>
  <c r="BF184"/>
  <c r="T184"/>
  <c r="T183"/>
  <c r="R184"/>
  <c r="R183"/>
  <c r="P184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T133"/>
  <c r="R134"/>
  <c r="R133"/>
  <c r="P134"/>
  <c r="P133"/>
  <c r="J127"/>
  <c r="F127"/>
  <c r="F125"/>
  <c r="E123"/>
  <c r="J95"/>
  <c r="F95"/>
  <c r="F93"/>
  <c r="E91"/>
  <c r="J28"/>
  <c r="E28"/>
  <c r="J128"/>
  <c r="J27"/>
  <c r="J22"/>
  <c r="E22"/>
  <c r="F128"/>
  <c r="J21"/>
  <c r="J16"/>
  <c r="J125"/>
  <c r="E7"/>
  <c r="E85"/>
  <c i="4" r="J41"/>
  <c r="J40"/>
  <c i="1" r="AY99"/>
  <c i="4" r="J39"/>
  <c i="1" r="AX99"/>
  <c i="4" r="BI232"/>
  <c r="BH232"/>
  <c r="BG232"/>
  <c r="BF232"/>
  <c r="T232"/>
  <c r="T231"/>
  <c r="R232"/>
  <c r="R231"/>
  <c r="P232"/>
  <c r="P231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3"/>
  <c r="BH223"/>
  <c r="BG223"/>
  <c r="BF223"/>
  <c r="T223"/>
  <c r="R223"/>
  <c r="P223"/>
  <c r="BI219"/>
  <c r="BH219"/>
  <c r="BG219"/>
  <c r="BF219"/>
  <c r="T219"/>
  <c r="R219"/>
  <c r="P219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J126"/>
  <c r="F126"/>
  <c r="F124"/>
  <c r="E122"/>
  <c r="J95"/>
  <c r="F95"/>
  <c r="F93"/>
  <c r="E91"/>
  <c r="J28"/>
  <c r="E28"/>
  <c r="J127"/>
  <c r="J27"/>
  <c r="J22"/>
  <c r="E22"/>
  <c r="F96"/>
  <c r="J21"/>
  <c r="J16"/>
  <c r="J124"/>
  <c r="E7"/>
  <c r="E116"/>
  <c i="3" r="J39"/>
  <c r="J38"/>
  <c i="1" r="AY97"/>
  <c i="3" r="J37"/>
  <c i="1" r="AX97"/>
  <c i="3" r="BI172"/>
  <c r="BH172"/>
  <c r="BG172"/>
  <c r="BF172"/>
  <c r="T172"/>
  <c r="R172"/>
  <c r="P172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J118"/>
  <c r="F118"/>
  <c r="F116"/>
  <c r="E114"/>
  <c r="J93"/>
  <c r="F93"/>
  <c r="F91"/>
  <c r="E89"/>
  <c r="J26"/>
  <c r="E26"/>
  <c r="J119"/>
  <c r="J25"/>
  <c r="J20"/>
  <c r="E20"/>
  <c r="F119"/>
  <c r="J19"/>
  <c r="J14"/>
  <c r="J116"/>
  <c r="E7"/>
  <c r="E110"/>
  <c i="2" r="J39"/>
  <c r="J38"/>
  <c i="1" r="AY96"/>
  <c i="2" r="J37"/>
  <c i="1" r="AX96"/>
  <c i="2" r="BI158"/>
  <c r="BH158"/>
  <c r="BG158"/>
  <c r="BF158"/>
  <c r="T158"/>
  <c r="R158"/>
  <c r="P158"/>
  <c r="BI156"/>
  <c r="BH156"/>
  <c r="BG156"/>
  <c r="BF156"/>
  <c r="T156"/>
  <c r="R156"/>
  <c r="P156"/>
  <c r="BI153"/>
  <c r="BH153"/>
  <c r="BG153"/>
  <c r="BF153"/>
  <c r="T153"/>
  <c r="T152"/>
  <c r="R153"/>
  <c r="R152"/>
  <c r="P153"/>
  <c r="P152"/>
  <c r="BI150"/>
  <c r="BH150"/>
  <c r="BG150"/>
  <c r="BF150"/>
  <c r="T150"/>
  <c r="R150"/>
  <c r="P150"/>
  <c r="BI148"/>
  <c r="BH148"/>
  <c r="BG148"/>
  <c r="BF148"/>
  <c r="T148"/>
  <c r="R148"/>
  <c r="P148"/>
  <c r="BI146"/>
  <c r="BH146"/>
  <c r="BG146"/>
  <c r="BF146"/>
  <c r="T146"/>
  <c r="R146"/>
  <c r="P146"/>
  <c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8"/>
  <c r="BH128"/>
  <c r="BG128"/>
  <c r="BF128"/>
  <c r="T128"/>
  <c r="R128"/>
  <c r="P128"/>
  <c r="J122"/>
  <c r="F122"/>
  <c r="F120"/>
  <c r="E118"/>
  <c r="J93"/>
  <c r="F93"/>
  <c r="F91"/>
  <c r="E89"/>
  <c r="J26"/>
  <c r="E26"/>
  <c r="J123"/>
  <c r="J25"/>
  <c r="J20"/>
  <c r="E20"/>
  <c r="F123"/>
  <c r="J19"/>
  <c r="J14"/>
  <c r="J120"/>
  <c r="E7"/>
  <c r="E114"/>
  <c i="1" r="L90"/>
  <c r="AM90"/>
  <c r="AM89"/>
  <c r="L89"/>
  <c r="AM87"/>
  <c r="L87"/>
  <c r="L85"/>
  <c r="L84"/>
  <c i="2" r="BK158"/>
  <c r="J148"/>
  <c r="J140"/>
  <c r="BK134"/>
  <c i="1" r="AS120"/>
  <c i="3" r="BK155"/>
  <c r="BK172"/>
  <c r="BK161"/>
  <c r="J149"/>
  <c r="BK140"/>
  <c r="J136"/>
  <c r="BK133"/>
  <c r="J131"/>
  <c i="4" r="J225"/>
  <c r="J210"/>
  <c r="BK201"/>
  <c r="J188"/>
  <c r="BK178"/>
  <c r="J161"/>
  <c r="J152"/>
  <c r="J148"/>
  <c r="J232"/>
  <c r="J226"/>
  <c r="J205"/>
  <c r="BK161"/>
  <c r="J136"/>
  <c i="5" r="BK179"/>
  <c r="BK173"/>
  <c r="J169"/>
  <c r="BK164"/>
  <c r="J155"/>
  <c r="BK139"/>
  <c r="J166"/>
  <c i="6" r="J129"/>
  <c i="7" r="J183"/>
  <c r="J154"/>
  <c r="J139"/>
  <c r="J179"/>
  <c r="J149"/>
  <c r="BK168"/>
  <c i="8" r="J159"/>
  <c r="BK144"/>
  <c r="J136"/>
  <c r="BK162"/>
  <c r="J140"/>
  <c i="9" r="J170"/>
  <c r="J157"/>
  <c r="BK135"/>
  <c r="BK162"/>
  <c r="J156"/>
  <c r="J142"/>
  <c r="BK137"/>
  <c r="J166"/>
  <c i="10" r="BK308"/>
  <c r="BK295"/>
  <c r="BK279"/>
  <c r="J274"/>
  <c r="J269"/>
  <c r="J264"/>
  <c r="BK254"/>
  <c r="J243"/>
  <c r="BK236"/>
  <c r="BK227"/>
  <c r="J217"/>
  <c r="BK202"/>
  <c r="J194"/>
  <c r="J186"/>
  <c r="BK166"/>
  <c r="J156"/>
  <c r="J147"/>
  <c r="BK139"/>
  <c r="J306"/>
  <c r="J279"/>
  <c r="J273"/>
  <c r="BK270"/>
  <c r="BK264"/>
  <c r="BK253"/>
  <c r="BK243"/>
  <c r="BK230"/>
  <c r="J225"/>
  <c r="J214"/>
  <c r="J204"/>
  <c r="BK196"/>
  <c r="J184"/>
  <c r="J171"/>
  <c r="BK146"/>
  <c r="BK136"/>
  <c r="J170"/>
  <c i="11" r="BK133"/>
  <c r="J160"/>
  <c r="BK143"/>
  <c r="J172"/>
  <c r="J161"/>
  <c r="J143"/>
  <c r="BK174"/>
  <c i="12" r="BK293"/>
  <c r="J197"/>
  <c r="J309"/>
  <c r="BK303"/>
  <c r="BK295"/>
  <c r="BK282"/>
  <c r="BK273"/>
  <c r="BK262"/>
  <c r="BK251"/>
  <c r="BK232"/>
  <c r="BK205"/>
  <c r="BK171"/>
  <c r="J148"/>
  <c r="BK286"/>
  <c r="J255"/>
  <c r="J305"/>
  <c r="BK269"/>
  <c r="J232"/>
  <c r="J202"/>
  <c r="J179"/>
  <c r="BK153"/>
  <c r="J185"/>
  <c r="BK202"/>
  <c i="13" r="BK156"/>
  <c r="BK153"/>
  <c r="BK147"/>
  <c r="BK143"/>
  <c i="17" r="BK184"/>
  <c r="J176"/>
  <c r="J169"/>
  <c r="BK164"/>
  <c r="BK154"/>
  <c r="BK146"/>
  <c r="J139"/>
  <c r="BK132"/>
  <c r="J185"/>
  <c r="J173"/>
  <c i="18" r="BK167"/>
  <c r="J149"/>
  <c r="BK187"/>
  <c r="BK164"/>
  <c r="J151"/>
  <c r="BK183"/>
  <c r="J158"/>
  <c r="BK148"/>
  <c i="19" r="J173"/>
  <c r="J153"/>
  <c r="J190"/>
  <c r="J184"/>
  <c r="J174"/>
  <c r="BK164"/>
  <c r="J154"/>
  <c r="BK141"/>
  <c r="J151"/>
  <c r="J171"/>
  <c r="J143"/>
  <c i="20" r="J193"/>
  <c r="J175"/>
  <c r="BK161"/>
  <c r="J137"/>
  <c r="J194"/>
  <c r="BK178"/>
  <c r="BK174"/>
  <c r="J161"/>
  <c i="25" r="J139"/>
  <c i="26" r="J337"/>
  <c r="J309"/>
  <c r="BK288"/>
  <c r="J255"/>
  <c r="J246"/>
  <c r="BK232"/>
  <c r="BK190"/>
  <c r="J194"/>
  <c r="J206"/>
  <c r="J181"/>
  <c r="BK126"/>
  <c i="27" r="BK164"/>
  <c r="J165"/>
  <c r="BK150"/>
  <c i="28" r="BK163"/>
  <c r="BK146"/>
  <c r="J153"/>
  <c i="29" r="J156"/>
  <c r="BK156"/>
  <c i="30" r="J288"/>
  <c r="BK265"/>
  <c r="J236"/>
  <c r="BK214"/>
  <c r="BK194"/>
  <c r="BK161"/>
  <c r="BK153"/>
  <c r="J140"/>
  <c i="2" r="BK156"/>
  <c r="BK148"/>
  <c r="J138"/>
  <c r="J132"/>
  <c i="1" r="AS112"/>
  <c i="3" r="J146"/>
  <c r="BK170"/>
  <c r="J155"/>
  <c r="BK144"/>
  <c r="BK137"/>
  <c r="J133"/>
  <c r="J127"/>
  <c i="4" r="BK226"/>
  <c r="BK216"/>
  <c r="BK203"/>
  <c r="BK192"/>
  <c r="BK188"/>
  <c r="J178"/>
  <c r="BK157"/>
  <c r="J150"/>
  <c r="J133"/>
  <c r="BK223"/>
  <c r="J203"/>
  <c r="J142"/>
  <c i="5" r="J184"/>
  <c r="BK177"/>
  <c r="BK171"/>
  <c r="BK162"/>
  <c r="J158"/>
  <c r="J151"/>
  <c r="BK137"/>
  <c r="J145"/>
  <c i="6" r="BK131"/>
  <c i="7" r="BK182"/>
  <c r="BK170"/>
  <c r="J142"/>
  <c r="BK183"/>
  <c r="J170"/>
  <c r="BK139"/>
  <c r="BK150"/>
  <c i="8" r="J152"/>
  <c r="BK137"/>
  <c r="J156"/>
  <c r="BK136"/>
  <c r="J130"/>
  <c i="9" r="J158"/>
  <c r="BK168"/>
  <c r="BK163"/>
  <c r="BK157"/>
  <c r="J153"/>
  <c r="BK140"/>
  <c r="J131"/>
  <c i="10" r="BK314"/>
  <c r="BK301"/>
  <c r="J284"/>
  <c r="BK276"/>
  <c r="BK271"/>
  <c r="J266"/>
  <c r="J258"/>
  <c r="BK248"/>
  <c r="BK239"/>
  <c r="BK233"/>
  <c r="J226"/>
  <c r="J216"/>
  <c r="BK206"/>
  <c r="J191"/>
  <c r="BK185"/>
  <c r="BK173"/>
  <c r="BK160"/>
  <c r="J146"/>
  <c r="J304"/>
  <c r="J287"/>
  <c r="BK282"/>
  <c r="BK274"/>
  <c r="J268"/>
  <c r="J263"/>
  <c r="J254"/>
  <c r="BK240"/>
  <c r="J231"/>
  <c r="BK226"/>
  <c r="BK220"/>
  <c r="J208"/>
  <c r="BK194"/>
  <c r="J185"/>
  <c r="BK170"/>
  <c r="BK162"/>
  <c r="BK149"/>
  <c r="J256"/>
  <c i="11" r="BK136"/>
  <c r="J166"/>
  <c r="J141"/>
  <c r="BK166"/>
  <c r="BK160"/>
  <c r="J135"/>
  <c i="12" r="J297"/>
  <c r="J215"/>
  <c r="J311"/>
  <c r="BK305"/>
  <c r="J295"/>
  <c r="J284"/>
  <c r="J279"/>
  <c r="J267"/>
  <c r="J262"/>
  <c r="BK246"/>
  <c r="J240"/>
  <c r="J211"/>
  <c r="BK191"/>
  <c r="J153"/>
  <c r="J136"/>
  <c r="BK258"/>
  <c r="BK288"/>
  <c r="BK240"/>
  <c r="J216"/>
  <c r="BK199"/>
  <c r="J187"/>
  <c r="BK143"/>
  <c r="BK239"/>
  <c r="BK179"/>
  <c i="13" r="J155"/>
  <c r="BK138"/>
  <c i="17" r="BK140"/>
  <c r="BK159"/>
  <c i="18" r="BK204"/>
  <c r="J195"/>
  <c r="BK185"/>
  <c r="J174"/>
  <c r="J164"/>
  <c r="J148"/>
  <c r="BK132"/>
  <c r="BK201"/>
  <c r="J144"/>
  <c r="J175"/>
  <c r="J170"/>
  <c r="J185"/>
  <c r="J146"/>
  <c r="J184"/>
  <c r="J168"/>
  <c r="J132"/>
  <c r="J167"/>
  <c r="BK157"/>
  <c r="J143"/>
  <c i="19" r="BK190"/>
  <c r="J180"/>
  <c r="J168"/>
  <c r="BK138"/>
  <c r="BK188"/>
  <c r="J178"/>
  <c r="J166"/>
  <c r="J157"/>
  <c r="J146"/>
  <c r="BK139"/>
  <c r="BK185"/>
  <c r="J141"/>
  <c r="J136"/>
  <c i="20" r="BK195"/>
  <c r="BK185"/>
  <c r="BK165"/>
  <c r="J159"/>
  <c r="BK134"/>
  <c r="J183"/>
  <c r="BK175"/>
  <c r="J171"/>
  <c i="22" r="J158"/>
  <c r="J133"/>
  <c r="J141"/>
  <c i="23" r="J138"/>
  <c r="J132"/>
  <c i="24" r="J143"/>
  <c r="J152"/>
  <c i="25" r="J166"/>
  <c r="J145"/>
  <c r="BK131"/>
  <c i="26" r="BK337"/>
  <c r="J334"/>
  <c r="BK309"/>
  <c r="J300"/>
  <c r="J290"/>
  <c r="J286"/>
  <c r="BK279"/>
  <c r="BK267"/>
  <c r="BK256"/>
  <c r="BK252"/>
  <c r="BK248"/>
  <c r="BK242"/>
  <c r="J236"/>
  <c r="BK231"/>
  <c r="J226"/>
  <c r="J213"/>
  <c r="BK181"/>
  <c r="J165"/>
  <c r="J241"/>
  <c r="BK192"/>
  <c r="BK213"/>
  <c r="J135"/>
  <c r="J202"/>
  <c r="J164"/>
  <c r="BK165"/>
  <c r="J154"/>
  <c r="BK154"/>
  <c r="J131"/>
  <c i="27" r="J163"/>
  <c r="J140"/>
  <c r="BK167"/>
  <c r="J158"/>
  <c r="BK160"/>
  <c r="J138"/>
  <c r="BK147"/>
  <c i="28" r="J168"/>
  <c r="BK160"/>
  <c r="J155"/>
  <c r="BK140"/>
  <c r="BK164"/>
  <c r="BK144"/>
  <c r="BK155"/>
  <c i="29" r="J154"/>
  <c r="J143"/>
  <c r="BK154"/>
  <c r="J144"/>
  <c r="J133"/>
  <c i="30" r="J300"/>
  <c r="BK285"/>
  <c r="BK279"/>
  <c r="J266"/>
  <c r="BK257"/>
  <c r="BK249"/>
  <c r="BK238"/>
  <c r="BK231"/>
  <c r="BK222"/>
  <c r="BK205"/>
  <c r="J196"/>
  <c r="J189"/>
  <c r="BK180"/>
  <c r="J166"/>
  <c r="J157"/>
  <c r="J148"/>
  <c r="BK288"/>
  <c r="J279"/>
  <c r="BK267"/>
  <c r="J249"/>
  <c r="BK239"/>
  <c r="J231"/>
  <c r="BK224"/>
  <c r="J214"/>
  <c r="J200"/>
  <c r="BK185"/>
  <c r="BK171"/>
  <c r="BK157"/>
  <c r="J168"/>
  <c r="J150"/>
  <c r="J171"/>
  <c r="J136"/>
  <c i="2" r="J153"/>
  <c r="J143"/>
  <c i="1" r="AS125"/>
  <c i="3" r="J142"/>
  <c r="BK152"/>
  <c r="BK143"/>
  <c r="J135"/>
  <c r="BK125"/>
  <c i="4" r="J214"/>
  <c r="BK190"/>
  <c r="BK180"/>
  <c r="J155"/>
  <c r="BK142"/>
  <c r="J216"/>
  <c r="BK133"/>
  <c i="5" r="J181"/>
  <c r="J171"/>
  <c r="J164"/>
  <c r="BK153"/>
  <c r="BK134"/>
  <c i="6" r="BK129"/>
  <c i="7" r="BK179"/>
  <c r="J141"/>
  <c r="BK177"/>
  <c r="BK141"/>
  <c i="9" r="BK156"/>
  <c r="BK142"/>
  <c r="J128"/>
  <c i="10" r="BK306"/>
  <c r="BK287"/>
  <c r="J277"/>
  <c r="BK268"/>
  <c r="J260"/>
  <c r="BK244"/>
  <c r="J228"/>
  <c r="J210"/>
  <c r="BK189"/>
  <c r="J168"/>
  <c r="BK145"/>
  <c r="J308"/>
  <c r="BK291"/>
  <c r="J278"/>
  <c r="J267"/>
  <c r="BK259"/>
  <c r="J250"/>
  <c r="J236"/>
  <c r="BK217"/>
  <c r="J202"/>
  <c r="BK181"/>
  <c r="J160"/>
  <c r="BK144"/>
  <c i="11" r="J176"/>
  <c r="BK158"/>
  <c r="BK140"/>
  <c r="J163"/>
  <c r="J156"/>
  <c i="12" r="BK290"/>
  <c r="BK311"/>
  <c r="J303"/>
  <c r="J290"/>
  <c r="J269"/>
  <c r="BK257"/>
  <c r="BK235"/>
  <c r="J174"/>
  <c r="BK139"/>
  <c r="BK276"/>
  <c r="J276"/>
  <c r="J239"/>
  <c r="J205"/>
  <c r="J171"/>
  <c r="J265"/>
  <c r="BK174"/>
  <c i="13" r="BK152"/>
  <c r="J146"/>
  <c i="14" r="BK148"/>
  <c r="BK140"/>
  <c r="BK134"/>
  <c r="BK132"/>
  <c i="15" r="BK162"/>
  <c r="J159"/>
  <c r="J157"/>
  <c r="BK151"/>
  <c r="J149"/>
  <c r="BK144"/>
  <c r="J142"/>
  <c r="J139"/>
  <c r="BK133"/>
  <c r="BK130"/>
  <c i="16" r="J38"/>
  <c i="1" r="AW113"/>
  <c i="17" r="BK191"/>
  <c r="J179"/>
  <c r="BK168"/>
  <c r="BK163"/>
  <c r="BK147"/>
  <c r="J137"/>
  <c r="BK188"/>
  <c r="J172"/>
  <c r="BK156"/>
  <c r="BK137"/>
  <c r="J160"/>
  <c i="18" r="J201"/>
  <c r="BK195"/>
  <c r="BK180"/>
  <c r="J183"/>
  <c r="BK137"/>
  <c r="BK155"/>
  <c r="J142"/>
  <c i="19" r="J182"/>
  <c r="BK158"/>
  <c r="BK128"/>
  <c r="J172"/>
  <c r="J161"/>
  <c r="BK146"/>
  <c r="BK132"/>
  <c r="BK186"/>
  <c r="BK145"/>
  <c i="20" r="J191"/>
  <c r="J168"/>
  <c r="J150"/>
  <c r="BK196"/>
  <c r="J176"/>
  <c r="J165"/>
  <c i="25" r="J174"/>
  <c i="26" r="BK347"/>
  <c r="J328"/>
  <c r="BK290"/>
  <c r="BK283"/>
  <c r="BK263"/>
  <c r="BK251"/>
  <c r="J230"/>
  <c r="BK196"/>
  <c i="27" r="BK156"/>
  <c r="J155"/>
  <c i="28" r="BK162"/>
  <c r="BK168"/>
  <c i="29" r="J152"/>
  <c r="J136"/>
  <c r="BK135"/>
  <c i="30" r="J281"/>
  <c r="J245"/>
  <c r="J224"/>
  <c r="J194"/>
  <c r="BK169"/>
  <c r="J152"/>
  <c r="J183"/>
  <c i="2" r="J156"/>
  <c r="BK146"/>
  <c r="BK138"/>
  <c r="J134"/>
  <c r="J128"/>
  <c i="3" r="BK167"/>
  <c r="J144"/>
  <c r="J129"/>
  <c r="J164"/>
  <c r="BK149"/>
  <c r="J140"/>
  <c r="BK129"/>
  <c i="4" r="BK232"/>
  <c r="J219"/>
  <c r="J207"/>
  <c r="BK195"/>
  <c r="J184"/>
  <c r="BK176"/>
  <c r="J157"/>
  <c r="BK152"/>
  <c i="7" r="J172"/>
  <c r="BK145"/>
  <c r="J188"/>
  <c r="BK172"/>
  <c r="J150"/>
  <c r="J137"/>
  <c i="8" r="BK149"/>
  <c r="J144"/>
  <c r="J132"/>
  <c r="BK152"/>
  <c r="J142"/>
  <c r="BK132"/>
  <c i="9" r="BK145"/>
  <c r="BK170"/>
  <c r="J165"/>
  <c r="BK158"/>
  <c r="BK153"/>
  <c r="BK139"/>
  <c r="BK128"/>
  <c r="J140"/>
  <c i="10" r="J312"/>
  <c r="J291"/>
  <c r="J281"/>
  <c r="J275"/>
  <c r="J270"/>
  <c r="J261"/>
  <c r="J253"/>
  <c r="J240"/>
  <c r="BK231"/>
  <c r="BK222"/>
  <c r="J212"/>
  <c r="J201"/>
  <c r="BK193"/>
  <c r="BK179"/>
  <c r="BK164"/>
  <c r="J154"/>
  <c r="J141"/>
  <c r="J314"/>
  <c r="BK297"/>
  <c r="BK285"/>
  <c r="BK277"/>
  <c r="J271"/>
  <c r="BK261"/>
  <c r="J257"/>
  <c r="J248"/>
  <c r="J237"/>
  <c r="BK228"/>
  <c r="J219"/>
  <c r="BK212"/>
  <c r="J200"/>
  <c r="J189"/>
  <c r="J179"/>
  <c r="J164"/>
  <c r="BK156"/>
  <c r="J145"/>
  <c r="BK269"/>
  <c r="J139"/>
  <c i="11" r="J175"/>
  <c r="J154"/>
  <c r="J138"/>
  <c r="J169"/>
  <c r="BK146"/>
  <c r="BK138"/>
  <c r="J158"/>
  <c i="12" r="J273"/>
  <c r="BK314"/>
  <c r="BK307"/>
  <c r="BK299"/>
  <c r="J293"/>
  <c r="J282"/>
  <c r="BK260"/>
  <c r="BK249"/>
  <c r="J229"/>
  <c r="BK196"/>
  <c r="BK301"/>
  <c i="13" r="BK139"/>
  <c r="BK129"/>
  <c r="J153"/>
  <c r="J144"/>
  <c r="J138"/>
  <c r="BK136"/>
  <c r="J133"/>
  <c r="BK128"/>
  <c r="BK155"/>
  <c r="J150"/>
  <c r="BK146"/>
  <c r="J143"/>
  <c r="J142"/>
  <c r="BK141"/>
  <c r="J139"/>
  <c r="BK137"/>
  <c r="J129"/>
  <c r="J128"/>
  <c r="J136"/>
  <c i="14" r="J158"/>
  <c r="J157"/>
  <c r="J156"/>
  <c r="BK155"/>
  <c r="J148"/>
  <c r="BK147"/>
  <c r="J144"/>
  <c r="J139"/>
  <c r="J134"/>
  <c r="BK160"/>
  <c r="BK158"/>
  <c r="BK157"/>
  <c r="BK152"/>
  <c r="J150"/>
  <c r="BK143"/>
  <c r="BK139"/>
  <c r="BK136"/>
  <c r="J131"/>
  <c r="J140"/>
  <c i="15" r="BK164"/>
  <c r="BK160"/>
  <c r="BK159"/>
  <c r="BK157"/>
  <c r="J154"/>
  <c r="J151"/>
  <c r="BK149"/>
  <c r="BK147"/>
  <c r="BK143"/>
  <c r="BK142"/>
  <c r="BK139"/>
  <c r="J137"/>
  <c r="J133"/>
  <c r="J131"/>
  <c i="16" r="J129"/>
  <c r="F39"/>
  <c i="1" r="BB113"/>
  <c i="17" r="J163"/>
  <c r="J147"/>
  <c r="BK193"/>
  <c r="BK182"/>
  <c r="BK172"/>
  <c r="BK165"/>
  <c r="J157"/>
  <c r="BK151"/>
  <c r="BK142"/>
  <c r="J193"/>
  <c r="J182"/>
  <c r="BK169"/>
  <c r="J159"/>
  <c r="J142"/>
  <c i="18" r="BK207"/>
  <c r="BK198"/>
  <c r="J197"/>
  <c r="J187"/>
  <c r="J179"/>
  <c r="J165"/>
  <c r="J155"/>
  <c r="J141"/>
  <c r="J204"/>
  <c r="J177"/>
  <c r="BK136"/>
  <c r="BK174"/>
  <c r="BK141"/>
  <c r="BK160"/>
  <c r="J160"/>
  <c r="BK131"/>
  <c r="J161"/>
  <c r="BK147"/>
  <c i="19" r="J176"/>
  <c r="BK166"/>
  <c r="J132"/>
  <c r="J187"/>
  <c r="BK180"/>
  <c r="J165"/>
  <c r="J160"/>
  <c r="J147"/>
  <c r="J128"/>
  <c r="BK147"/>
  <c r="BK173"/>
  <c i="20" r="BK199"/>
  <c r="BK177"/>
  <c r="BK163"/>
  <c r="BK155"/>
  <c r="BK136"/>
  <c r="BK181"/>
  <c r="BK160"/>
  <c r="BK152"/>
  <c r="BK150"/>
  <c r="J148"/>
  <c r="J144"/>
  <c r="J142"/>
  <c r="BK140"/>
  <c r="BK132"/>
  <c r="J199"/>
  <c r="J195"/>
  <c r="BK193"/>
  <c r="J181"/>
  <c r="J160"/>
  <c r="BK146"/>
  <c r="J134"/>
  <c r="BK144"/>
  <c i="21" r="BK143"/>
  <c r="J140"/>
  <c r="BK138"/>
  <c r="BK130"/>
  <c r="BK145"/>
  <c r="J142"/>
  <c r="BK139"/>
  <c r="J138"/>
  <c r="J132"/>
  <c r="J130"/>
  <c i="22" r="J163"/>
  <c r="J160"/>
  <c r="BK150"/>
  <c r="J144"/>
  <c r="BK141"/>
  <c r="J137"/>
  <c r="J129"/>
  <c r="BK133"/>
  <c r="BK163"/>
  <c i="23" r="J144"/>
  <c r="BK138"/>
  <c i="24" r="J147"/>
  <c r="BK138"/>
  <c r="BK136"/>
  <c r="J145"/>
  <c r="J132"/>
  <c i="25" r="J180"/>
  <c r="BK163"/>
  <c r="BK155"/>
  <c r="J147"/>
  <c r="BK133"/>
  <c r="BK180"/>
  <c r="BK171"/>
  <c r="J159"/>
  <c r="BK152"/>
  <c r="BK139"/>
  <c r="J133"/>
  <c i="26" r="J347"/>
  <c r="J342"/>
  <c r="BK336"/>
  <c r="BK334"/>
  <c r="J322"/>
  <c r="J321"/>
  <c r="J319"/>
  <c r="J317"/>
  <c r="BK306"/>
  <c r="BK300"/>
  <c r="BK292"/>
  <c r="BK289"/>
  <c r="BK287"/>
  <c r="BK285"/>
  <c r="BK281"/>
  <c r="J277"/>
  <c r="BK269"/>
  <c r="J267"/>
  <c r="J256"/>
  <c r="BK253"/>
  <c r="BK249"/>
  <c r="J247"/>
  <c r="BK243"/>
  <c r="BK237"/>
  <c r="BK236"/>
  <c r="J234"/>
  <c r="BK227"/>
  <c r="BK217"/>
  <c r="BK214"/>
  <c r="BK194"/>
  <c r="J179"/>
  <c r="J168"/>
  <c r="BK277"/>
  <c r="BK265"/>
  <c r="J243"/>
  <c r="BK230"/>
  <c r="BK206"/>
  <c r="J144"/>
  <c r="J214"/>
  <c r="BK171"/>
  <c r="J204"/>
  <c r="BK174"/>
  <c r="J158"/>
  <c r="J190"/>
  <c r="BK179"/>
  <c r="BK164"/>
  <c r="J161"/>
  <c r="J142"/>
  <c r="BK130"/>
  <c r="BK158"/>
  <c r="J138"/>
  <c r="J136"/>
  <c i="27" r="BK165"/>
  <c r="J160"/>
  <c r="J133"/>
  <c r="J168"/>
  <c r="J164"/>
  <c r="BK138"/>
  <c r="J172"/>
  <c r="J156"/>
  <c r="J167"/>
  <c r="BK145"/>
  <c r="BK142"/>
  <c i="28" r="BK173"/>
  <c r="J166"/>
  <c r="BK161"/>
  <c r="J158"/>
  <c r="BK153"/>
  <c r="J142"/>
  <c r="J135"/>
  <c r="BK166"/>
  <c r="J149"/>
  <c r="J138"/>
  <c r="J164"/>
  <c r="J157"/>
  <c r="J132"/>
  <c i="29" r="J151"/>
  <c r="J149"/>
  <c r="J142"/>
  <c i="30" r="BK289"/>
  <c r="J284"/>
  <c r="BK278"/>
  <c r="BK272"/>
  <c r="BK268"/>
  <c r="J260"/>
  <c r="J259"/>
  <c r="BK253"/>
  <c r="BK248"/>
  <c r="J240"/>
  <c r="J235"/>
  <c r="J227"/>
  <c r="BK225"/>
  <c r="J219"/>
  <c r="J216"/>
  <c r="BK209"/>
  <c r="J202"/>
  <c r="BK197"/>
  <c r="J190"/>
  <c r="J186"/>
  <c r="J177"/>
  <c r="J163"/>
  <c r="BK155"/>
  <c r="J154"/>
  <c r="BK150"/>
  <c r="J143"/>
  <c r="J291"/>
  <c r="BK286"/>
  <c r="BK275"/>
  <c r="J268"/>
  <c r="BK266"/>
  <c r="BK262"/>
  <c r="BK259"/>
  <c r="J257"/>
  <c r="BK246"/>
  <c r="J243"/>
  <c r="BK237"/>
  <c r="J233"/>
  <c r="BK227"/>
  <c r="J223"/>
  <c r="J217"/>
  <c r="J210"/>
  <c r="BK203"/>
  <c r="BK199"/>
  <c r="BK188"/>
  <c r="J180"/>
  <c r="BK174"/>
  <c r="BK168"/>
  <c r="J160"/>
  <c r="BK263"/>
  <c r="J276"/>
  <c r="BK243"/>
  <c r="BK135"/>
  <c r="BK179"/>
  <c r="J169"/>
  <c r="BK147"/>
  <c r="BK148"/>
  <c r="BK140"/>
  <c i="2" r="J150"/>
  <c r="J136"/>
  <c r="BK128"/>
  <c i="1" r="AS98"/>
  <c i="3" r="J170"/>
  <c r="J152"/>
  <c r="BK142"/>
  <c r="BK134"/>
  <c i="4" r="J223"/>
  <c r="J208"/>
  <c r="J192"/>
  <c r="BK182"/>
  <c r="BK153"/>
  <c r="BK139"/>
  <c r="BK219"/>
  <c r="J201"/>
  <c i="5" r="BK181"/>
  <c r="J173"/>
  <c r="BK160"/>
  <c r="J153"/>
  <c r="J137"/>
  <c r="J142"/>
  <c i="7" r="BK149"/>
  <c r="BK133"/>
  <c r="BK147"/>
  <c r="BK142"/>
  <c i="8" r="BK145"/>
  <c r="BK164"/>
  <c r="J137"/>
  <c i="9" r="J160"/>
  <c r="J137"/>
  <c r="J164"/>
  <c i="10" r="BK263"/>
  <c r="BK250"/>
  <c r="BK234"/>
  <c r="BK219"/>
  <c r="BK204"/>
  <c r="J187"/>
  <c r="BK167"/>
  <c r="BK153"/>
  <c r="J144"/>
  <c r="J295"/>
  <c r="J276"/>
  <c r="J265"/>
  <c r="BK256"/>
  <c r="J244"/>
  <c r="J233"/>
  <c r="J223"/>
  <c r="J206"/>
  <c r="BK191"/>
  <c r="BK177"/>
  <c r="J167"/>
  <c r="J153"/>
  <c r="J135"/>
  <c i="11" r="BK163"/>
  <c r="BK169"/>
  <c r="J148"/>
  <c r="BK175"/>
  <c r="BK154"/>
  <c r="J140"/>
  <c i="12" r="J288"/>
  <c r="J314"/>
  <c r="J301"/>
  <c r="J286"/>
  <c r="J271"/>
  <c r="BK252"/>
  <c r="J226"/>
  <c r="BK163"/>
  <c r="J292"/>
  <c r="J249"/>
  <c r="J258"/>
  <c r="BK226"/>
  <c r="J191"/>
  <c r="BK136"/>
  <c r="BK254"/>
  <c i="13" r="J156"/>
  <c r="BK150"/>
  <c r="BK142"/>
  <c i="14" r="BK144"/>
  <c r="BK138"/>
  <c r="BK131"/>
  <c r="J155"/>
  <c r="J130"/>
  <c i="15" r="J162"/>
  <c r="J158"/>
  <c r="BK152"/>
  <c r="BK150"/>
  <c r="J148"/>
  <c r="J144"/>
  <c r="BK140"/>
  <c r="BK135"/>
  <c r="BK131"/>
  <c i="16" r="BK129"/>
  <c i="17" r="J177"/>
  <c r="J146"/>
  <c r="BK189"/>
  <c r="BK177"/>
  <c r="BK171"/>
  <c r="J165"/>
  <c r="BK149"/>
  <c r="BK138"/>
  <c r="J189"/>
  <c r="BK176"/>
  <c r="BK166"/>
  <c r="J149"/>
  <c r="BK157"/>
  <c i="18" r="BK202"/>
  <c r="BK197"/>
  <c r="BK186"/>
  <c r="BK175"/>
  <c r="J147"/>
  <c r="J205"/>
  <c r="BK170"/>
  <c r="J182"/>
  <c r="J131"/>
  <c r="J189"/>
  <c r="J157"/>
  <c r="J186"/>
  <c r="BK149"/>
  <c r="J136"/>
  <c i="19" r="BK178"/>
  <c r="BK160"/>
  <c r="J129"/>
  <c r="BK182"/>
  <c r="BK168"/>
  <c r="J158"/>
  <c r="J145"/>
  <c r="BK165"/>
  <c r="J138"/>
  <c r="BK154"/>
  <c i="20" r="J196"/>
  <c r="BK158"/>
  <c r="BK194"/>
  <c r="BK183"/>
  <c r="J152"/>
  <c r="J146"/>
  <c i="21" r="J141"/>
  <c r="BK132"/>
  <c r="BK141"/>
  <c r="J137"/>
  <c r="BK134"/>
  <c i="22" r="J161"/>
  <c r="BK149"/>
  <c r="BK137"/>
  <c r="BK129"/>
  <c r="BK158"/>
  <c i="23" r="BK141"/>
  <c r="BK144"/>
  <c i="24" r="J149"/>
  <c r="BK141"/>
  <c r="J141"/>
  <c i="25" r="BK186"/>
  <c r="BK137"/>
  <c r="BK183"/>
  <c r="BK169"/>
  <c r="J155"/>
  <c r="J137"/>
  <c i="26" r="BK342"/>
  <c r="BK335"/>
  <c r="BK328"/>
  <c r="BK319"/>
  <c r="BK308"/>
  <c r="BK294"/>
  <c r="J289"/>
  <c r="J287"/>
  <c r="J285"/>
  <c r="BK273"/>
  <c r="J263"/>
  <c r="J254"/>
  <c r="J251"/>
  <c r="BK247"/>
  <c r="BK241"/>
  <c r="BK234"/>
  <c r="J229"/>
  <c r="J216"/>
  <c r="J186"/>
  <c r="J166"/>
  <c r="J231"/>
  <c r="J228"/>
  <c r="BK210"/>
  <c r="J176"/>
  <c r="J137"/>
  <c r="BK166"/>
  <c r="J159"/>
  <c r="BK131"/>
  <c r="BK144"/>
  <c i="27" r="BK169"/>
  <c r="J135"/>
  <c r="BK163"/>
  <c r="J136"/>
  <c r="J159"/>
  <c r="J142"/>
  <c i="28" r="J171"/>
  <c r="J163"/>
  <c r="BK157"/>
  <c r="J144"/>
  <c r="BK167"/>
  <c r="J152"/>
  <c r="J159"/>
  <c i="29" r="BK153"/>
  <c r="J145"/>
  <c r="BK133"/>
  <c r="BK151"/>
  <c r="BK136"/>
  <c i="30" r="BK298"/>
  <c r="J286"/>
  <c r="BK276"/>
  <c r="J267"/>
  <c r="BK258"/>
  <c r="J250"/>
  <c r="J239"/>
  <c r="BK230"/>
  <c r="BK213"/>
  <c r="J199"/>
  <c r="J191"/>
  <c r="J185"/>
  <c r="BK175"/>
  <c r="BK162"/>
  <c r="BK154"/>
  <c r="BK149"/>
  <c r="J289"/>
  <c r="BK283"/>
  <c r="J271"/>
  <c r="J263"/>
  <c r="BK254"/>
  <c r="J248"/>
  <c r="J241"/>
  <c r="BK234"/>
  <c r="J225"/>
  <c r="J209"/>
  <c r="BK190"/>
  <c r="BK176"/>
  <c r="J170"/>
  <c r="BK145"/>
  <c r="BK274"/>
  <c r="BK163"/>
  <c r="BK151"/>
  <c r="J139"/>
  <c i="2" r="BK153"/>
  <c r="J146"/>
  <c r="BK136"/>
  <c r="BK129"/>
  <c i="1" r="AS109"/>
  <c i="3" r="J143"/>
  <c r="J125"/>
  <c r="BK164"/>
  <c r="BK158"/>
  <c r="BK146"/>
  <c r="J141"/>
  <c r="BK135"/>
  <c i="4" r="BK229"/>
  <c r="BK207"/>
  <c r="J190"/>
  <c r="J180"/>
  <c r="BK150"/>
  <c r="BK136"/>
  <c r="BK225"/>
  <c r="J212"/>
  <c r="J198"/>
  <c i="5" r="BK184"/>
  <c r="J179"/>
  <c r="J175"/>
  <c r="J162"/>
  <c r="BK155"/>
  <c r="BK151"/>
  <c r="BK142"/>
  <c r="BK148"/>
  <c r="J139"/>
  <c i="6" r="J126"/>
  <c i="7" r="BK188"/>
  <c r="J174"/>
  <c r="J147"/>
  <c r="BK186"/>
  <c r="BK174"/>
  <c r="BK154"/>
  <c r="J133"/>
  <c i="8" r="J164"/>
  <c r="J149"/>
  <c r="BK130"/>
  <c r="BK159"/>
  <c r="J145"/>
  <c i="9" r="BK166"/>
  <c r="J138"/>
  <c r="BK131"/>
  <c r="BK164"/>
  <c r="J162"/>
  <c r="BK154"/>
  <c i="10" r="BK214"/>
  <c r="J198"/>
  <c r="BK184"/>
  <c r="J175"/>
  <c r="J162"/>
  <c r="J149"/>
  <c r="BK198"/>
  <c r="BK187"/>
  <c r="J173"/>
  <c r="BK168"/>
  <c r="BK158"/>
  <c r="J142"/>
  <c r="BK258"/>
  <c r="BK151"/>
  <c i="11" r="BK148"/>
  <c r="BK161"/>
  <c r="J151"/>
  <c r="J136"/>
  <c r="J174"/>
  <c r="BK151"/>
  <c r="BK141"/>
  <c i="12" r="J299"/>
  <c r="BK264"/>
  <c r="BK309"/>
  <c r="J307"/>
  <c r="BK297"/>
  <c r="BK292"/>
  <c r="BK279"/>
  <c r="BK265"/>
  <c r="J254"/>
  <c r="BK242"/>
  <c r="J228"/>
  <c r="BK185"/>
  <c r="J143"/>
  <c r="BK284"/>
  <c r="J252"/>
  <c r="BK223"/>
  <c r="J251"/>
  <c r="BK229"/>
  <c r="BK215"/>
  <c r="J196"/>
  <c r="J163"/>
  <c r="BK138"/>
  <c r="J223"/>
  <c r="J139"/>
  <c i="13" r="BK154"/>
  <c r="BK148"/>
  <c r="BK144"/>
  <c r="J141"/>
  <c i="14" r="J160"/>
  <c r="BK156"/>
  <c r="J152"/>
  <c r="BK150"/>
  <c r="J147"/>
  <c r="J143"/>
  <c r="J138"/>
  <c r="J132"/>
  <c r="BK130"/>
  <c r="J136"/>
  <c i="15" r="J164"/>
  <c r="J160"/>
  <c r="BK158"/>
  <c r="BK154"/>
  <c r="J152"/>
  <c r="J150"/>
  <c r="BK148"/>
  <c r="J147"/>
  <c r="J143"/>
  <c r="J140"/>
  <c r="BK137"/>
  <c r="J135"/>
  <c r="J132"/>
  <c r="J130"/>
  <c i="16" r="F41"/>
  <c i="1" r="BD113"/>
  <c i="17" r="J188"/>
  <c r="BK153"/>
  <c r="BK144"/>
  <c r="J186"/>
  <c r="BK179"/>
  <c r="BK173"/>
  <c r="J166"/>
  <c r="BK160"/>
  <c r="BK150"/>
  <c r="J140"/>
  <c r="J191"/>
  <c r="BK186"/>
  <c r="J171"/>
  <c r="J164"/>
  <c r="J153"/>
  <c r="J150"/>
  <c r="J132"/>
  <c r="J184"/>
  <c i="18" r="BK205"/>
  <c r="J198"/>
  <c r="BK192"/>
  <c r="BK184"/>
  <c r="BK171"/>
  <c r="BK158"/>
  <c r="BK146"/>
  <c r="J207"/>
  <c r="BK199"/>
  <c r="BK151"/>
  <c r="BK130"/>
  <c r="J171"/>
  <c r="J137"/>
  <c r="BK143"/>
  <c r="BK179"/>
  <c r="J162"/>
  <c r="J192"/>
  <c r="BK162"/>
  <c r="BK153"/>
  <c r="J130"/>
  <c i="19" r="BK184"/>
  <c r="BK174"/>
  <c r="J164"/>
  <c r="BK136"/>
  <c r="BK187"/>
  <c r="J185"/>
  <c r="BK171"/>
  <c r="BK161"/>
  <c r="BK153"/>
  <c r="BK143"/>
  <c r="BK129"/>
  <c r="J149"/>
  <c r="BK151"/>
  <c i="20" r="BK188"/>
  <c r="BK168"/>
  <c r="J158"/>
  <c r="J140"/>
  <c r="J188"/>
  <c r="BK176"/>
  <c r="BK171"/>
  <c i="22" r="BK160"/>
  <c r="J135"/>
  <c r="J139"/>
  <c r="J153"/>
  <c i="23" r="BK132"/>
  <c i="24" r="BK152"/>
  <c r="BK143"/>
  <c r="BK149"/>
  <c i="25" r="J183"/>
  <c r="J156"/>
  <c r="J135"/>
  <c r="J177"/>
  <c r="BK156"/>
  <c r="BK145"/>
  <c i="26" r="BK343"/>
  <c r="J336"/>
  <c r="BK321"/>
  <c r="J308"/>
  <c r="J294"/>
  <c r="J288"/>
  <c r="J281"/>
  <c r="J273"/>
  <c r="BK261"/>
  <c r="BK254"/>
  <c r="J249"/>
  <c r="J242"/>
  <c r="J235"/>
  <c r="BK229"/>
  <c r="J217"/>
  <c r="J192"/>
  <c r="BK169"/>
  <c r="J257"/>
  <c r="J232"/>
  <c r="BK150"/>
  <c r="BK184"/>
  <c r="BK204"/>
  <c r="BK159"/>
  <c r="J174"/>
  <c r="BK155"/>
  <c r="J130"/>
  <c r="BK142"/>
  <c i="27" r="BK166"/>
  <c r="BK159"/>
  <c r="J169"/>
  <c r="J147"/>
  <c r="BK155"/>
  <c r="BK133"/>
  <c i="28" r="J169"/>
  <c r="J161"/>
  <c r="BK156"/>
  <c r="BK136"/>
  <c r="J162"/>
  <c r="BK142"/>
  <c r="BK134"/>
  <c i="29" r="BK150"/>
  <c r="BK139"/>
  <c r="BK152"/>
  <c r="BK143"/>
  <c i="30" r="BK300"/>
  <c r="BK291"/>
  <c r="BK282"/>
  <c r="J274"/>
  <c r="J261"/>
  <c r="BK251"/>
  <c r="BK242"/>
  <c r="J234"/>
  <c r="J226"/>
  <c r="BK217"/>
  <c r="J142"/>
  <c r="J285"/>
  <c r="BK269"/>
  <c r="BK261"/>
  <c r="J253"/>
  <c r="BK245"/>
  <c r="BK236"/>
  <c r="J229"/>
  <c r="BK219"/>
  <c r="J205"/>
  <c r="J193"/>
  <c r="J182"/>
  <c r="BK173"/>
  <c r="BK160"/>
  <c r="J247"/>
  <c r="J167"/>
  <c r="J179"/>
  <c r="BK143"/>
  <c i="2" r="J158"/>
  <c r="BK143"/>
  <c r="J129"/>
  <c i="3" r="J158"/>
  <c r="BK141"/>
  <c r="J167"/>
  <c r="J145"/>
  <c r="BK136"/>
  <c r="BK127"/>
  <c i="4" r="BK214"/>
  <c r="BK205"/>
  <c r="BK184"/>
  <c r="J176"/>
  <c r="J153"/>
  <c r="BK145"/>
  <c r="BK227"/>
  <c r="BK208"/>
  <c r="J145"/>
  <c i="5" r="BK175"/>
  <c r="BK169"/>
  <c r="BK158"/>
  <c r="J148"/>
  <c r="J134"/>
  <c i="6" r="J131"/>
  <c i="7" r="J186"/>
  <c r="BK160"/>
  <c r="BK137"/>
  <c r="J182"/>
  <c r="J145"/>
  <c i="8" r="BK147"/>
  <c r="J135"/>
  <c r="J147"/>
  <c r="BK135"/>
  <c i="9" r="J148"/>
  <c r="J168"/>
  <c r="BK161"/>
  <c r="BK148"/>
  <c r="BK138"/>
  <c r="J161"/>
  <c i="10" r="BK304"/>
  <c r="J285"/>
  <c r="BK278"/>
  <c r="BK272"/>
  <c r="BK265"/>
  <c r="J251"/>
  <c r="BK237"/>
  <c r="BK225"/>
  <c r="BK208"/>
  <c r="J196"/>
  <c r="J181"/>
  <c r="BK171"/>
  <c r="J151"/>
  <c r="J136"/>
  <c r="J303"/>
  <c r="BK284"/>
  <c r="BK275"/>
  <c r="BK266"/>
  <c r="BK251"/>
  <c r="J239"/>
  <c r="J227"/>
  <c r="BK216"/>
  <c r="BK201"/>
  <c r="BK186"/>
  <c r="J166"/>
  <c r="BK147"/>
  <c r="BK257"/>
  <c i="11" r="BK176"/>
  <c r="BK156"/>
  <c r="BK135"/>
  <c i="12" r="BK271"/>
  <c r="J260"/>
  <c r="J242"/>
  <c r="BK216"/>
  <c r="BK156"/>
  <c r="BK267"/>
  <c r="J199"/>
  <c r="J246"/>
  <c r="BK228"/>
  <c r="BK197"/>
  <c r="J156"/>
  <c r="J257"/>
  <c r="J138"/>
  <c i="13" r="J152"/>
  <c r="J147"/>
  <c r="BK133"/>
  <c i="15" r="BK132"/>
  <c i="16" r="F40"/>
  <c i="1" r="BC113"/>
  <c i="17" r="J154"/>
  <c r="BK139"/>
  <c r="BK185"/>
  <c r="J175"/>
  <c r="J156"/>
  <c r="J144"/>
  <c r="BK133"/>
  <c r="BK175"/>
  <c r="J168"/>
  <c r="J151"/>
  <c r="J138"/>
  <c r="J133"/>
  <c i="18" r="J199"/>
  <c r="BK189"/>
  <c r="J176"/>
  <c r="BK161"/>
  <c r="BK142"/>
  <c r="J202"/>
  <c r="BK165"/>
  <c r="BK176"/>
  <c r="BK168"/>
  <c r="BK177"/>
  <c r="J180"/>
  <c r="J153"/>
  <c r="BK182"/>
  <c r="BK144"/>
  <c i="19" r="J188"/>
  <c r="BK172"/>
  <c r="BK157"/>
  <c r="J186"/>
  <c r="BK176"/>
  <c r="J162"/>
  <c r="BK149"/>
  <c r="BK130"/>
  <c r="J139"/>
  <c r="BK162"/>
  <c r="J130"/>
  <c i="20" r="J178"/>
  <c r="J163"/>
  <c r="BK148"/>
  <c r="BK191"/>
  <c r="J177"/>
  <c i="22" r="J149"/>
  <c i="23" r="J134"/>
  <c r="BK136"/>
  <c i="24" r="BK132"/>
  <c r="J136"/>
  <c i="25" r="J169"/>
  <c r="J149"/>
  <c r="J186"/>
  <c r="BK166"/>
  <c r="BK147"/>
  <c r="BK135"/>
  <c i="26" r="J343"/>
  <c r="J335"/>
  <c r="BK322"/>
  <c r="BK317"/>
  <c r="J306"/>
  <c r="J292"/>
  <c r="BK286"/>
  <c r="J283"/>
  <c r="BK271"/>
  <c r="BK257"/>
  <c r="J196"/>
  <c r="BK176"/>
  <c r="J250"/>
  <c r="J210"/>
  <c r="BK226"/>
  <c r="J139"/>
  <c r="BK198"/>
  <c r="J126"/>
  <c r="J162"/>
  <c r="BK139"/>
  <c r="BK151"/>
  <c r="BK135"/>
  <c i="27" r="J161"/>
  <c r="BK172"/>
  <c r="J162"/>
  <c r="BK135"/>
  <c r="J152"/>
  <c r="BK152"/>
  <c i="28" r="BK169"/>
  <c r="BK159"/>
  <c r="BK149"/>
  <c r="BK132"/>
  <c r="J160"/>
  <c r="BK135"/>
  <c r="J140"/>
  <c i="29" r="J150"/>
  <c r="BK144"/>
  <c r="BK132"/>
  <c r="J148"/>
  <c r="J132"/>
  <c i="30" r="J293"/>
  <c r="J283"/>
  <c r="BK271"/>
  <c r="J262"/>
  <c r="J255"/>
  <c r="J244"/>
  <c r="BK233"/>
  <c r="BK220"/>
  <c r="BK210"/>
  <c r="BK193"/>
  <c r="BK182"/>
  <c r="J173"/>
  <c r="J162"/>
  <c r="J153"/>
  <c r="BK136"/>
  <c r="BK284"/>
  <c r="J272"/>
  <c r="BK264"/>
  <c r="BK250"/>
  <c r="J242"/>
  <c r="J232"/>
  <c r="J222"/>
  <c r="BK206"/>
  <c r="BK196"/>
  <c r="BK186"/>
  <c r="J175"/>
  <c r="BK165"/>
  <c r="J273"/>
  <c r="BK255"/>
  <c r="BK142"/>
  <c r="BK166"/>
  <c r="J149"/>
  <c i="3" r="J134"/>
  <c i="4" r="J195"/>
  <c i="8" r="BK142"/>
  <c i="9" r="J154"/>
  <c i="10" r="BK303"/>
  <c r="BK267"/>
  <c r="BK223"/>
  <c i="2" r="BK150"/>
  <c r="BK140"/>
  <c r="BK132"/>
  <c i="3" r="J161"/>
  <c r="J172"/>
  <c r="BK145"/>
  <c r="J137"/>
  <c r="BK131"/>
  <c i="4" r="J227"/>
  <c r="BK212"/>
  <c r="BK198"/>
  <c r="J182"/>
  <c r="BK155"/>
  <c r="BK148"/>
  <c r="J229"/>
  <c r="BK210"/>
  <c r="J139"/>
  <c i="5" r="J177"/>
  <c r="BK166"/>
  <c r="J160"/>
  <c r="BK145"/>
  <c i="6" r="BK126"/>
  <c i="7" r="BK193"/>
  <c r="J168"/>
  <c r="J193"/>
  <c r="J160"/>
  <c r="J177"/>
  <c i="8" r="J162"/>
  <c r="BK140"/>
  <c r="BK156"/>
  <c i="9" r="J163"/>
  <c r="J139"/>
  <c r="BK165"/>
  <c r="BK160"/>
  <c r="J145"/>
  <c r="J135"/>
  <c i="10" r="BK312"/>
  <c r="J297"/>
  <c r="J282"/>
  <c r="BK273"/>
  <c r="J259"/>
  <c r="BK247"/>
  <c r="J230"/>
  <c r="J220"/>
  <c r="BK200"/>
  <c r="J177"/>
  <c r="J158"/>
  <c r="BK135"/>
  <c r="J301"/>
  <c r="BK281"/>
  <c r="J272"/>
  <c r="BK260"/>
  <c r="J247"/>
  <c r="J234"/>
  <c r="J222"/>
  <c r="BK210"/>
  <c r="J193"/>
  <c r="BK175"/>
  <c r="BK154"/>
  <c r="BK142"/>
  <c r="BK141"/>
  <c i="11" r="BK172"/>
  <c r="J146"/>
  <c r="J133"/>
  <c i="12" r="J264"/>
  <c r="J235"/>
  <c r="BK211"/>
  <c r="BK148"/>
  <c r="BK255"/>
  <c r="BK187"/>
  <c i="13" r="J154"/>
  <c r="J148"/>
  <c r="J137"/>
  <c i="20" r="BK159"/>
  <c r="J136"/>
  <c r="J185"/>
  <c r="J174"/>
  <c r="J155"/>
  <c r="BK142"/>
  <c r="BK137"/>
  <c r="J132"/>
  <c i="21" r="J145"/>
  <c r="BK142"/>
  <c r="J139"/>
  <c r="BK137"/>
  <c r="BK128"/>
  <c r="J143"/>
  <c r="BK140"/>
  <c r="J134"/>
  <c r="J128"/>
  <c i="22" r="BK166"/>
  <c r="BK161"/>
  <c r="BK153"/>
  <c r="BK144"/>
  <c r="BK139"/>
  <c r="BK135"/>
  <c r="J131"/>
  <c r="J166"/>
  <c r="BK131"/>
  <c r="J150"/>
  <c i="23" r="J136"/>
  <c r="J141"/>
  <c r="BK134"/>
  <c i="24" r="BK145"/>
  <c r="J134"/>
  <c r="BK134"/>
  <c r="J138"/>
  <c r="BK147"/>
  <c i="25" r="J171"/>
  <c r="BK159"/>
  <c r="J152"/>
  <c r="BK143"/>
  <c r="J131"/>
  <c r="BK177"/>
  <c r="BK174"/>
  <c r="J163"/>
  <c r="BK149"/>
  <c r="J143"/>
  <c i="26" r="J279"/>
  <c r="J271"/>
  <c r="J265"/>
  <c r="J261"/>
  <c r="BK255"/>
  <c r="J252"/>
  <c r="BK250"/>
  <c r="J248"/>
  <c r="BK246"/>
  <c r="BK240"/>
  <c r="J237"/>
  <c r="BK235"/>
  <c r="J233"/>
  <c r="BK228"/>
  <c r="J227"/>
  <c r="BK215"/>
  <c r="J198"/>
  <c r="BK186"/>
  <c r="J171"/>
  <c r="J269"/>
  <c r="J253"/>
  <c r="J240"/>
  <c r="BK216"/>
  <c r="BK233"/>
  <c r="J215"/>
  <c r="BK202"/>
  <c r="BK162"/>
  <c r="BK136"/>
  <c r="BK168"/>
  <c r="BK161"/>
  <c r="J184"/>
  <c r="J169"/>
  <c r="J151"/>
  <c r="BK138"/>
  <c r="J155"/>
  <c r="J150"/>
  <c r="BK137"/>
  <c i="27" r="BK170"/>
  <c r="BK162"/>
  <c r="BK158"/>
  <c r="J170"/>
  <c r="J166"/>
  <c r="BK161"/>
  <c r="BK140"/>
  <c r="BK168"/>
  <c r="J145"/>
  <c r="J150"/>
  <c r="BK136"/>
  <c i="28" r="J173"/>
  <c r="J167"/>
  <c r="J165"/>
  <c r="BK158"/>
  <c r="BK152"/>
  <c r="BK138"/>
  <c r="BK171"/>
  <c r="BK165"/>
  <c r="J156"/>
  <c r="J146"/>
  <c r="J136"/>
  <c r="J134"/>
  <c i="29" r="BK149"/>
  <c r="BK148"/>
  <c r="J139"/>
  <c r="J135"/>
  <c r="J153"/>
  <c r="BK145"/>
  <c r="BK142"/>
  <c i="30" r="J298"/>
  <c r="J287"/>
  <c r="BK281"/>
  <c r="J275"/>
  <c r="J269"/>
  <c r="J264"/>
  <c r="J254"/>
  <c r="J246"/>
  <c r="BK241"/>
  <c r="J237"/>
  <c r="BK232"/>
  <c r="BK229"/>
  <c r="BK223"/>
  <c r="BK216"/>
  <c r="J206"/>
  <c r="BK200"/>
  <c r="J197"/>
  <c r="BK189"/>
  <c r="J188"/>
  <c r="J176"/>
  <c r="BK170"/>
  <c r="J165"/>
  <c r="J161"/>
  <c r="J155"/>
  <c r="BK152"/>
  <c r="J146"/>
  <c r="BK293"/>
  <c r="BK287"/>
  <c r="J282"/>
  <c r="J278"/>
  <c r="BK273"/>
  <c r="J265"/>
  <c r="BK260"/>
  <c r="J258"/>
  <c r="J251"/>
  <c r="BK247"/>
  <c r="BK244"/>
  <c r="J238"/>
  <c r="BK235"/>
  <c r="J230"/>
  <c r="BK226"/>
  <c r="J220"/>
  <c r="J213"/>
  <c r="BK202"/>
  <c r="BK191"/>
  <c r="BK183"/>
  <c r="BK177"/>
  <c r="J174"/>
  <c r="BK167"/>
  <c r="J135"/>
  <c r="J203"/>
  <c r="BK240"/>
  <c r="BK146"/>
  <c r="BK144"/>
  <c r="J145"/>
  <c r="J151"/>
  <c r="J144"/>
  <c r="J147"/>
  <c r="BK139"/>
  <c i="2" l="1" r="P155"/>
  <c i="4" r="BK194"/>
  <c r="J194"/>
  <c r="J104"/>
  <c i="5" r="BK136"/>
  <c r="J136"/>
  <c r="J103"/>
  <c r="T172"/>
  <c i="7" r="P144"/>
  <c i="8" r="P129"/>
  <c i="9" r="P127"/>
  <c i="10" r="P134"/>
  <c r="P286"/>
  <c i="11" r="R132"/>
  <c r="T145"/>
  <c r="T153"/>
  <c r="BK165"/>
  <c r="J165"/>
  <c r="J106"/>
  <c r="R165"/>
  <c i="12" r="P135"/>
  <c r="R201"/>
  <c r="R245"/>
  <c r="BK281"/>
  <c r="J281"/>
  <c r="J108"/>
  <c r="P294"/>
  <c r="P306"/>
  <c i="13" r="T132"/>
  <c i="14" r="BK142"/>
  <c r="J142"/>
  <c r="J103"/>
  <c i="15" r="BK129"/>
  <c r="J129"/>
  <c r="J102"/>
  <c r="R146"/>
  <c i="17" r="BK136"/>
  <c r="R162"/>
  <c i="18" r="BK140"/>
  <c r="P173"/>
  <c i="19" r="P127"/>
  <c r="P126"/>
  <c r="BK135"/>
  <c i="20" r="BK139"/>
  <c r="J139"/>
  <c r="J101"/>
  <c r="T154"/>
  <c i="21" r="BK136"/>
  <c r="J136"/>
  <c r="J102"/>
  <c i="22" r="T140"/>
  <c r="T159"/>
  <c i="24" r="T140"/>
  <c i="10" r="R215"/>
  <c r="R307"/>
  <c i="11" r="P145"/>
  <c r="BK173"/>
  <c r="J173"/>
  <c r="J108"/>
  <c i="12" r="R135"/>
  <c r="P222"/>
  <c r="BK294"/>
  <c r="R306"/>
  <c i="13" r="P127"/>
  <c r="P126"/>
  <c r="P151"/>
  <c i="14" r="R129"/>
  <c i="15" r="P146"/>
  <c i="17" r="P136"/>
  <c i="18" r="P140"/>
  <c r="P139"/>
  <c i="19" r="BK156"/>
  <c r="J156"/>
  <c r="J103"/>
  <c i="20" r="P131"/>
  <c r="P154"/>
  <c r="P162"/>
  <c r="R162"/>
  <c r="BK190"/>
  <c r="J190"/>
  <c r="J106"/>
  <c i="21" r="R127"/>
  <c i="22" r="P128"/>
  <c r="BK152"/>
  <c r="J152"/>
  <c r="J102"/>
  <c i="24" r="BK140"/>
  <c r="J140"/>
  <c r="J104"/>
  <c i="25" r="P130"/>
  <c r="P154"/>
  <c i="26" r="T125"/>
  <c r="T124"/>
  <c r="T123"/>
  <c i="27" r="R154"/>
  <c i="28" r="P131"/>
  <c r="R151"/>
  <c i="7" r="T132"/>
  <c i="8" r="P158"/>
  <c r="P157"/>
  <c i="22" r="P152"/>
  <c i="25" r="R162"/>
  <c i="2" r="BK131"/>
  <c r="J131"/>
  <c r="J100"/>
  <c i="4" r="R194"/>
  <c i="5" r="R144"/>
  <c i="6" r="T128"/>
  <c r="T124"/>
  <c r="T123"/>
  <c i="7" r="T153"/>
  <c r="BK187"/>
  <c r="J187"/>
  <c r="J108"/>
  <c i="8" r="R129"/>
  <c i="9" r="BK152"/>
  <c r="J152"/>
  <c r="J102"/>
  <c i="27" r="R132"/>
  <c r="R131"/>
  <c r="R130"/>
  <c r="BK154"/>
  <c r="J154"/>
  <c r="J105"/>
  <c i="28" r="P151"/>
  <c i="2" r="P131"/>
  <c r="P127"/>
  <c r="P126"/>
  <c i="1" r="AU96"/>
  <c i="2" r="P145"/>
  <c i="3" r="BK124"/>
  <c r="J124"/>
  <c r="J100"/>
  <c i="4" r="P132"/>
  <c r="R187"/>
  <c r="R218"/>
  <c i="5" r="BK172"/>
  <c r="J172"/>
  <c r="J106"/>
  <c i="7" r="R153"/>
  <c r="T181"/>
  <c r="R187"/>
  <c i="8" r="P139"/>
  <c i="9" r="T127"/>
  <c i="29" r="R141"/>
  <c i="2" r="BK145"/>
  <c r="J145"/>
  <c r="J102"/>
  <c r="BK155"/>
  <c r="J155"/>
  <c r="J104"/>
  <c i="4" r="BK132"/>
  <c r="J132"/>
  <c r="J102"/>
  <c i="5" r="P144"/>
  <c i="6" r="P128"/>
  <c r="P124"/>
  <c r="P123"/>
  <c i="1" r="AU101"/>
  <c i="7" r="R144"/>
  <c r="P181"/>
  <c i="8" r="T139"/>
  <c r="R158"/>
  <c r="R157"/>
  <c i="9" r="P152"/>
  <c i="10" r="R134"/>
  <c r="T138"/>
  <c r="BK183"/>
  <c r="J183"/>
  <c r="J104"/>
  <c r="R183"/>
  <c r="P190"/>
  <c r="R190"/>
  <c r="BK209"/>
  <c r="J209"/>
  <c r="J106"/>
  <c r="R286"/>
  <c r="T307"/>
  <c i="11" r="T132"/>
  <c r="T131"/>
  <c r="BK153"/>
  <c r="J153"/>
  <c r="J103"/>
  <c r="T165"/>
  <c r="T173"/>
  <c i="12" r="BK222"/>
  <c r="J222"/>
  <c r="J102"/>
  <c r="BK245"/>
  <c r="J245"/>
  <c r="J104"/>
  <c r="T294"/>
  <c r="BK306"/>
  <c r="J306"/>
  <c r="J111"/>
  <c i="13" r="BK127"/>
  <c r="J127"/>
  <c r="J100"/>
  <c r="R127"/>
  <c r="R126"/>
  <c r="T151"/>
  <c i="14" r="R142"/>
  <c i="15" r="P129"/>
  <c r="P128"/>
  <c r="P127"/>
  <c i="1" r="AU111"/>
  <c i="15" r="T129"/>
  <c i="17" r="T131"/>
  <c r="T130"/>
  <c r="T136"/>
  <c i="18" r="T129"/>
  <c r="T128"/>
  <c r="T135"/>
  <c r="T134"/>
  <c r="R173"/>
  <c i="19" r="R127"/>
  <c r="R126"/>
  <c r="R135"/>
  <c i="20" r="R131"/>
  <c r="BK154"/>
  <c r="J154"/>
  <c r="J102"/>
  <c r="T167"/>
  <c i="21" r="P127"/>
  <c r="T136"/>
  <c i="23" r="BK131"/>
  <c r="J131"/>
  <c r="J102"/>
  <c i="24" r="P131"/>
  <c i="25" r="T130"/>
  <c r="BK154"/>
  <c r="J154"/>
  <c r="J102"/>
  <c r="T154"/>
  <c i="28" r="T131"/>
  <c i="29" r="BK131"/>
  <c r="J131"/>
  <c r="J102"/>
  <c r="T141"/>
  <c i="2" r="T131"/>
  <c r="T127"/>
  <c r="T126"/>
  <c r="T145"/>
  <c i="3" r="R124"/>
  <c r="R123"/>
  <c r="R122"/>
  <c i="4" r="R132"/>
  <c r="R131"/>
  <c r="R130"/>
  <c r="T187"/>
  <c r="P218"/>
  <c i="5" r="BK144"/>
  <c r="J144"/>
  <c r="J105"/>
  <c r="P172"/>
  <c i="6" r="R128"/>
  <c r="R124"/>
  <c r="R123"/>
  <c i="7" r="BK132"/>
  <c r="J132"/>
  <c r="J100"/>
  <c r="P153"/>
  <c i="8" r="BK129"/>
  <c r="J129"/>
  <c r="J100"/>
  <c r="BK139"/>
  <c r="J139"/>
  <c r="J101"/>
  <c r="T158"/>
  <c r="T157"/>
  <c i="9" r="R127"/>
  <c i="10" r="P215"/>
  <c r="T286"/>
  <c r="P307"/>
  <c i="11" r="BK132"/>
  <c r="BK145"/>
  <c r="J145"/>
  <c r="J101"/>
  <c r="P153"/>
  <c r="P165"/>
  <c i="12" r="BK201"/>
  <c r="J201"/>
  <c r="J101"/>
  <c r="R222"/>
  <c i="13" r="T127"/>
  <c r="T126"/>
  <c r="BK151"/>
  <c r="J151"/>
  <c r="J103"/>
  <c i="14" r="P142"/>
  <c i="17" r="R131"/>
  <c r="R130"/>
  <c r="T162"/>
  <c i="18" r="P129"/>
  <c r="P128"/>
  <c r="R135"/>
  <c r="R134"/>
  <c r="BK173"/>
  <c r="J173"/>
  <c r="J105"/>
  <c i="19" r="P156"/>
  <c i="20" r="T131"/>
  <c r="R154"/>
  <c r="P167"/>
  <c i="21" r="T127"/>
  <c r="T126"/>
  <c r="T125"/>
  <c i="22" r="BK128"/>
  <c r="J128"/>
  <c r="J100"/>
  <c r="R140"/>
  <c r="P159"/>
  <c i="23" r="R131"/>
  <c r="R130"/>
  <c r="R129"/>
  <c i="24" r="P140"/>
  <c i="25" r="R130"/>
  <c r="P162"/>
  <c i="4" r="P194"/>
  <c i="5" r="R136"/>
  <c r="R132"/>
  <c r="R131"/>
  <c i="9" r="BK127"/>
  <c r="J127"/>
  <c r="J100"/>
  <c i="12" r="BK135"/>
  <c r="J135"/>
  <c r="J100"/>
  <c r="T201"/>
  <c r="P245"/>
  <c r="P281"/>
  <c r="R294"/>
  <c r="T306"/>
  <c i="13" r="BK132"/>
  <c r="J132"/>
  <c r="J102"/>
  <c r="R151"/>
  <c i="14" r="T142"/>
  <c i="15" r="BK146"/>
  <c r="J146"/>
  <c r="J103"/>
  <c i="17" r="P131"/>
  <c r="P130"/>
  <c r="BK162"/>
  <c r="J162"/>
  <c r="J105"/>
  <c i="18" r="R129"/>
  <c r="R128"/>
  <c r="BK135"/>
  <c r="J135"/>
  <c r="J102"/>
  <c r="P135"/>
  <c r="P134"/>
  <c r="T173"/>
  <c i="19" r="T127"/>
  <c r="T126"/>
  <c r="T135"/>
  <c i="20" r="BK131"/>
  <c r="J131"/>
  <c r="J100"/>
  <c r="T139"/>
  <c r="R167"/>
  <c r="P190"/>
  <c i="21" r="P136"/>
  <c i="22" r="BK140"/>
  <c r="J140"/>
  <c r="J101"/>
  <c r="T152"/>
  <c i="23" r="T131"/>
  <c r="T130"/>
  <c r="T129"/>
  <c i="24" r="R131"/>
  <c i="2" r="R131"/>
  <c r="R127"/>
  <c r="R126"/>
  <c r="R145"/>
  <c r="T155"/>
  <c i="4" r="BK187"/>
  <c r="J187"/>
  <c r="J103"/>
  <c r="T218"/>
  <c i="5" r="T136"/>
  <c r="T132"/>
  <c r="T131"/>
  <c i="7" r="BK153"/>
  <c r="J153"/>
  <c r="J102"/>
  <c r="BK181"/>
  <c r="J181"/>
  <c r="J106"/>
  <c r="T187"/>
  <c i="8" r="R139"/>
  <c r="BK158"/>
  <c r="J158"/>
  <c r="J105"/>
  <c i="10" r="P138"/>
  <c r="T183"/>
  <c r="BK215"/>
  <c r="J215"/>
  <c r="J107"/>
  <c r="BK286"/>
  <c r="J286"/>
  <c r="J108"/>
  <c i="11" r="P132"/>
  <c r="P131"/>
  <c r="R145"/>
  <c r="P173"/>
  <c i="12" r="P201"/>
  <c r="T245"/>
  <c r="T281"/>
  <c r="T280"/>
  <c i="13" r="P132"/>
  <c r="P131"/>
  <c i="14" r="T129"/>
  <c r="T128"/>
  <c r="T127"/>
  <c i="15" r="T146"/>
  <c i="17" r="P162"/>
  <c i="18" r="T140"/>
  <c r="T139"/>
  <c i="19" r="T156"/>
  <c i="20" r="P139"/>
  <c r="P130"/>
  <c r="P129"/>
  <c i="1" r="AU117"/>
  <c i="20" r="BK167"/>
  <c r="J167"/>
  <c r="J104"/>
  <c r="T190"/>
  <c i="22" r="T128"/>
  <c r="T127"/>
  <c r="T126"/>
  <c r="R152"/>
  <c i="24" r="BK131"/>
  <c r="J131"/>
  <c r="J102"/>
  <c i="26" r="BK125"/>
  <c r="J125"/>
  <c r="J100"/>
  <c i="27" r="P132"/>
  <c r="P154"/>
  <c i="29" r="T131"/>
  <c r="T130"/>
  <c r="P147"/>
  <c i="30" r="P134"/>
  <c r="T138"/>
  <c r="P159"/>
  <c r="R164"/>
  <c r="T178"/>
  <c i="3" r="P124"/>
  <c r="P123"/>
  <c r="P122"/>
  <c i="1" r="AU97"/>
  <c i="4" r="P187"/>
  <c r="BK218"/>
  <c r="J218"/>
  <c r="J105"/>
  <c i="5" r="T144"/>
  <c i="6" r="BK128"/>
  <c r="J128"/>
  <c r="J101"/>
  <c i="7" r="R132"/>
  <c r="R131"/>
  <c r="T144"/>
  <c r="R181"/>
  <c r="R180"/>
  <c i="8" r="T129"/>
  <c r="T128"/>
  <c r="T127"/>
  <c i="9" r="R152"/>
  <c i="10" r="T134"/>
  <c r="T133"/>
  <c i="18" r="BK129"/>
  <c r="J129"/>
  <c r="J100"/>
  <c i="19" r="R156"/>
  <c i="21" r="BK127"/>
  <c r="J127"/>
  <c r="J100"/>
  <c r="R136"/>
  <c r="R126"/>
  <c r="R125"/>
  <c i="22" r="R128"/>
  <c r="BK159"/>
  <c r="J159"/>
  <c r="J103"/>
  <c i="23" r="P131"/>
  <c r="P130"/>
  <c r="P129"/>
  <c i="1" r="AU121"/>
  <c i="25" r="BK130"/>
  <c r="J130"/>
  <c r="J100"/>
  <c r="T162"/>
  <c i="29" r="R131"/>
  <c r="R130"/>
  <c r="BK147"/>
  <c r="J147"/>
  <c r="J105"/>
  <c i="30" r="BK138"/>
  <c r="J138"/>
  <c r="J101"/>
  <c r="P164"/>
  <c r="P178"/>
  <c r="P256"/>
  <c i="2" r="R155"/>
  <c i="3" r="T124"/>
  <c r="T123"/>
  <c r="T122"/>
  <c i="4" r="T132"/>
  <c r="T131"/>
  <c r="T130"/>
  <c r="T194"/>
  <c i="5" r="P136"/>
  <c r="P132"/>
  <c r="P131"/>
  <c i="1" r="AU100"/>
  <c i="5" r="R172"/>
  <c i="7" r="P132"/>
  <c r="BK144"/>
  <c r="J144"/>
  <c r="J101"/>
  <c r="P187"/>
  <c i="9" r="T152"/>
  <c i="10" r="BK134"/>
  <c r="J134"/>
  <c r="J100"/>
  <c r="R138"/>
  <c r="P183"/>
  <c r="BK190"/>
  <c r="J190"/>
  <c r="J105"/>
  <c r="T190"/>
  <c r="P209"/>
  <c r="R209"/>
  <c r="T209"/>
  <c r="T215"/>
  <c r="T182"/>
  <c r="BK307"/>
  <c r="J307"/>
  <c r="J110"/>
  <c i="11" r="R153"/>
  <c r="R173"/>
  <c i="12" r="T135"/>
  <c r="T134"/>
  <c r="T133"/>
  <c r="T222"/>
  <c r="R281"/>
  <c r="R280"/>
  <c i="13" r="R132"/>
  <c r="R131"/>
  <c i="14" r="BK129"/>
  <c r="J129"/>
  <c r="J102"/>
  <c r="P129"/>
  <c i="15" r="R129"/>
  <c r="R128"/>
  <c r="R127"/>
  <c i="17" r="BK131"/>
  <c r="J131"/>
  <c r="J102"/>
  <c r="R136"/>
  <c r="R135"/>
  <c r="R129"/>
  <c i="18" r="R140"/>
  <c r="R139"/>
  <c i="19" r="BK127"/>
  <c r="J127"/>
  <c r="J100"/>
  <c r="P135"/>
  <c r="P134"/>
  <c r="P125"/>
  <c i="1" r="AU116"/>
  <c i="20" r="R139"/>
  <c r="BK162"/>
  <c r="J162"/>
  <c r="J103"/>
  <c r="T162"/>
  <c r="R190"/>
  <c i="22" r="P140"/>
  <c r="R159"/>
  <c i="24" r="T131"/>
  <c r="T130"/>
  <c r="T129"/>
  <c i="25" r="R154"/>
  <c i="26" r="P125"/>
  <c r="P124"/>
  <c r="P123"/>
  <c i="1" r="AU124"/>
  <c i="28" r="BK131"/>
  <c r="J131"/>
  <c r="J102"/>
  <c r="BK151"/>
  <c r="J151"/>
  <c r="J104"/>
  <c i="29" r="P131"/>
  <c r="P130"/>
  <c r="P129"/>
  <c i="1" r="AU128"/>
  <c i="29" r="P141"/>
  <c r="P140"/>
  <c r="T147"/>
  <c i="30" r="BK134"/>
  <c r="J134"/>
  <c r="J100"/>
  <c r="T134"/>
  <c r="T133"/>
  <c r="R138"/>
  <c r="BK159"/>
  <c r="R159"/>
  <c r="BK164"/>
  <c r="J164"/>
  <c r="J105"/>
  <c r="T164"/>
  <c r="R178"/>
  <c r="T256"/>
  <c i="24" r="R140"/>
  <c i="25" r="BK162"/>
  <c r="J162"/>
  <c r="J104"/>
  <c i="26" r="R125"/>
  <c r="R124"/>
  <c r="R123"/>
  <c i="27" r="T132"/>
  <c r="T131"/>
  <c r="T130"/>
  <c r="T154"/>
  <c i="28" r="R131"/>
  <c r="R130"/>
  <c r="R129"/>
  <c r="T151"/>
  <c i="30" r="BK270"/>
  <c r="J270"/>
  <c r="J108"/>
  <c r="T270"/>
  <c i="10" r="BK138"/>
  <c r="BK133"/>
  <c r="J133"/>
  <c r="J99"/>
  <c i="27" r="BK132"/>
  <c i="29" r="BK141"/>
  <c r="J141"/>
  <c r="J104"/>
  <c r="R147"/>
  <c i="30" r="R134"/>
  <c r="R133"/>
  <c r="P138"/>
  <c r="T159"/>
  <c r="T158"/>
  <c r="BK178"/>
  <c r="J178"/>
  <c r="J106"/>
  <c r="BK256"/>
  <c r="J256"/>
  <c r="J107"/>
  <c r="R256"/>
  <c r="P270"/>
  <c r="R270"/>
  <c r="BK292"/>
  <c r="J292"/>
  <c r="J110"/>
  <c r="P292"/>
  <c r="R292"/>
  <c r="T292"/>
  <c i="2" r="BK142"/>
  <c r="J142"/>
  <c r="J101"/>
  <c i="7" r="BK176"/>
  <c r="J176"/>
  <c r="J103"/>
  <c r="BK185"/>
  <c r="J185"/>
  <c r="J107"/>
  <c i="10" r="BK305"/>
  <c r="J305"/>
  <c r="J109"/>
  <c i="16" r="BK128"/>
  <c r="J128"/>
  <c r="J102"/>
  <c i="21" r="BK144"/>
  <c r="J144"/>
  <c r="J103"/>
  <c i="23" r="BK137"/>
  <c r="J137"/>
  <c r="J103"/>
  <c i="12" r="BK241"/>
  <c r="J241"/>
  <c r="J103"/>
  <c i="27" r="BK149"/>
  <c r="J149"/>
  <c r="J103"/>
  <c i="6" r="BK125"/>
  <c r="J125"/>
  <c r="J100"/>
  <c i="5" r="BK141"/>
  <c r="J141"/>
  <c r="J104"/>
  <c i="8" r="BK155"/>
  <c r="J155"/>
  <c r="J103"/>
  <c i="11" r="BK150"/>
  <c r="J150"/>
  <c r="J102"/>
  <c i="12" r="BK275"/>
  <c r="J275"/>
  <c r="J105"/>
  <c r="BK278"/>
  <c r="J278"/>
  <c r="J106"/>
  <c i="20" r="BK198"/>
  <c r="J198"/>
  <c r="J107"/>
  <c i="25" r="BK185"/>
  <c r="J185"/>
  <c r="J106"/>
  <c i="28" r="BK148"/>
  <c r="J148"/>
  <c r="J103"/>
  <c i="7" r="BK178"/>
  <c r="J178"/>
  <c r="J104"/>
  <c i="8" r="BK151"/>
  <c r="J151"/>
  <c r="J102"/>
  <c i="11" r="BK171"/>
  <c r="J171"/>
  <c r="J107"/>
  <c i="20" r="BK187"/>
  <c r="J187"/>
  <c r="J105"/>
  <c i="22" r="BK165"/>
  <c r="J165"/>
  <c r="J104"/>
  <c i="23" r="BK143"/>
  <c r="J143"/>
  <c r="J105"/>
  <c i="24" r="BK151"/>
  <c r="J151"/>
  <c r="J105"/>
  <c i="5" r="BK133"/>
  <c r="J133"/>
  <c r="J102"/>
  <c i="9" r="BK147"/>
  <c r="J147"/>
  <c r="J101"/>
  <c r="BK169"/>
  <c r="J169"/>
  <c r="J103"/>
  <c i="11" r="BK162"/>
  <c r="J162"/>
  <c r="J104"/>
  <c i="21" r="BK133"/>
  <c r="J133"/>
  <c r="J101"/>
  <c i="23" r="BK140"/>
  <c r="J140"/>
  <c r="J104"/>
  <c i="25" r="BK158"/>
  <c r="J158"/>
  <c r="J103"/>
  <c r="BK182"/>
  <c r="J182"/>
  <c r="J105"/>
  <c i="5" r="BK183"/>
  <c r="J183"/>
  <c r="J107"/>
  <c i="24" r="BK137"/>
  <c r="J137"/>
  <c r="J103"/>
  <c i="2" r="BK152"/>
  <c r="J152"/>
  <c r="J103"/>
  <c i="4" r="BK231"/>
  <c r="J231"/>
  <c r="J106"/>
  <c i="10" r="BK180"/>
  <c r="J180"/>
  <c r="J102"/>
  <c i="12" r="BK304"/>
  <c r="J304"/>
  <c r="J110"/>
  <c i="25" r="BK151"/>
  <c r="J151"/>
  <c r="J101"/>
  <c i="26" r="BK346"/>
  <c r="J346"/>
  <c r="J101"/>
  <c i="27" r="BK151"/>
  <c r="J151"/>
  <c r="J104"/>
  <c r="BK171"/>
  <c r="J171"/>
  <c r="J106"/>
  <c i="28" r="BK172"/>
  <c r="J172"/>
  <c r="J105"/>
  <c i="30" r="BK156"/>
  <c r="J156"/>
  <c r="J102"/>
  <c r="BK290"/>
  <c r="J290"/>
  <c r="J109"/>
  <c r="BE146"/>
  <c r="J91"/>
  <c r="BE143"/>
  <c r="BE149"/>
  <c i="29" r="BK140"/>
  <c r="J140"/>
  <c r="J103"/>
  <c i="30" r="F129"/>
  <c r="BE145"/>
  <c r="BE147"/>
  <c r="E85"/>
  <c r="J129"/>
  <c r="BE140"/>
  <c r="BE142"/>
  <c r="BE148"/>
  <c r="BE150"/>
  <c r="BE152"/>
  <c r="BE157"/>
  <c r="BE151"/>
  <c r="BE155"/>
  <c r="BE170"/>
  <c r="BE154"/>
  <c r="BE161"/>
  <c r="BE171"/>
  <c r="BE196"/>
  <c r="BE231"/>
  <c r="BE248"/>
  <c r="BE261"/>
  <c r="BE136"/>
  <c r="BE166"/>
  <c r="BE169"/>
  <c r="BE176"/>
  <c r="BE185"/>
  <c r="BE189"/>
  <c r="BE197"/>
  <c r="BE205"/>
  <c r="BE213"/>
  <c r="BE223"/>
  <c r="BE230"/>
  <c r="BE237"/>
  <c r="BE245"/>
  <c r="BE257"/>
  <c r="BE264"/>
  <c r="BE274"/>
  <c r="BE278"/>
  <c r="BE162"/>
  <c r="BE163"/>
  <c r="BE167"/>
  <c r="BE168"/>
  <c r="BE174"/>
  <c r="BE179"/>
  <c r="BE183"/>
  <c r="BE190"/>
  <c r="BE191"/>
  <c r="BE199"/>
  <c r="BE209"/>
  <c r="BE210"/>
  <c r="BE214"/>
  <c r="BE216"/>
  <c r="BE224"/>
  <c r="BE225"/>
  <c r="BE226"/>
  <c r="BE227"/>
  <c r="BE229"/>
  <c r="BE232"/>
  <c r="BE234"/>
  <c r="BE235"/>
  <c r="BE236"/>
  <c r="BE240"/>
  <c r="BE241"/>
  <c r="BE242"/>
  <c r="BE243"/>
  <c r="BE244"/>
  <c r="BE250"/>
  <c r="BE251"/>
  <c r="BE253"/>
  <c r="BE254"/>
  <c r="BE255"/>
  <c r="BE260"/>
  <c r="BE263"/>
  <c r="BE267"/>
  <c r="BE268"/>
  <c r="BE271"/>
  <c r="BE273"/>
  <c r="BE275"/>
  <c r="BE285"/>
  <c r="BE286"/>
  <c r="BE287"/>
  <c r="BE289"/>
  <c r="BE135"/>
  <c r="BE139"/>
  <c r="BE144"/>
  <c r="BE153"/>
  <c r="BE160"/>
  <c r="BE165"/>
  <c r="BE173"/>
  <c r="BE175"/>
  <c r="BE177"/>
  <c r="BE180"/>
  <c r="BE182"/>
  <c r="BE186"/>
  <c r="BE188"/>
  <c r="BE193"/>
  <c r="BE194"/>
  <c r="BE200"/>
  <c r="BE202"/>
  <c r="BE203"/>
  <c r="BE206"/>
  <c r="BE217"/>
  <c r="BE219"/>
  <c r="BE220"/>
  <c r="BE222"/>
  <c r="BE233"/>
  <c r="BE238"/>
  <c r="BE239"/>
  <c r="BE246"/>
  <c r="BE247"/>
  <c r="BE249"/>
  <c r="BE258"/>
  <c r="BE259"/>
  <c r="BE262"/>
  <c r="BE265"/>
  <c r="BE266"/>
  <c r="BE269"/>
  <c r="BE272"/>
  <c r="BE276"/>
  <c r="BE279"/>
  <c r="BE281"/>
  <c r="BE282"/>
  <c r="BE283"/>
  <c r="BE284"/>
  <c r="BE288"/>
  <c r="BE291"/>
  <c r="BE293"/>
  <c r="BE298"/>
  <c r="BE300"/>
  <c i="29" r="J93"/>
  <c r="J96"/>
  <c r="BE132"/>
  <c r="BE133"/>
  <c r="BE136"/>
  <c r="BE139"/>
  <c r="BE142"/>
  <c r="BE144"/>
  <c r="BE145"/>
  <c r="BE151"/>
  <c r="BE152"/>
  <c r="BE153"/>
  <c r="E85"/>
  <c r="F96"/>
  <c r="BE135"/>
  <c r="BE143"/>
  <c r="BE148"/>
  <c r="BE149"/>
  <c r="BE150"/>
  <c r="BE154"/>
  <c r="BE156"/>
  <c i="27" r="J132"/>
  <c r="J102"/>
  <c i="28" r="E115"/>
  <c r="J126"/>
  <c r="BE135"/>
  <c r="BE144"/>
  <c r="J123"/>
  <c r="BE156"/>
  <c r="BE132"/>
  <c r="BE138"/>
  <c r="BE142"/>
  <c r="BE149"/>
  <c r="BE158"/>
  <c r="BE161"/>
  <c r="BE163"/>
  <c r="F96"/>
  <c r="BE134"/>
  <c r="BE136"/>
  <c r="BE140"/>
  <c r="BE146"/>
  <c r="BE152"/>
  <c r="BE153"/>
  <c r="BE155"/>
  <c r="BE157"/>
  <c r="BE159"/>
  <c r="BE160"/>
  <c r="BE162"/>
  <c r="BE164"/>
  <c r="BE165"/>
  <c r="BE166"/>
  <c r="BE167"/>
  <c r="BE168"/>
  <c r="BE169"/>
  <c r="BE171"/>
  <c r="BE173"/>
  <c i="26" r="BK124"/>
  <c r="J124"/>
  <c r="J99"/>
  <c i="27" r="F96"/>
  <c r="J124"/>
  <c r="BE135"/>
  <c r="BE145"/>
  <c r="BE140"/>
  <c r="BE147"/>
  <c r="BE160"/>
  <c r="BE164"/>
  <c r="J96"/>
  <c r="BE136"/>
  <c r="BE155"/>
  <c r="BE158"/>
  <c r="BE163"/>
  <c r="BE165"/>
  <c r="BE166"/>
  <c r="BE169"/>
  <c r="BE172"/>
  <c r="E85"/>
  <c r="BE133"/>
  <c r="BE138"/>
  <c r="BE142"/>
  <c r="BE152"/>
  <c r="BE156"/>
  <c r="BE159"/>
  <c r="BE161"/>
  <c r="BE162"/>
  <c r="BE170"/>
  <c r="BE150"/>
  <c r="BE167"/>
  <c r="BE168"/>
  <c i="26" r="E85"/>
  <c r="F94"/>
  <c r="BE131"/>
  <c r="BE138"/>
  <c i="25" r="BK129"/>
  <c r="J129"/>
  <c r="J99"/>
  <c i="26" r="J120"/>
  <c r="BE130"/>
  <c r="BE135"/>
  <c r="BE162"/>
  <c r="BE164"/>
  <c r="BE168"/>
  <c r="BE169"/>
  <c r="BE171"/>
  <c r="BE174"/>
  <c r="BE179"/>
  <c r="BE186"/>
  <c r="BE144"/>
  <c r="BE154"/>
  <c r="BE165"/>
  <c r="BE204"/>
  <c r="BE151"/>
  <c r="BE161"/>
  <c r="BE184"/>
  <c r="BE194"/>
  <c r="BE213"/>
  <c r="J91"/>
  <c r="BE137"/>
  <c r="BE139"/>
  <c r="BE158"/>
  <c r="BE166"/>
  <c r="BE176"/>
  <c r="BE190"/>
  <c r="BE202"/>
  <c r="BE136"/>
  <c r="BE142"/>
  <c r="BE150"/>
  <c r="BE155"/>
  <c r="BE196"/>
  <c r="BE206"/>
  <c r="BE230"/>
  <c r="BE126"/>
  <c r="BE159"/>
  <c r="BE229"/>
  <c r="BE237"/>
  <c r="BE249"/>
  <c r="BE181"/>
  <c r="BE192"/>
  <c r="BE198"/>
  <c r="BE210"/>
  <c r="BE214"/>
  <c r="BE215"/>
  <c r="BE216"/>
  <c r="BE217"/>
  <c r="BE226"/>
  <c r="BE227"/>
  <c r="BE228"/>
  <c r="BE231"/>
  <c r="BE232"/>
  <c r="BE233"/>
  <c r="BE234"/>
  <c r="BE235"/>
  <c r="BE236"/>
  <c r="BE240"/>
  <c r="BE241"/>
  <c r="BE242"/>
  <c r="BE243"/>
  <c r="BE246"/>
  <c r="BE247"/>
  <c r="BE248"/>
  <c r="BE250"/>
  <c r="BE251"/>
  <c r="BE252"/>
  <c r="BE253"/>
  <c r="BE254"/>
  <c r="BE255"/>
  <c r="BE256"/>
  <c r="BE257"/>
  <c r="BE261"/>
  <c r="BE263"/>
  <c r="BE265"/>
  <c r="BE267"/>
  <c r="BE269"/>
  <c r="BE271"/>
  <c r="BE273"/>
  <c r="BE277"/>
  <c r="BE279"/>
  <c r="BE281"/>
  <c r="BE283"/>
  <c r="BE285"/>
  <c r="BE286"/>
  <c r="BE287"/>
  <c r="BE288"/>
  <c r="BE289"/>
  <c r="BE290"/>
  <c r="BE292"/>
  <c r="BE294"/>
  <c r="BE300"/>
  <c r="BE306"/>
  <c r="BE308"/>
  <c r="BE309"/>
  <c r="BE317"/>
  <c r="BE319"/>
  <c r="BE321"/>
  <c r="BE322"/>
  <c r="BE328"/>
  <c r="BE334"/>
  <c r="BE335"/>
  <c r="BE336"/>
  <c r="BE337"/>
  <c r="BE342"/>
  <c r="BE343"/>
  <c r="BE347"/>
  <c i="25" r="E85"/>
  <c r="J91"/>
  <c r="F94"/>
  <c r="J94"/>
  <c r="BE131"/>
  <c r="BE135"/>
  <c r="BE137"/>
  <c r="BE139"/>
  <c r="BE145"/>
  <c r="BE147"/>
  <c r="BE152"/>
  <c r="BE156"/>
  <c r="BE174"/>
  <c r="BE177"/>
  <c r="BE180"/>
  <c r="BE186"/>
  <c r="BE133"/>
  <c r="BE143"/>
  <c r="BE149"/>
  <c r="BE155"/>
  <c r="BE159"/>
  <c r="BE163"/>
  <c r="BE166"/>
  <c r="BE169"/>
  <c r="BE171"/>
  <c r="BE183"/>
  <c i="24" r="F126"/>
  <c r="BE136"/>
  <c r="J96"/>
  <c r="E115"/>
  <c r="J123"/>
  <c r="BE132"/>
  <c r="BE134"/>
  <c r="BE143"/>
  <c r="BE147"/>
  <c r="BE145"/>
  <c r="BE152"/>
  <c r="BE138"/>
  <c r="BE141"/>
  <c r="BE149"/>
  <c i="23" r="J96"/>
  <c r="J123"/>
  <c r="BE132"/>
  <c r="BE138"/>
  <c r="BE141"/>
  <c r="E85"/>
  <c r="F96"/>
  <c r="BE144"/>
  <c r="BE134"/>
  <c r="BE136"/>
  <c i="22" r="E85"/>
  <c r="F123"/>
  <c r="BE137"/>
  <c r="J120"/>
  <c r="BE129"/>
  <c r="BE149"/>
  <c r="BE163"/>
  <c r="J94"/>
  <c r="BE150"/>
  <c i="21" r="BK126"/>
  <c r="J126"/>
  <c r="J99"/>
  <c i="22" r="BE131"/>
  <c r="BE133"/>
  <c r="BE135"/>
  <c r="BE139"/>
  <c r="BE141"/>
  <c r="BE144"/>
  <c r="BE153"/>
  <c r="BE158"/>
  <c r="BE160"/>
  <c r="BE161"/>
  <c r="BE166"/>
  <c i="21" r="BE138"/>
  <c r="BE137"/>
  <c r="BE140"/>
  <c r="E85"/>
  <c r="F94"/>
  <c r="J122"/>
  <c r="BE128"/>
  <c r="BE130"/>
  <c r="BE134"/>
  <c r="BE139"/>
  <c r="BE142"/>
  <c r="BE145"/>
  <c r="J91"/>
  <c r="BE132"/>
  <c r="BE141"/>
  <c r="BE143"/>
  <c i="20" r="BE142"/>
  <c r="BE140"/>
  <c r="BE148"/>
  <c i="19" r="J135"/>
  <c r="J102"/>
  <c i="20" r="F94"/>
  <c r="BE144"/>
  <c r="BE150"/>
  <c r="BE158"/>
  <c r="BE168"/>
  <c r="BE175"/>
  <c r="BE178"/>
  <c r="BE194"/>
  <c r="BE196"/>
  <c r="E85"/>
  <c r="J91"/>
  <c r="J126"/>
  <c r="BE132"/>
  <c r="BE134"/>
  <c r="BE146"/>
  <c r="BE159"/>
  <c r="BE160"/>
  <c r="BE161"/>
  <c r="BE165"/>
  <c r="BE171"/>
  <c r="BE176"/>
  <c r="BE185"/>
  <c r="BE188"/>
  <c r="BE195"/>
  <c r="BE136"/>
  <c r="BE137"/>
  <c r="BE152"/>
  <c r="BE155"/>
  <c r="BE163"/>
  <c r="BE174"/>
  <c r="BE177"/>
  <c r="BE181"/>
  <c r="BE183"/>
  <c r="BE191"/>
  <c r="BE193"/>
  <c r="BE199"/>
  <c i="18" r="J140"/>
  <c r="J104"/>
  <c i="19" r="BE128"/>
  <c r="BE141"/>
  <c r="BE149"/>
  <c r="BE136"/>
  <c r="BE143"/>
  <c r="BE158"/>
  <c r="BE161"/>
  <c r="BE138"/>
  <c r="BE147"/>
  <c r="BE180"/>
  <c r="E85"/>
  <c r="F94"/>
  <c r="J94"/>
  <c r="BE129"/>
  <c r="BE132"/>
  <c r="BE139"/>
  <c r="BE145"/>
  <c r="BE146"/>
  <c r="BE153"/>
  <c r="BE157"/>
  <c r="BE160"/>
  <c r="BE164"/>
  <c r="BE165"/>
  <c r="BE166"/>
  <c r="BE168"/>
  <c r="BE171"/>
  <c r="BE172"/>
  <c r="BE173"/>
  <c r="BE176"/>
  <c r="BE178"/>
  <c r="BE182"/>
  <c r="BE184"/>
  <c r="BE185"/>
  <c r="BE187"/>
  <c r="BE188"/>
  <c r="BE190"/>
  <c r="J91"/>
  <c r="BE130"/>
  <c r="BE151"/>
  <c r="BE154"/>
  <c r="BE162"/>
  <c r="BE174"/>
  <c r="BE186"/>
  <c i="17" r="J136"/>
  <c r="J104"/>
  <c i="18" r="E115"/>
  <c r="BE136"/>
  <c r="F94"/>
  <c r="BE130"/>
  <c r="BE137"/>
  <c r="BE146"/>
  <c r="BE158"/>
  <c r="BE185"/>
  <c r="J91"/>
  <c r="J124"/>
  <c r="BE143"/>
  <c r="BE170"/>
  <c r="BE171"/>
  <c r="BE186"/>
  <c r="BE192"/>
  <c r="BE198"/>
  <c r="BE201"/>
  <c r="BE205"/>
  <c r="BE141"/>
  <c r="BE153"/>
  <c r="BE157"/>
  <c r="BE183"/>
  <c r="BE132"/>
  <c r="BE174"/>
  <c r="BE175"/>
  <c r="BE179"/>
  <c r="BE180"/>
  <c r="BE147"/>
  <c r="BE148"/>
  <c r="BE149"/>
  <c r="BE155"/>
  <c r="BE161"/>
  <c r="BE162"/>
  <c r="BE164"/>
  <c r="BE207"/>
  <c r="BE131"/>
  <c r="BE142"/>
  <c r="BE144"/>
  <c r="BE151"/>
  <c r="BE160"/>
  <c r="BE165"/>
  <c r="BE167"/>
  <c r="BE168"/>
  <c r="BE176"/>
  <c r="BE177"/>
  <c r="BE182"/>
  <c r="BE184"/>
  <c r="BE187"/>
  <c r="BE189"/>
  <c r="BE195"/>
  <c r="BE197"/>
  <c r="BE199"/>
  <c r="BE202"/>
  <c r="BE204"/>
  <c i="17" r="J96"/>
  <c r="BE137"/>
  <c r="BE139"/>
  <c r="BE142"/>
  <c r="BE144"/>
  <c r="BE153"/>
  <c r="BE154"/>
  <c r="BE159"/>
  <c r="BE176"/>
  <c r="BE177"/>
  <c r="BE185"/>
  <c r="BE189"/>
  <c r="BE193"/>
  <c r="J93"/>
  <c r="E115"/>
  <c r="F126"/>
  <c r="BE132"/>
  <c r="BE138"/>
  <c r="BE146"/>
  <c r="BE147"/>
  <c r="BE149"/>
  <c r="BE151"/>
  <c r="BE157"/>
  <c r="BE160"/>
  <c r="BE163"/>
  <c r="BE164"/>
  <c r="BE165"/>
  <c r="BE166"/>
  <c r="BE168"/>
  <c r="BE169"/>
  <c r="BE171"/>
  <c r="BE172"/>
  <c r="BE173"/>
  <c r="BE179"/>
  <c r="BE182"/>
  <c r="BE184"/>
  <c r="BE188"/>
  <c r="BE133"/>
  <c r="BE140"/>
  <c r="BE150"/>
  <c r="BE156"/>
  <c r="BE175"/>
  <c r="BE186"/>
  <c r="BE191"/>
  <c i="16" r="E85"/>
  <c r="J93"/>
  <c r="F96"/>
  <c r="J96"/>
  <c r="BE129"/>
  <c i="15" r="E85"/>
  <c r="J93"/>
  <c r="F96"/>
  <c r="BE131"/>
  <c r="BE135"/>
  <c r="J96"/>
  <c r="BE130"/>
  <c r="BE132"/>
  <c r="BE133"/>
  <c r="BE137"/>
  <c r="BE139"/>
  <c r="BE140"/>
  <c r="BE142"/>
  <c r="BE143"/>
  <c r="BE144"/>
  <c r="BE147"/>
  <c r="BE148"/>
  <c r="BE149"/>
  <c r="BE150"/>
  <c r="BE151"/>
  <c r="BE152"/>
  <c r="BE154"/>
  <c r="BE157"/>
  <c r="BE158"/>
  <c r="BE159"/>
  <c r="BE160"/>
  <c r="BE162"/>
  <c r="BE164"/>
  <c i="14" r="F124"/>
  <c r="E85"/>
  <c r="J96"/>
  <c r="J93"/>
  <c r="BE130"/>
  <c r="BE131"/>
  <c r="BE132"/>
  <c r="BE134"/>
  <c r="BE136"/>
  <c r="BE139"/>
  <c r="BE144"/>
  <c r="BE147"/>
  <c r="BE148"/>
  <c r="BE152"/>
  <c r="BE155"/>
  <c r="BE156"/>
  <c r="BE157"/>
  <c r="BE158"/>
  <c r="BE160"/>
  <c r="BE138"/>
  <c r="BE140"/>
  <c r="BE143"/>
  <c r="BE150"/>
  <c i="12" r="BK134"/>
  <c i="13" r="J91"/>
  <c i="12" r="J294"/>
  <c r="J109"/>
  <c i="13" r="F122"/>
  <c r="BE133"/>
  <c r="BE141"/>
  <c r="J122"/>
  <c r="BE136"/>
  <c r="BE138"/>
  <c r="BE139"/>
  <c r="BE147"/>
  <c r="E113"/>
  <c r="BE129"/>
  <c r="BE142"/>
  <c r="BE128"/>
  <c r="BE137"/>
  <c r="BE143"/>
  <c r="BE144"/>
  <c r="BE146"/>
  <c r="BE148"/>
  <c r="BE150"/>
  <c r="BE152"/>
  <c r="BE153"/>
  <c r="BE154"/>
  <c r="BE155"/>
  <c r="BE156"/>
  <c i="12" r="E121"/>
  <c r="F94"/>
  <c r="BE156"/>
  <c r="BE138"/>
  <c r="BE163"/>
  <c r="BE197"/>
  <c r="BE205"/>
  <c r="BE215"/>
  <c r="BE191"/>
  <c r="BE229"/>
  <c r="J127"/>
  <c r="J130"/>
  <c r="BE139"/>
  <c r="BE143"/>
  <c r="BE171"/>
  <c r="BE174"/>
  <c r="BE202"/>
  <c r="BE211"/>
  <c r="BE216"/>
  <c r="BE223"/>
  <c r="BE264"/>
  <c r="BE235"/>
  <c r="BE265"/>
  <c r="BE269"/>
  <c r="BE271"/>
  <c r="BE284"/>
  <c r="BE228"/>
  <c r="BE239"/>
  <c r="BE297"/>
  <c r="BE305"/>
  <c r="BE136"/>
  <c r="BE148"/>
  <c r="BE153"/>
  <c r="BE185"/>
  <c r="BE196"/>
  <c r="BE240"/>
  <c r="BE242"/>
  <c r="BE246"/>
  <c r="BE249"/>
  <c r="BE251"/>
  <c r="BE252"/>
  <c r="BE254"/>
  <c r="BE262"/>
  <c r="BE267"/>
  <c r="BE273"/>
  <c r="BE276"/>
  <c r="BE282"/>
  <c r="BE286"/>
  <c r="BE288"/>
  <c r="BE290"/>
  <c r="BE292"/>
  <c r="BE293"/>
  <c r="BE295"/>
  <c r="BE299"/>
  <c r="BE301"/>
  <c r="BE303"/>
  <c r="BE307"/>
  <c r="BE309"/>
  <c r="BE311"/>
  <c r="BE314"/>
  <c r="BE179"/>
  <c r="BE187"/>
  <c r="BE199"/>
  <c r="BE226"/>
  <c r="BE232"/>
  <c r="BE255"/>
  <c r="BE257"/>
  <c r="BE258"/>
  <c r="BE260"/>
  <c r="BE279"/>
  <c i="10" r="J138"/>
  <c r="J101"/>
  <c i="11" r="BE154"/>
  <c r="BE163"/>
  <c r="E118"/>
  <c r="BE136"/>
  <c r="BE169"/>
  <c r="J91"/>
  <c r="F94"/>
  <c r="J127"/>
  <c r="BE138"/>
  <c r="BE140"/>
  <c r="BE141"/>
  <c r="BE146"/>
  <c r="BE148"/>
  <c r="BE156"/>
  <c r="BE166"/>
  <c r="BE172"/>
  <c r="BE133"/>
  <c r="BE143"/>
  <c r="BE151"/>
  <c r="BE158"/>
  <c r="BE176"/>
  <c r="BE135"/>
  <c r="BE160"/>
  <c r="BE161"/>
  <c r="BE174"/>
  <c r="BE175"/>
  <c i="10" r="J91"/>
  <c r="F129"/>
  <c r="BE145"/>
  <c r="BE171"/>
  <c r="BE184"/>
  <c r="BE266"/>
  <c r="BE272"/>
  <c r="BE276"/>
  <c r="E85"/>
  <c r="J94"/>
  <c r="BE135"/>
  <c r="BE136"/>
  <c r="BE141"/>
  <c r="BE144"/>
  <c r="BE153"/>
  <c r="BE158"/>
  <c r="BE164"/>
  <c r="BE166"/>
  <c r="BE167"/>
  <c r="BE168"/>
  <c r="BE170"/>
  <c r="BE173"/>
  <c r="BE179"/>
  <c r="BE185"/>
  <c r="BE189"/>
  <c r="BE194"/>
  <c r="BE196"/>
  <c r="BE201"/>
  <c r="BE202"/>
  <c r="BE208"/>
  <c r="BE210"/>
  <c r="BE214"/>
  <c r="BE219"/>
  <c r="BE220"/>
  <c r="BE222"/>
  <c r="BE225"/>
  <c r="BE228"/>
  <c r="BE237"/>
  <c r="BE239"/>
  <c r="BE247"/>
  <c r="BE250"/>
  <c r="BE253"/>
  <c r="BE254"/>
  <c r="BE257"/>
  <c r="BE260"/>
  <c r="BE261"/>
  <c r="BE264"/>
  <c r="BE265"/>
  <c r="BE270"/>
  <c r="BE271"/>
  <c r="BE273"/>
  <c r="BE277"/>
  <c r="BE278"/>
  <c r="BE281"/>
  <c r="BE282"/>
  <c r="BE287"/>
  <c r="BE291"/>
  <c r="BE295"/>
  <c r="BE297"/>
  <c r="BE301"/>
  <c r="BE312"/>
  <c r="BE314"/>
  <c i="9" r="BK126"/>
  <c r="J126"/>
  <c r="J99"/>
  <c i="10" r="BE139"/>
  <c r="BE142"/>
  <c r="BE146"/>
  <c r="BE147"/>
  <c r="BE149"/>
  <c r="BE151"/>
  <c r="BE154"/>
  <c r="BE156"/>
  <c r="BE160"/>
  <c r="BE162"/>
  <c r="BE175"/>
  <c r="BE177"/>
  <c r="BE181"/>
  <c r="BE186"/>
  <c r="BE187"/>
  <c r="BE191"/>
  <c r="BE193"/>
  <c r="BE198"/>
  <c r="BE200"/>
  <c r="BE204"/>
  <c r="BE206"/>
  <c r="BE212"/>
  <c r="BE216"/>
  <c r="BE217"/>
  <c r="BE223"/>
  <c r="BE226"/>
  <c r="BE227"/>
  <c r="BE230"/>
  <c r="BE231"/>
  <c r="BE233"/>
  <c r="BE234"/>
  <c r="BE236"/>
  <c r="BE240"/>
  <c r="BE243"/>
  <c r="BE244"/>
  <c r="BE248"/>
  <c r="BE251"/>
  <c r="BE256"/>
  <c r="BE258"/>
  <c r="BE259"/>
  <c r="BE263"/>
  <c r="BE267"/>
  <c r="BE268"/>
  <c r="BE269"/>
  <c r="BE274"/>
  <c r="BE275"/>
  <c r="BE279"/>
  <c r="BE284"/>
  <c r="BE285"/>
  <c r="BE303"/>
  <c r="BE304"/>
  <c r="BE306"/>
  <c r="BE308"/>
  <c i="9" r="E113"/>
  <c r="BE135"/>
  <c r="BE142"/>
  <c r="BE160"/>
  <c r="J91"/>
  <c r="J94"/>
  <c r="BE128"/>
  <c r="BE131"/>
  <c r="BE137"/>
  <c r="BE138"/>
  <c r="BE139"/>
  <c r="BE140"/>
  <c r="BE145"/>
  <c r="BE148"/>
  <c r="BE156"/>
  <c r="BE157"/>
  <c r="BE158"/>
  <c r="BE161"/>
  <c r="BE163"/>
  <c r="BE165"/>
  <c r="BE166"/>
  <c r="BE170"/>
  <c r="F94"/>
  <c r="BE153"/>
  <c r="BE154"/>
  <c r="BE162"/>
  <c r="BE164"/>
  <c r="BE168"/>
  <c i="8" r="J94"/>
  <c r="BE145"/>
  <c r="BE149"/>
  <c r="E85"/>
  <c r="F94"/>
  <c r="BE137"/>
  <c r="BE144"/>
  <c r="BE147"/>
  <c r="BE159"/>
  <c r="BE164"/>
  <c r="J91"/>
  <c r="BE130"/>
  <c r="BE132"/>
  <c r="BE135"/>
  <c r="BE136"/>
  <c r="BE140"/>
  <c r="BE142"/>
  <c r="BE152"/>
  <c r="BE156"/>
  <c r="BE162"/>
  <c i="7" r="E118"/>
  <c r="BE139"/>
  <c r="BE160"/>
  <c r="J94"/>
  <c r="J124"/>
  <c r="F127"/>
  <c r="BE137"/>
  <c r="BE147"/>
  <c r="BE149"/>
  <c r="BE154"/>
  <c r="BE168"/>
  <c r="BE172"/>
  <c r="BE186"/>
  <c r="BE188"/>
  <c r="BE193"/>
  <c r="BE133"/>
  <c r="BE141"/>
  <c r="BE142"/>
  <c r="BE145"/>
  <c r="BE150"/>
  <c r="BE170"/>
  <c r="BE174"/>
  <c r="BE177"/>
  <c r="BE179"/>
  <c r="BE182"/>
  <c r="BE183"/>
  <c i="6" r="E85"/>
  <c r="J91"/>
  <c r="J94"/>
  <c r="F120"/>
  <c r="BE126"/>
  <c r="BE129"/>
  <c r="BE131"/>
  <c i="5" r="F96"/>
  <c r="E117"/>
  <c r="BE134"/>
  <c r="BE153"/>
  <c r="BE160"/>
  <c r="BE162"/>
  <c r="J93"/>
  <c r="J96"/>
  <c r="BE137"/>
  <c r="BE139"/>
  <c r="BE142"/>
  <c r="BE145"/>
  <c r="BE148"/>
  <c r="BE151"/>
  <c r="BE155"/>
  <c r="BE158"/>
  <c r="BE164"/>
  <c r="BE166"/>
  <c r="BE169"/>
  <c r="BE171"/>
  <c r="BE173"/>
  <c r="BE175"/>
  <c r="BE177"/>
  <c r="BE179"/>
  <c r="BE181"/>
  <c r="BE184"/>
  <c i="4" r="E85"/>
  <c r="J93"/>
  <c r="F127"/>
  <c i="3" r="BK123"/>
  <c r="BK122"/>
  <c r="J122"/>
  <c i="4" r="BE203"/>
  <c r="BE205"/>
  <c r="BE207"/>
  <c r="BE210"/>
  <c r="BE212"/>
  <c r="BE214"/>
  <c r="BE225"/>
  <c r="BE226"/>
  <c r="J96"/>
  <c r="BE133"/>
  <c r="BE136"/>
  <c r="BE139"/>
  <c r="BE142"/>
  <c r="BE145"/>
  <c r="BE148"/>
  <c r="BE150"/>
  <c r="BE152"/>
  <c r="BE153"/>
  <c r="BE155"/>
  <c r="BE157"/>
  <c r="BE161"/>
  <c r="BE176"/>
  <c r="BE178"/>
  <c r="BE180"/>
  <c r="BE182"/>
  <c r="BE184"/>
  <c r="BE188"/>
  <c r="BE190"/>
  <c r="BE192"/>
  <c r="BE195"/>
  <c r="BE198"/>
  <c r="BE201"/>
  <c r="BE208"/>
  <c r="BE216"/>
  <c r="BE219"/>
  <c r="BE223"/>
  <c r="BE227"/>
  <c r="BE229"/>
  <c r="BE232"/>
  <c i="3" r="J91"/>
  <c r="F94"/>
  <c r="J94"/>
  <c r="BE125"/>
  <c r="BE129"/>
  <c r="BE131"/>
  <c r="BE133"/>
  <c r="BE140"/>
  <c r="BE141"/>
  <c r="BE142"/>
  <c r="BE143"/>
  <c r="BE144"/>
  <c r="BE145"/>
  <c r="BE146"/>
  <c r="BE155"/>
  <c r="BE158"/>
  <c r="BE161"/>
  <c r="BE167"/>
  <c r="BE170"/>
  <c r="E85"/>
  <c r="BE127"/>
  <c r="BE134"/>
  <c r="BE135"/>
  <c r="BE136"/>
  <c r="BE137"/>
  <c r="BE149"/>
  <c r="BE152"/>
  <c r="BE164"/>
  <c r="BE172"/>
  <c i="2" r="E85"/>
  <c r="J91"/>
  <c r="F94"/>
  <c r="J94"/>
  <c r="BE128"/>
  <c r="BE129"/>
  <c r="BE132"/>
  <c r="BE134"/>
  <c r="BE136"/>
  <c r="BE138"/>
  <c r="BE140"/>
  <c r="BE143"/>
  <c r="BE146"/>
  <c r="BE148"/>
  <c r="BE150"/>
  <c r="BE153"/>
  <c r="BE156"/>
  <c r="BE158"/>
  <c r="F36"/>
  <c i="1" r="BA96"/>
  <c i="3" r="F37"/>
  <c i="1" r="BB97"/>
  <c i="4" r="F41"/>
  <c i="1" r="BD99"/>
  <c i="7" r="F39"/>
  <c i="1" r="BD102"/>
  <c i="9" r="F37"/>
  <c i="1" r="BB104"/>
  <c i="11" r="J36"/>
  <c i="1" r="AW106"/>
  <c i="12" r="J36"/>
  <c i="1" r="AW107"/>
  <c i="14" r="F41"/>
  <c i="1" r="BD110"/>
  <c i="16" r="F37"/>
  <c i="1" r="AZ113"/>
  <c i="17" r="J38"/>
  <c i="1" r="AW114"/>
  <c i="19" r="F38"/>
  <c i="1" r="BC116"/>
  <c i="19" r="F36"/>
  <c i="1" r="BA116"/>
  <c i="21" r="F36"/>
  <c i="1" r="BA118"/>
  <c i="21" r="J36"/>
  <c i="1" r="AW118"/>
  <c i="22" r="F37"/>
  <c i="1" r="BB119"/>
  <c i="22" r="F39"/>
  <c i="1" r="BD119"/>
  <c i="24" r="F40"/>
  <c i="1" r="BC122"/>
  <c i="26" r="F36"/>
  <c i="1" r="BA124"/>
  <c i="29" r="F38"/>
  <c i="1" r="BA128"/>
  <c i="30" r="F36"/>
  <c i="1" r="BA129"/>
  <c i="9" r="F36"/>
  <c i="1" r="BA104"/>
  <c i="11" r="F39"/>
  <c i="1" r="BD106"/>
  <c i="13" r="F38"/>
  <c i="1" r="BC108"/>
  <c i="17" r="F40"/>
  <c i="1" r="BC114"/>
  <c r="BC112"/>
  <c r="AY112"/>
  <c i="21" r="F39"/>
  <c i="1" r="BD118"/>
  <c i="23" r="F41"/>
  <c i="1" r="BD121"/>
  <c i="26" r="F37"/>
  <c i="1" r="BB124"/>
  <c i="2" r="F38"/>
  <c i="1" r="BC96"/>
  <c i="3" r="F38"/>
  <c i="1" r="BC97"/>
  <c i="5" r="J38"/>
  <c i="1" r="AW100"/>
  <c i="6" r="F37"/>
  <c i="1" r="BB101"/>
  <c i="6" r="J36"/>
  <c i="1" r="AW101"/>
  <c i="7" r="F38"/>
  <c i="1" r="BC102"/>
  <c i="9" r="F39"/>
  <c i="1" r="BD104"/>
  <c i="10" r="F39"/>
  <c i="1" r="BD105"/>
  <c i="13" r="F36"/>
  <c i="1" r="BA108"/>
  <c i="13" r="J36"/>
  <c i="1" r="AW108"/>
  <c i="14" r="F38"/>
  <c i="1" r="BA110"/>
  <c i="15" r="F38"/>
  <c i="1" r="BA111"/>
  <c i="17" r="F38"/>
  <c i="1" r="BA114"/>
  <c i="19" r="J36"/>
  <c i="1" r="AW116"/>
  <c i="20" r="F36"/>
  <c i="1" r="BA117"/>
  <c i="22" r="F38"/>
  <c i="1" r="BC119"/>
  <c i="24" r="F39"/>
  <c i="1" r="BB122"/>
  <c i="25" r="J36"/>
  <c i="1" r="AW123"/>
  <c i="27" r="F38"/>
  <c i="1" r="BA126"/>
  <c i="28" r="F39"/>
  <c i="1" r="BB127"/>
  <c i="29" r="J38"/>
  <c i="1" r="AW128"/>
  <c i="30" r="F38"/>
  <c i="1" r="BC129"/>
  <c r="AS95"/>
  <c r="AS94"/>
  <c i="4" r="F39"/>
  <c i="1" r="BB99"/>
  <c i="5" r="F41"/>
  <c i="1" r="BD100"/>
  <c i="8" r="F37"/>
  <c i="1" r="BB103"/>
  <c i="8" r="F39"/>
  <c i="1" r="BD103"/>
  <c i="10" r="F38"/>
  <c i="1" r="BC105"/>
  <c i="12" r="F36"/>
  <c i="1" r="BA107"/>
  <c i="14" r="F39"/>
  <c i="1" r="BB110"/>
  <c i="15" r="F40"/>
  <c i="1" r="BC111"/>
  <c i="17" r="F41"/>
  <c i="1" r="BD114"/>
  <c r="BD112"/>
  <c i="19" r="F39"/>
  <c i="1" r="BD116"/>
  <c i="19" r="F37"/>
  <c i="1" r="BB116"/>
  <c i="22" r="F36"/>
  <c i="1" r="BA119"/>
  <c i="23" r="F38"/>
  <c i="1" r="BA121"/>
  <c i="24" r="F41"/>
  <c i="1" r="BD122"/>
  <c i="26" r="J36"/>
  <c i="1" r="AW124"/>
  <c i="29" r="F41"/>
  <c i="1" r="BD128"/>
  <c i="3" r="F36"/>
  <c i="1" r="BA97"/>
  <c i="5" r="F38"/>
  <c i="1" r="BA100"/>
  <c i="6" r="F38"/>
  <c i="1" r="BC101"/>
  <c i="8" r="F36"/>
  <c i="1" r="BA103"/>
  <c i="9" r="F38"/>
  <c i="1" r="BC104"/>
  <c i="11" r="F37"/>
  <c i="1" r="BB106"/>
  <c i="12" r="F39"/>
  <c i="1" r="BD107"/>
  <c i="18" r="J36"/>
  <c i="1" r="AW115"/>
  <c i="20" r="F38"/>
  <c i="1" r="BC117"/>
  <c i="23" r="F40"/>
  <c i="1" r="BC121"/>
  <c i="25" r="F37"/>
  <c i="1" r="BB123"/>
  <c i="27" r="F40"/>
  <c i="1" r="BC126"/>
  <c i="28" r="F40"/>
  <c i="1" r="BC127"/>
  <c i="30" r="J36"/>
  <c i="1" r="AW129"/>
  <c i="2" r="F39"/>
  <c i="1" r="BD96"/>
  <c i="4" r="F40"/>
  <c i="1" r="BC99"/>
  <c i="8" r="J36"/>
  <c i="1" r="AW103"/>
  <c i="10" r="F37"/>
  <c i="1" r="BB105"/>
  <c i="14" r="J38"/>
  <c i="1" r="AW110"/>
  <c i="15" r="J38"/>
  <c i="1" r="AW111"/>
  <c i="18" r="F39"/>
  <c i="1" r="BD115"/>
  <c i="20" r="J36"/>
  <c i="1" r="AW117"/>
  <c i="24" r="J38"/>
  <c i="1" r="AW122"/>
  <c i="26" r="F39"/>
  <c i="1" r="BD124"/>
  <c i="3" r="J36"/>
  <c i="1" r="AW97"/>
  <c i="6" r="F39"/>
  <c i="1" r="BD101"/>
  <c i="8" r="F38"/>
  <c i="1" r="BC103"/>
  <c i="11" r="F38"/>
  <c i="1" r="BC106"/>
  <c i="12" r="F38"/>
  <c i="1" r="BC107"/>
  <c i="26" r="F38"/>
  <c i="1" r="BC124"/>
  <c i="2" r="J36"/>
  <c i="1" r="AW96"/>
  <c i="4" r="J38"/>
  <c i="1" r="AW99"/>
  <c i="5" r="F40"/>
  <c i="1" r="BC100"/>
  <c i="7" r="F37"/>
  <c i="1" r="BB102"/>
  <c i="9" r="J36"/>
  <c i="1" r="AW104"/>
  <c i="11" r="F36"/>
  <c i="1" r="BA106"/>
  <c i="12" r="F37"/>
  <c i="1" r="BB107"/>
  <c i="14" r="F40"/>
  <c i="1" r="BC110"/>
  <c i="16" r="F38"/>
  <c i="1" r="BA113"/>
  <c i="17" r="F39"/>
  <c i="1" r="BB114"/>
  <c r="BB112"/>
  <c r="AX112"/>
  <c i="18" r="F38"/>
  <c i="1" r="BC115"/>
  <c i="21" r="F38"/>
  <c i="1" r="BC118"/>
  <c i="21" r="F37"/>
  <c i="1" r="BB118"/>
  <c i="22" r="J36"/>
  <c i="1" r="AW119"/>
  <c i="24" r="F38"/>
  <c i="1" r="BA122"/>
  <c i="25" r="F36"/>
  <c i="1" r="BA123"/>
  <c i="27" r="F39"/>
  <c i="1" r="BB126"/>
  <c i="28" r="F38"/>
  <c i="1" r="BA127"/>
  <c i="29" r="F40"/>
  <c i="1" r="BC128"/>
  <c i="30" r="F39"/>
  <c i="1" r="BD129"/>
  <c i="3" r="F39"/>
  <c i="1" r="BD97"/>
  <c i="5" r="F39"/>
  <c i="1" r="BB100"/>
  <c i="7" r="J36"/>
  <c i="1" r="AW102"/>
  <c i="10" r="F36"/>
  <c i="1" r="BA105"/>
  <c i="13" r="F37"/>
  <c i="1" r="BB108"/>
  <c i="15" r="F39"/>
  <c i="1" r="BB111"/>
  <c i="18" r="F36"/>
  <c i="1" r="BA115"/>
  <c i="20" r="F39"/>
  <c i="1" r="BD117"/>
  <c i="23" r="J38"/>
  <c i="1" r="AW121"/>
  <c i="25" r="F38"/>
  <c i="1" r="BC123"/>
  <c i="27" r="J38"/>
  <c i="1" r="AW126"/>
  <c i="28" r="J38"/>
  <c i="1" r="AW127"/>
  <c i="29" r="F39"/>
  <c i="1" r="BB128"/>
  <c i="2" r="F37"/>
  <c i="1" r="BB96"/>
  <c i="3" r="J32"/>
  <c i="4" r="F38"/>
  <c i="1" r="BA99"/>
  <c i="6" r="F36"/>
  <c i="1" r="BA101"/>
  <c i="7" r="F36"/>
  <c i="1" r="BA102"/>
  <c i="10" r="J36"/>
  <c i="1" r="AW105"/>
  <c i="13" r="F39"/>
  <c i="1" r="BD108"/>
  <c i="15" r="F41"/>
  <c i="1" r="BD111"/>
  <c i="18" r="F37"/>
  <c i="1" r="BB115"/>
  <c i="20" r="F37"/>
  <c i="1" r="BB117"/>
  <c i="23" r="F39"/>
  <c i="1" r="BB121"/>
  <c i="25" r="F39"/>
  <c i="1" r="BD123"/>
  <c i="27" r="F41"/>
  <c i="1" r="BD126"/>
  <c i="28" r="F41"/>
  <c i="1" r="BD127"/>
  <c i="30" r="F37"/>
  <c i="1" r="BB129"/>
  <c i="30" l="1" r="P158"/>
  <c i="11" r="P164"/>
  <c r="P130"/>
  <c i="1" r="AU106"/>
  <c i="25" r="T129"/>
  <c r="T128"/>
  <c i="30" r="R158"/>
  <c i="14" r="P128"/>
  <c r="P127"/>
  <c i="1" r="AU110"/>
  <c i="15" r="T128"/>
  <c r="T127"/>
  <c i="30" r="P133"/>
  <c r="P132"/>
  <c i="1" r="AU129"/>
  <c i="24" r="P130"/>
  <c r="P129"/>
  <c i="1" r="AU122"/>
  <c i="22" r="R127"/>
  <c r="R126"/>
  <c i="19" r="BK134"/>
  <c i="7" r="T180"/>
  <c i="8" r="R128"/>
  <c r="R127"/>
  <c i="30" r="BK158"/>
  <c r="J158"/>
  <c r="J103"/>
  <c i="7" r="P131"/>
  <c i="21" r="P126"/>
  <c r="P125"/>
  <c i="1" r="AU118"/>
  <c i="7" r="T131"/>
  <c r="T130"/>
  <c i="17" r="BK135"/>
  <c r="J135"/>
  <c r="J103"/>
  <c i="10" r="P182"/>
  <c r="T132"/>
  <c i="9" r="R126"/>
  <c r="R125"/>
  <c i="28" r="T130"/>
  <c r="T129"/>
  <c i="11" r="T164"/>
  <c r="T130"/>
  <c i="10" r="R133"/>
  <c i="29" r="R140"/>
  <c r="R129"/>
  <c i="12" r="R134"/>
  <c r="R133"/>
  <c r="P280"/>
  <c i="27" r="BK131"/>
  <c r="J131"/>
  <c r="J101"/>
  <c i="24" r="R130"/>
  <c r="R129"/>
  <c i="20" r="T130"/>
  <c r="T129"/>
  <c i="29" r="T140"/>
  <c r="T129"/>
  <c i="19" r="R134"/>
  <c r="R125"/>
  <c i="18" r="T127"/>
  <c i="7" r="P180"/>
  <c i="9" r="T126"/>
  <c r="T125"/>
  <c i="28" r="P130"/>
  <c r="P129"/>
  <c i="1" r="AU127"/>
  <c i="22" r="P127"/>
  <c r="P126"/>
  <c i="1" r="AU119"/>
  <c i="17" r="P135"/>
  <c r="P129"/>
  <c i="1" r="AU114"/>
  <c i="12" r="BK280"/>
  <c r="J280"/>
  <c r="J107"/>
  <c i="20" r="R130"/>
  <c r="R129"/>
  <c i="7" r="R130"/>
  <c i="19" r="T134"/>
  <c r="T125"/>
  <c i="25" r="R129"/>
  <c r="R128"/>
  <c i="18" r="R127"/>
  <c i="10" r="R182"/>
  <c i="25" r="P129"/>
  <c r="P128"/>
  <c i="1" r="AU123"/>
  <c i="13" r="P125"/>
  <c i="1" r="AU108"/>
  <c i="18" r="BK139"/>
  <c i="13" r="R125"/>
  <c i="18" r="P127"/>
  <c i="1" r="AU115"/>
  <c i="9" r="P126"/>
  <c r="P125"/>
  <c i="1" r="AU104"/>
  <c i="30" r="R132"/>
  <c i="11" r="BK131"/>
  <c r="J131"/>
  <c r="J99"/>
  <c i="17" r="T135"/>
  <c r="T129"/>
  <c i="14" r="R128"/>
  <c r="R127"/>
  <c i="12" r="P134"/>
  <c r="P133"/>
  <c i="1" r="AU107"/>
  <c i="8" r="P128"/>
  <c r="P127"/>
  <c i="1" r="AU103"/>
  <c i="30" r="T132"/>
  <c i="27" r="P131"/>
  <c r="P130"/>
  <c i="1" r="AU126"/>
  <c i="4" r="P131"/>
  <c r="P130"/>
  <c i="1" r="AU99"/>
  <c i="13" r="T131"/>
  <c r="T125"/>
  <c i="11" r="R164"/>
  <c r="R131"/>
  <c r="R130"/>
  <c i="10" r="P133"/>
  <c i="2" r="BK127"/>
  <c r="J127"/>
  <c r="J99"/>
  <c i="19" r="BK126"/>
  <c r="J126"/>
  <c r="J99"/>
  <c i="11" r="J132"/>
  <c r="J100"/>
  <c i="13" r="BK126"/>
  <c r="J126"/>
  <c r="J99"/>
  <c r="BK131"/>
  <c r="J131"/>
  <c r="J101"/>
  <c i="23" r="BK130"/>
  <c r="BK129"/>
  <c r="J129"/>
  <c i="28" r="BK130"/>
  <c r="J130"/>
  <c r="J101"/>
  <c i="29" r="BK130"/>
  <c r="J130"/>
  <c r="J101"/>
  <c i="4" r="BK131"/>
  <c r="J131"/>
  <c r="J101"/>
  <c i="5" r="BK132"/>
  <c r="J132"/>
  <c r="J101"/>
  <c i="7" r="BK131"/>
  <c r="J131"/>
  <c r="J99"/>
  <c i="8" r="BK128"/>
  <c r="J128"/>
  <c r="J99"/>
  <c i="16" r="BK127"/>
  <c r="J127"/>
  <c r="J101"/>
  <c i="20" r="BK130"/>
  <c r="J130"/>
  <c r="J99"/>
  <c i="6" r="BK124"/>
  <c r="J124"/>
  <c r="J99"/>
  <c i="8" r="BK157"/>
  <c r="J157"/>
  <c r="J104"/>
  <c i="18" r="BK128"/>
  <c r="J128"/>
  <c r="J99"/>
  <c r="BK134"/>
  <c r="J134"/>
  <c r="J101"/>
  <c i="15" r="BK128"/>
  <c r="J128"/>
  <c r="J101"/>
  <c i="17" r="BK130"/>
  <c r="J130"/>
  <c r="J101"/>
  <c i="24" r="BK130"/>
  <c r="J130"/>
  <c r="J101"/>
  <c i="14" r="BK128"/>
  <c r="J128"/>
  <c r="J101"/>
  <c i="30" r="BK133"/>
  <c r="BK132"/>
  <c r="J132"/>
  <c r="J98"/>
  <c r="J159"/>
  <c r="J104"/>
  <c i="7" r="BK180"/>
  <c r="J180"/>
  <c r="J105"/>
  <c i="10" r="BK182"/>
  <c r="J182"/>
  <c r="J103"/>
  <c i="11" r="BK164"/>
  <c r="J164"/>
  <c r="J105"/>
  <c i="22" r="BK127"/>
  <c r="J127"/>
  <c r="J99"/>
  <c i="29" r="BK129"/>
  <c r="J129"/>
  <c i="26" r="BK123"/>
  <c r="J123"/>
  <c r="J98"/>
  <c i="25" r="BK128"/>
  <c r="J128"/>
  <c r="J98"/>
  <c i="21" r="BK125"/>
  <c r="J125"/>
  <c r="J98"/>
  <c i="12" r="J134"/>
  <c r="J99"/>
  <c i="9" r="BK125"/>
  <c r="J125"/>
  <c r="J98"/>
  <c i="1" r="AG97"/>
  <c i="3" r="J98"/>
  <c r="J123"/>
  <c r="J99"/>
  <c i="1" r="AU109"/>
  <c r="AU120"/>
  <c r="AU112"/>
  <c r="AU98"/>
  <c i="23" r="J34"/>
  <c i="1" r="AG121"/>
  <c i="2" r="F35"/>
  <c i="1" r="AZ96"/>
  <c r="BD98"/>
  <c r="BC98"/>
  <c r="AY98"/>
  <c r="BA98"/>
  <c r="AW98"/>
  <c i="5" r="F37"/>
  <c i="1" r="AZ100"/>
  <c i="6" r="J35"/>
  <c i="1" r="AV101"/>
  <c r="AT101"/>
  <c i="8" r="J35"/>
  <c i="1" r="AV103"/>
  <c r="AT103"/>
  <c i="9" r="F35"/>
  <c i="1" r="AZ104"/>
  <c i="12" r="F35"/>
  <c i="1" r="AZ107"/>
  <c i="23" r="F37"/>
  <c i="1" r="AZ121"/>
  <c i="24" r="J37"/>
  <c i="1" r="AV122"/>
  <c r="AT122"/>
  <c i="28" r="J37"/>
  <c i="1" r="AV127"/>
  <c r="AT127"/>
  <c i="30" r="F35"/>
  <c i="1" r="AZ129"/>
  <c i="3" r="J35"/>
  <c i="1" r="AV97"/>
  <c r="AT97"/>
  <c r="AN97"/>
  <c i="9" r="J35"/>
  <c i="1" r="AV104"/>
  <c r="AT104"/>
  <c i="13" r="F35"/>
  <c i="1" r="AZ108"/>
  <c r="BC109"/>
  <c r="AY109"/>
  <c i="17" r="F37"/>
  <c i="1" r="AZ114"/>
  <c r="AZ112"/>
  <c r="AV112"/>
  <c i="22" r="F35"/>
  <c i="1" r="AZ119"/>
  <c r="BB125"/>
  <c r="AX125"/>
  <c i="3" r="F35"/>
  <c i="1" r="AZ97"/>
  <c i="12" r="J35"/>
  <c i="1" r="AV107"/>
  <c r="AT107"/>
  <c i="25" r="J35"/>
  <c i="1" r="AV123"/>
  <c r="AT123"/>
  <c i="30" r="J35"/>
  <c i="1" r="AV129"/>
  <c r="AT129"/>
  <c i="13" r="J35"/>
  <c i="1" r="AV108"/>
  <c r="AT108"/>
  <c i="20" r="J35"/>
  <c i="1" r="AV117"/>
  <c r="AT117"/>
  <c i="24" r="F37"/>
  <c i="1" r="AZ122"/>
  <c i="29" r="F37"/>
  <c i="1" r="AZ128"/>
  <c i="2" r="J35"/>
  <c i="1" r="AV96"/>
  <c r="AT96"/>
  <c i="5" r="J37"/>
  <c i="1" r="AV100"/>
  <c r="AT100"/>
  <c i="6" r="F35"/>
  <c i="1" r="AZ101"/>
  <c i="7" r="J35"/>
  <c i="1" r="AV102"/>
  <c r="AT102"/>
  <c i="10" r="F35"/>
  <c i="1" r="AZ105"/>
  <c i="18" r="F35"/>
  <c i="1" r="AZ115"/>
  <c i="4" r="F37"/>
  <c i="1" r="AZ99"/>
  <c i="14" r="J37"/>
  <c i="1" r="AV110"/>
  <c r="AT110"/>
  <c r="BA112"/>
  <c r="AW112"/>
  <c i="19" r="F35"/>
  <c i="1" r="AZ116"/>
  <c r="BD120"/>
  <c i="27" r="J37"/>
  <c i="1" r="AV126"/>
  <c r="AT126"/>
  <c i="4" r="J37"/>
  <c i="1" r="AV99"/>
  <c r="AT99"/>
  <c i="14" r="F37"/>
  <c i="1" r="AZ110"/>
  <c i="15" r="J37"/>
  <c i="1" r="AV111"/>
  <c r="AT111"/>
  <c i="19" r="J35"/>
  <c i="1" r="AV116"/>
  <c r="AT116"/>
  <c r="BA120"/>
  <c r="AW120"/>
  <c r="BB120"/>
  <c r="AX120"/>
  <c i="26" r="F35"/>
  <c i="1" r="AZ124"/>
  <c r="BB98"/>
  <c r="AX98"/>
  <c i="7" r="F35"/>
  <c i="1" r="AZ102"/>
  <c i="11" r="J35"/>
  <c i="1" r="AV106"/>
  <c r="AT106"/>
  <c r="BD109"/>
  <c i="15" r="F37"/>
  <c i="1" r="AZ111"/>
  <c i="18" r="J35"/>
  <c i="1" r="AV115"/>
  <c r="AT115"/>
  <c i="27" r="F37"/>
  <c i="1" r="AZ126"/>
  <c r="BC125"/>
  <c r="AY125"/>
  <c i="29" r="J34"/>
  <c i="1" r="AG128"/>
  <c i="8" r="F35"/>
  <c i="1" r="AZ103"/>
  <c i="11" r="F35"/>
  <c i="1" r="AZ106"/>
  <c r="BB109"/>
  <c r="AX109"/>
  <c r="BA109"/>
  <c r="AW109"/>
  <c i="16" r="J37"/>
  <c i="1" r="AV113"/>
  <c r="AT113"/>
  <c i="17" r="J37"/>
  <c i="1" r="AV114"/>
  <c r="AT114"/>
  <c i="22" r="J35"/>
  <c i="1" r="AV119"/>
  <c r="AT119"/>
  <c i="26" r="J35"/>
  <c i="1" r="AV124"/>
  <c r="AT124"/>
  <c i="10" r="J35"/>
  <c i="1" r="AV105"/>
  <c r="AT105"/>
  <c i="20" r="F35"/>
  <c i="1" r="AZ117"/>
  <c i="21" r="F35"/>
  <c i="1" r="AZ118"/>
  <c i="23" r="J37"/>
  <c i="1" r="AV121"/>
  <c r="AT121"/>
  <c r="AN121"/>
  <c r="BC120"/>
  <c r="AY120"/>
  <c i="25" r="F35"/>
  <c i="1" r="AZ123"/>
  <c r="BA125"/>
  <c r="AW125"/>
  <c r="BD125"/>
  <c i="29" r="J37"/>
  <c i="1" r="AV128"/>
  <c r="AT128"/>
  <c i="21" r="J35"/>
  <c i="1" r="AV118"/>
  <c r="AT118"/>
  <c i="28" r="F37"/>
  <c i="1" r="AZ127"/>
  <c i="18" l="1" r="BK127"/>
  <c r="J127"/>
  <c i="10" r="R132"/>
  <c r="P132"/>
  <c i="1" r="AU105"/>
  <c i="7" r="P130"/>
  <c i="1" r="AU102"/>
  <c i="19" r="BK125"/>
  <c r="J125"/>
  <c i="5" r="BK131"/>
  <c r="J131"/>
  <c r="J100"/>
  <c i="22" r="BK126"/>
  <c r="J126"/>
  <c r="J98"/>
  <c i="23" r="J130"/>
  <c r="J101"/>
  <c r="J100"/>
  <c i="7" r="BK130"/>
  <c r="J130"/>
  <c r="J98"/>
  <c i="19" r="J134"/>
  <c r="J101"/>
  <c i="14" r="BK127"/>
  <c r="J127"/>
  <c r="J100"/>
  <c i="24" r="BK129"/>
  <c r="J129"/>
  <c r="J100"/>
  <c i="15" r="BK127"/>
  <c r="J127"/>
  <c i="28" r="BK129"/>
  <c r="J129"/>
  <c r="J100"/>
  <c i="2" r="BK126"/>
  <c r="J126"/>
  <c i="6" r="BK123"/>
  <c r="J123"/>
  <c r="J98"/>
  <c i="16" r="BK126"/>
  <c r="J126"/>
  <c r="J100"/>
  <c i="20" r="BK129"/>
  <c r="J129"/>
  <c r="J98"/>
  <c i="27" r="BK130"/>
  <c r="J130"/>
  <c r="J100"/>
  <c i="13" r="BK125"/>
  <c r="J125"/>
  <c r="J98"/>
  <c i="11" r="BK130"/>
  <c r="J130"/>
  <c r="J98"/>
  <c i="10" r="BK132"/>
  <c r="J132"/>
  <c r="J98"/>
  <c i="30" r="J133"/>
  <c r="J99"/>
  <c i="17" r="BK129"/>
  <c r="J129"/>
  <c i="8" r="BK127"/>
  <c r="J127"/>
  <c r="J98"/>
  <c i="18" r="J139"/>
  <c r="J103"/>
  <c i="12" r="BK133"/>
  <c r="J133"/>
  <c i="4" r="BK130"/>
  <c r="J130"/>
  <c r="J100"/>
  <c i="1" r="AN128"/>
  <c i="29" r="J100"/>
  <c r="J43"/>
  <c i="23" r="J43"/>
  <c i="3" r="J41"/>
  <c i="18" r="J32"/>
  <c i="1" r="AG115"/>
  <c i="19" r="J32"/>
  <c i="1" r="AG116"/>
  <c r="AU125"/>
  <c i="30" r="J32"/>
  <c i="1" r="AG129"/>
  <c i="15" r="J34"/>
  <c i="1" r="AG111"/>
  <c r="AZ109"/>
  <c r="AV109"/>
  <c r="AT109"/>
  <c i="25" r="J32"/>
  <c i="1" r="AG123"/>
  <c r="AN123"/>
  <c r="BD95"/>
  <c r="BD94"/>
  <c r="W33"/>
  <c i="2" r="J32"/>
  <c i="1" r="AG96"/>
  <c i="17" r="J34"/>
  <c i="1" r="AG114"/>
  <c i="12" r="J32"/>
  <c i="1" r="AG107"/>
  <c r="AN107"/>
  <c r="AZ98"/>
  <c r="AV98"/>
  <c r="AT98"/>
  <c i="9" r="J32"/>
  <c i="1" r="AG104"/>
  <c r="AT112"/>
  <c i="26" r="J32"/>
  <c i="1" r="AG124"/>
  <c r="AN124"/>
  <c r="AZ125"/>
  <c r="AV125"/>
  <c r="AT125"/>
  <c r="BC95"/>
  <c r="AY95"/>
  <c i="21" r="J32"/>
  <c i="1" r="AG118"/>
  <c r="AN118"/>
  <c r="BA95"/>
  <c r="BA94"/>
  <c r="W30"/>
  <c r="BB95"/>
  <c r="AX95"/>
  <c r="AZ120"/>
  <c r="AV120"/>
  <c r="AT120"/>
  <c i="2" l="1" r="J41"/>
  <c i="17" r="J43"/>
  <c i="19" r="J41"/>
  <c i="12" r="J41"/>
  <c i="18" r="J41"/>
  <c i="15" r="J43"/>
  <c i="30" r="J41"/>
  <c i="19" r="J98"/>
  <c i="12" r="J98"/>
  <c i="15" r="J100"/>
  <c i="2" r="J98"/>
  <c i="17" r="J100"/>
  <c i="18" r="J98"/>
  <c i="26" r="J41"/>
  <c i="25" r="J41"/>
  <c i="21" r="J41"/>
  <c i="9" r="J41"/>
  <c i="1" r="AN104"/>
  <c r="AN129"/>
  <c r="AN96"/>
  <c r="AN111"/>
  <c r="AN116"/>
  <c r="AN115"/>
  <c r="AN114"/>
  <c r="AU95"/>
  <c r="AU94"/>
  <c i="11" r="J32"/>
  <c i="1" r="AG106"/>
  <c r="AN106"/>
  <c i="16" r="J34"/>
  <c i="1" r="AG113"/>
  <c r="AG112"/>
  <c i="20" r="J32"/>
  <c i="1" r="AG117"/>
  <c i="27" r="J34"/>
  <c i="1" r="AG126"/>
  <c r="AN126"/>
  <c i="13" r="J32"/>
  <c i="1" r="AG108"/>
  <c i="7" r="J32"/>
  <c i="1" r="AG102"/>
  <c r="AW95"/>
  <c i="6" r="J32"/>
  <c i="1" r="AG101"/>
  <c i="10" r="J32"/>
  <c i="1" r="AG105"/>
  <c r="AN105"/>
  <c r="BB94"/>
  <c r="W31"/>
  <c r="AZ95"/>
  <c r="AV95"/>
  <c i="8" r="J32"/>
  <c i="1" r="AG103"/>
  <c i="5" r="J34"/>
  <c i="1" r="AG100"/>
  <c i="28" r="J34"/>
  <c i="1" r="AG127"/>
  <c i="4" r="J34"/>
  <c i="1" r="AG99"/>
  <c r="AN99"/>
  <c i="24" r="J34"/>
  <c i="1" r="AG122"/>
  <c r="AG120"/>
  <c i="14" r="J34"/>
  <c i="1" r="AG110"/>
  <c r="AG109"/>
  <c r="AW94"/>
  <c r="AK30"/>
  <c r="BC94"/>
  <c r="W32"/>
  <c i="22" r="J32"/>
  <c i="1" r="AG119"/>
  <c i="14" l="1" r="J43"/>
  <c i="20" r="J41"/>
  <c i="8" r="J41"/>
  <c i="11" r="J41"/>
  <c i="28" r="J43"/>
  <c i="24" r="J43"/>
  <c i="10" r="J41"/>
  <c i="27" r="J43"/>
  <c i="4" r="J43"/>
  <c i="13" r="J41"/>
  <c i="6" r="J41"/>
  <c i="5" r="J43"/>
  <c i="16" r="J43"/>
  <c i="22" r="J41"/>
  <c i="7" r="J41"/>
  <c i="1" r="AN101"/>
  <c r="AN103"/>
  <c r="AN122"/>
  <c r="AN127"/>
  <c r="AN108"/>
  <c r="AN117"/>
  <c r="AN100"/>
  <c r="AN102"/>
  <c r="AN110"/>
  <c r="AG125"/>
  <c r="AN113"/>
  <c r="AN119"/>
  <c r="AN109"/>
  <c r="AN112"/>
  <c r="AN125"/>
  <c r="AN120"/>
  <c r="AG98"/>
  <c r="AG95"/>
  <c r="AG94"/>
  <c r="AK26"/>
  <c r="AT95"/>
  <c r="AN95"/>
  <c r="AZ94"/>
  <c r="W29"/>
  <c r="AY94"/>
  <c r="AX94"/>
  <c l="1" r="AN98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<sst xmlns="http://schemas.openxmlformats.org/spreadsheetml/2006/main">
  <si>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</si>
  <si>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</si>
  <si>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</si>
  <si>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</si>
  <si>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</si>
  <si>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{b76367ff-b611-49db-854d-f54cb3e873b2}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</si>
  <si>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</si>
  <si>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</si>
  <si>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</si>
  <si>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</si>
  <si>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</si>
  <si>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</si>
  <si>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</si>
  <si>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</si>
  <si>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250701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</si>
  <si>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</si>
  <si>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</si>
  <si>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Využití pozemku parc.č.549/61, Světlá nad Sázavou</t>
  </si>
  <si>
    <t>KSO:</t>
  </si>
  <si>
    <t>CC-CZ:</t>
  </si>
  <si>
    <t>Místo:</t>
  </si>
  <si>
    <t>parc.č.549/61</t>
  </si>
  <si>
    <t>Datum:</t>
  </si>
  <si>
    <t>10. 7. 2025</t>
  </si>
  <si>
    <t>Zadavatel:</t>
  </si>
  <si>
    <t>IČ:</t>
  </si>
  <si>
    <t>00268321</t>
  </si>
  <si>
    <t>Město Světlá nad Sázavou</t>
  </si>
  <si>
    <t>DIČ:</t>
  </si>
  <si>
    <t>Uchazeč:</t>
  </si>
  <si>
    <t>Vyplň údaj</t>
  </si>
  <si>
    <t>Projektant:</t>
  </si>
  <si>
    <t>47455292</t>
  </si>
  <si>
    <t>TRANSCONSULT s.r.o.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</si>
  <si>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</si>
  <si>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</si>
  <si>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</si>
  <si>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</si>
  <si>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</si>
  <si>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</si>
  <si>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</si>
  <si>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</si>
  <si>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</si>
  <si>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</si>
  <si>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</si>
  <si>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</si>
  <si>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</si>
  <si>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</si>
  <si>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</si>
  <si>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</si>
  <si>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</si>
  <si>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</si>
  <si>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</si>
  <si>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</si>
  <si>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</si>
  <si>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</si>
  <si>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</si>
  <si>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</si>
  <si>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</si>
  <si>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</si>
  <si>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</si>
  <si>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</si>
  <si>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</si>
  <si>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</si>
  <si>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</si>
  <si>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</si>
  <si>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</si>
  <si>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</si>
  <si>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</si>
  <si>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</si>
  <si>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</si>
  <si>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</si>
  <si>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</si>
  <si>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</si>
  <si>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</si>
  <si>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</si>
  <si>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</si>
  <si>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</si>
  <si>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</si>
  <si>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</si>
  <si>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</si>
  <si>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</si>
  <si>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02</t>
  </si>
  <si>
    <t>Terénní a parkové úpravy</t>
  </si>
  <si>
    <t>STA</t>
  </si>
  <si>
    <t>1</t>
  </si>
  <si>
    <t>{3f85772d-9881-47e5-b56e-975fbd81fcc0}</t>
  </si>
  <si>
    <t>2</t>
  </si>
  <si>
    <t>/</t>
  </si>
  <si>
    <t>SO 0000</t>
  </si>
  <si>
    <t>Všeobecné položky (VRN)</t>
  </si>
  <si>
    <t>Soupis</t>
  </si>
  <si>
    <t>{481a222c-d14c-4129-97bc-232c75dcefc7}</t>
  </si>
  <si>
    <t>SO 1001</t>
  </si>
  <si>
    <t>Příprava staveniště</t>
  </si>
  <si>
    <t>{5d4a36a6-5ebd-4912-babb-1856001d66ce}</t>
  </si>
  <si>
    <t>SO 1101</t>
  </si>
  <si>
    <t>Stezky a zpevněné plochy pro pěší</t>
  </si>
  <si>
    <t>{f5288ae5-5870-497f-b5ff-2578fd033592}</t>
  </si>
  <si>
    <t>SO 1101.1</t>
  </si>
  <si>
    <t>Stezky a zpev.plochy 1.část</t>
  </si>
  <si>
    <t>3</t>
  </si>
  <si>
    <t>{ecc05b73-a8f4-475c-bd3f-703307cd90fd}</t>
  </si>
  <si>
    <t>SO 1101.2</t>
  </si>
  <si>
    <t>Stezky a zpev.plochy 2.část</t>
  </si>
  <si>
    <t>{d09add8e-e848-4543-9685-480de61ce6df}</t>
  </si>
  <si>
    <t>SO 1181</t>
  </si>
  <si>
    <t>Dopravně inženýrské opatření</t>
  </si>
  <si>
    <t>{ba24fc7c-6889-4519-a7cc-b6530055b190}</t>
  </si>
  <si>
    <t>SO 1201</t>
  </si>
  <si>
    <t>Lávka přes poldr</t>
  </si>
  <si>
    <t>{bc0db169-dc3f-4e1f-bcf0-7b6e84851828}</t>
  </si>
  <si>
    <t>SO 1202</t>
  </si>
  <si>
    <t>Zárubní zeď</t>
  </si>
  <si>
    <t>{54b72d28-b4d7-41e2-917c-ba918a6ab6ad}</t>
  </si>
  <si>
    <t>SO 1351</t>
  </si>
  <si>
    <t>Vodovodní přípojka pro pítko - 2.část</t>
  </si>
  <si>
    <t>{f1ac1b87-06db-42a4-9798-dc18362ff295}</t>
  </si>
  <si>
    <t>SO 1352</t>
  </si>
  <si>
    <t>Závlahový systém</t>
  </si>
  <si>
    <t>{5379a506-bd3a-46de-9067-eea20d0e9320}</t>
  </si>
  <si>
    <t>SO 1381</t>
  </si>
  <si>
    <t>Vrtaná studna</t>
  </si>
  <si>
    <t>{66c18c64-12e8-4cec-af24-3972408a5aa0}</t>
  </si>
  <si>
    <t>SO 1382</t>
  </si>
  <si>
    <t>Jezírko a polosuchý poldr</t>
  </si>
  <si>
    <t>{0661fb38-f236-414b-b10d-8ee3038a1a51}</t>
  </si>
  <si>
    <t>SO 1383</t>
  </si>
  <si>
    <t>Mlhoviště</t>
  </si>
  <si>
    <t>{352abd7e-6926-4436-a80d-dc51071e0bf5}</t>
  </si>
  <si>
    <t>SO 1411</t>
  </si>
  <si>
    <t>Silnoproudé rozvody nn pro technologii a VO</t>
  </si>
  <si>
    <t>{4da8c888-9cb2-49fd-ae69-87b7d600fb07}</t>
  </si>
  <si>
    <t>SO 1411.1</t>
  </si>
  <si>
    <t>technologie</t>
  </si>
  <si>
    <t>{f9b136e8-560c-42cf-b0c7-6a944de1e86f}</t>
  </si>
  <si>
    <t>SO 1411.2</t>
  </si>
  <si>
    <t>VO</t>
  </si>
  <si>
    <t>{1166740f-dac6-4fae-acc6-2717dbff434a}</t>
  </si>
  <si>
    <t>SO 1431</t>
  </si>
  <si>
    <t>Veřejné osvětlení parku</t>
  </si>
  <si>
    <t>{86626783-f96a-4b0a-8b33-b1e0ea454268}</t>
  </si>
  <si>
    <t>SO 1431.1</t>
  </si>
  <si>
    <t>svítidla</t>
  </si>
  <si>
    <t>{10419c89-6658-45aa-b971-c6383feda280}</t>
  </si>
  <si>
    <t>SO 1431.2</t>
  </si>
  <si>
    <t>rozvody</t>
  </si>
  <si>
    <t>{7404d0d3-f03a-4641-a353-593df57cbc08}</t>
  </si>
  <si>
    <t>SO 1432</t>
  </si>
  <si>
    <t>Osvětlení víceúčelového hřiště</t>
  </si>
  <si>
    <t>{8bd482c2-d72d-4ba3-aaf7-ad296bb75e82}</t>
  </si>
  <si>
    <t>SO 1451</t>
  </si>
  <si>
    <t>Kamerový systém</t>
  </si>
  <si>
    <t>{fcd0a645-48ca-44fa-9530-a8b7204fa223}</t>
  </si>
  <si>
    <t>SO 1701</t>
  </si>
  <si>
    <t>Víceúčelové hřiště</t>
  </si>
  <si>
    <t>{73cbba62-a458-44cc-bbc5-69eae4d7a709}</t>
  </si>
  <si>
    <t>SO 1702</t>
  </si>
  <si>
    <t>Dětské hřiště</t>
  </si>
  <si>
    <t>{cc016a12-35fd-44dd-9183-73d096d7de36}</t>
  </si>
  <si>
    <t>SO 1703</t>
  </si>
  <si>
    <t>Parková schodiště</t>
  </si>
  <si>
    <t>{dd92801c-89d3-4640-b5ec-a09cec8550ee}</t>
  </si>
  <si>
    <t>SO 1704</t>
  </si>
  <si>
    <t>Mobiliář</t>
  </si>
  <si>
    <t>{3e7a95ea-46f0-411b-8c52-4229ff2d64bf}</t>
  </si>
  <si>
    <t>SO 1704.1</t>
  </si>
  <si>
    <t>Pítko</t>
  </si>
  <si>
    <t>{6ddb678d-0b80-4e13-a6e1-1b1e3677917b}</t>
  </si>
  <si>
    <t>SO 1704.2</t>
  </si>
  <si>
    <t>{6ec91a59-1fec-4d35-912b-0c55fda5acd6}</t>
  </si>
  <si>
    <t>SO 1705</t>
  </si>
  <si>
    <t>Ohniště</t>
  </si>
  <si>
    <t>{60c476db-c863-44aa-8100-bdad1742b8d7}</t>
  </si>
  <si>
    <t>SO 1801</t>
  </si>
  <si>
    <t>Vegetační úpravy</t>
  </si>
  <si>
    <t>{6f6ead92-6474-4f2b-81f7-0ee2fabde09f}</t>
  </si>
  <si>
    <t>SO 1900</t>
  </si>
  <si>
    <t>Přípojky (příprava pro mobilní toalety)</t>
  </si>
  <si>
    <t>{2a5a105f-622d-4b28-b0ed-2602a03f282d}</t>
  </si>
  <si>
    <t>SO 1900.1</t>
  </si>
  <si>
    <t>kanalizační přípojka</t>
  </si>
  <si>
    <t>{027dc381-daf1-43ed-a3bb-abfff65538a6}</t>
  </si>
  <si>
    <t>SO 1900.2</t>
  </si>
  <si>
    <t>vodovodní přípojka</t>
  </si>
  <si>
    <t>{b8b86383-770d-46d8-92a5-df1a675a96c4}</t>
  </si>
  <si>
    <t>SO 1900.3</t>
  </si>
  <si>
    <t>přípojka elektro</t>
  </si>
  <si>
    <t>{71690aeb-1b61-405f-a97d-a47738b8fb5c}</t>
  </si>
  <si>
    <t>PS 1001</t>
  </si>
  <si>
    <t>Technologie vodního prvku</t>
  </si>
  <si>
    <t>{3138470f-3a51-4e71-9cc8-e706d1b019bb}</t>
  </si>
  <si>
    <t>KRYCÍ LIST SOUPISU PRACÍ</t>
  </si>
  <si>
    <t>Objekt:</t>
  </si>
  <si>
    <t>SO 02 - Terénní a parkové úpravy</t>
  </si>
  <si>
    <t>Soupis:</t>
  </si>
  <si>
    <t>SO 0000 - Všeobecné položky (VRN)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</si>
  <si>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</si>
  <si>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</si>
  <si>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</si>
  <si>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</si>
  <si>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</si>
  <si>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</si>
  <si>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</si>
  <si>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</si>
  <si>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</si>
  <si>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</si>
  <si>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</si>
  <si>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</si>
  <si>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</si>
  <si>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</si>
  <si>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</si>
  <si>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</si>
  <si>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</si>
  <si>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</si>
  <si>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</si>
  <si>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</si>
  <si>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</si>
  <si>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</si>
  <si>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</si>
  <si>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</si>
  <si>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</si>
  <si>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</si>
  <si>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</si>
  <si>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</si>
  <si>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</si>
  <si>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041903000</t>
  </si>
  <si>
    <t xml:space="preserve">Odborný dohled arboristy při provádění prací v kořenové zóně stromů_x000d_
</t>
  </si>
  <si>
    <t>kpl</t>
  </si>
  <si>
    <t>CS ÚRS 2025 02</t>
  </si>
  <si>
    <t>1024</t>
  </si>
  <si>
    <t>-1106427164</t>
  </si>
  <si>
    <t>051002000</t>
  </si>
  <si>
    <t>Pojištění provedených prací dle ustanovení smlouvy o dílo</t>
  </si>
  <si>
    <t>355425491</t>
  </si>
  <si>
    <t>P</t>
  </si>
  <si>
    <t>Poznámka k položce:_x000d_
Stavebně montážní pojištění a pojištění odpovědnosti za škodu, přesná specifikace uvedena ve SOD.</t>
  </si>
  <si>
    <t>VRN1</t>
  </si>
  <si>
    <t>Průzkumné, zeměměřičské a projektové práce</t>
  </si>
  <si>
    <t>012002000</t>
  </si>
  <si>
    <t>Zeměměřičské práce - geodetické zaměření</t>
  </si>
  <si>
    <t>-1692033015</t>
  </si>
  <si>
    <t xml:space="preserve">Poznámka k položce:_x000d_
Veškerá geodetická zaměření prováděná oprávněným geodetem - vytyčení stavby, vytyčení obvodu staveniště, vytyčení během stavby,zřízení vytyčovací sítě stavby (včetně vytyčovacích bodů krytých šachtou a vytyčovacích bodu s nucenou centrací a hlavních výškových bodu v potřebném rozsahu,  vytyčení stávajících inženýrských sítí, zaměření skutečného provedení stavby, včetně fotookumentace v průběhu stavby - předpoklad 3x v tištěné podobě, 3x na CD.</t>
  </si>
  <si>
    <t>4</t>
  </si>
  <si>
    <t>013244000</t>
  </si>
  <si>
    <t>Dokumentace pro provádění stavby</t>
  </si>
  <si>
    <t>924328245</t>
  </si>
  <si>
    <t>Poznámka k položce:_x000d_
Pro všechny SO v počtu paré dle SOD, předpokládaná cena za vypracování případné RDS.</t>
  </si>
  <si>
    <t>013274000</t>
  </si>
  <si>
    <t>Pasportizace objektu před započetím prací</t>
  </si>
  <si>
    <t>472850132</t>
  </si>
  <si>
    <t xml:space="preserve">Poznámka k položce:_x000d_
Pasportizace vně a uvnitř pozemních objektů přilehlých ke stavbě v rámci přístupové trasy, pasportizace stávajících komunikací využívajících staveništní dopravou  _x000d_
- zdokumentování stavebně technického stavu včetně zprávy a fotodokumentace.</t>
  </si>
  <si>
    <t>6</t>
  </si>
  <si>
    <t>013284000</t>
  </si>
  <si>
    <t>Pasportizace objektu po provedení prací</t>
  </si>
  <si>
    <t>-925646575</t>
  </si>
  <si>
    <t xml:space="preserve">Poznámka k položce:_x000d_
Pasportizace vně a uvnitř pozemních objektů přilehlých ke stavbě v rámci přístupové trasy, pasportizace stávajících komunikací využívajících staveništní dopravou  - zdokumentování stavebně technického stavu včetně zprávy a fotodokumentace._x000d_
</t>
  </si>
  <si>
    <t>7</t>
  </si>
  <si>
    <t>013294000</t>
  </si>
  <si>
    <t>Ostatní dokumentace stavby - geometrický plán</t>
  </si>
  <si>
    <t>84835373</t>
  </si>
  <si>
    <t xml:space="preserve">Poznámka k položce:_x000d_
Vypracování geometrického plánu stavby GP, předání v počtu dle SOD, předpoklad 3x a to i v tištěné podobě a 3x na CD v rozsahu dle požadavku objednatele._x000d_
Položka zahrnuje:       _x000d_
- přípravu podkladů, vyhotovení žádosti pro vklad na katastrální úřad_x000d_
- polní práce spojené s vyhotovením geometrického plánu _x000d_
- výpočetní a grafické kancelářské práce _x000d_
- úřední ověření výsledného elaborátu _x000d_
- schválení návrhu vkladu do katastru nemovitostí příslušným katastrálním úřadem.</t>
  </si>
  <si>
    <t>VRN3</t>
  </si>
  <si>
    <t>Zařízení staveniště</t>
  </si>
  <si>
    <t>8</t>
  </si>
  <si>
    <t>032002000</t>
  </si>
  <si>
    <t>Zařízení staveniště vč.spotřeby energií</t>
  </si>
  <si>
    <t>-458635149</t>
  </si>
  <si>
    <t>Poznámka k položce:_x000d_
Zahrnuje objednatelem povolené náklady na pořízení (event. pronájem), provozování, udržování a likvidaci zhotovitelova zařízení, vč.mobilních toalet.</t>
  </si>
  <si>
    <t>VRN4</t>
  </si>
  <si>
    <t>Inženýrská činnost</t>
  </si>
  <si>
    <t>9</t>
  </si>
  <si>
    <t>042002000</t>
  </si>
  <si>
    <t>Posudky, kontroly, revizní správy</t>
  </si>
  <si>
    <t>-74695707</t>
  </si>
  <si>
    <t>Poznámka k položce:_x000d_
Vypracování plánu kopntrolních prohlídek stavby KZP, TP, TePř a závěrečné zprávy v počtu dle SOD.</t>
  </si>
  <si>
    <t>10</t>
  </si>
  <si>
    <t>043002000</t>
  </si>
  <si>
    <t>Zkoušky a ostatní měření</t>
  </si>
  <si>
    <t>563749300</t>
  </si>
  <si>
    <t>Poznámka k položce:_x000d_
Čerpání pouze se souhlasem objednatele na základě požadavku objednatele, pevná částka 30 000,- Kč, zkoušení konstrukcí a prací nezávislou zkušebnou - provedení zkoušek nad rámec smluvník KZP, nezahrnuje náklady na povinné průkazní zkoušky.</t>
  </si>
  <si>
    <t>11</t>
  </si>
  <si>
    <t>043194000</t>
  </si>
  <si>
    <t>Zkoušky ostatní</t>
  </si>
  <si>
    <t>1967603065</t>
  </si>
  <si>
    <t>Poznámka k položce:_x000d_
Čerpáno pouze se souhlasem objednatele, pevná částka 60 000,- Kč. Zemní těleso bude převážně realizováno ze zeminy vytěžené v rámci stavby. Tyto zeminy bude nutné nejdříve upravit s přidáním cementového pojiva (předpoklad 3 %) s tím, že přesně dávkování bude stanoveno na základě laboratorních zkoušek zhotovitelem před realizací násypových těles a aktivní zóny. Zeminy se budou následně postupně ukládat po vrstvách a maximální mocnosti 0,3 m se hutněním na 95 % PS.</t>
  </si>
  <si>
    <t>VRN7</t>
  </si>
  <si>
    <t>Provozní vlivy</t>
  </si>
  <si>
    <t>072002000</t>
  </si>
  <si>
    <t>Pomocné práce a zajištění příp.zřízení objížďky a přístupové cesty</t>
  </si>
  <si>
    <t>-611937847</t>
  </si>
  <si>
    <t xml:space="preserve">Poznámka k položce:_x000d_
Případná oprava silnic II., III. třídy a MK staveništní dopravou a staveništní dopravou v trasy na mezideponii stavby, čerpáno se souhlasem objednatele na základě pasportizace komunikací a rozsahu poškození stavenišní dopravou, oceněno pevnou částkou 150 000,- Kč._x000d_
Zahrnuje objednatelem povolené náklady na požadovaná zařízení zhotovitele._x000d_
</t>
  </si>
  <si>
    <t>VRN9</t>
  </si>
  <si>
    <t>Ostatní náklady</t>
  </si>
  <si>
    <t>13</t>
  </si>
  <si>
    <t>094002001</t>
  </si>
  <si>
    <t>Ostatní náklady související s výstavbou - fotodokumentace</t>
  </si>
  <si>
    <t>-323288458</t>
  </si>
  <si>
    <t xml:space="preserve">Poznámka k položce:_x000d_
Fotodokumentace průběhu stavby, předání 1 x v tištěné  podobě, 1x v digitální podobě jako součást závěrečné zprávy._x000d_
Položka zahrnuje: _x000d_
- fotodokumentaci zadavatelem požadovaného děje a konstrukcí v požadovaných časových intervalech _x000d_
- zadavatelem specifikované výstupy (fotografie v papírovém a digitálním formátu) v požadovaném počtu._x000d_
_x000d_
</t>
  </si>
  <si>
    <t>14</t>
  </si>
  <si>
    <t>094002002</t>
  </si>
  <si>
    <t xml:space="preserve">Ostatní náklady související s výstavbou - informační tabule_x000d_
</t>
  </si>
  <si>
    <t>1072696169</t>
  </si>
  <si>
    <t xml:space="preserve">Poznámka k položce:_x000d_
Billboard pro město Světlá nad Sázavou (osazeno v místě stavby po dobu realizace stavby, osazen 1 ks velkoplošného billboardu o rozměrech 2,1x2,2 m dle pravidel objednatele, formou pronájmu od dodavatele, včetně projednání umístění, výroby, dodání, montáže a demontáže)._x000d_
Položka zahrnuje:_x000d_
- dodání a osazení informačních tabulí v předepsaném provedení a množství s obsahem předepsaným zadavatelem _x000d_
- veškeré nosné a upevňovací konstrukce _x000d_
- základové konstrukce včetně nutných zemních prací _x000d_
- demontáž a odvoz po skončení platnosti_x000d_
- případně nutné opravy poškozených čátí během platnosti._x000d_
</t>
  </si>
  <si>
    <t>SO 1001 - Příprava staveniště</t>
  </si>
  <si>
    <t>HSV - Práce a dodávky HSV</t>
  </si>
  <si>
    <t xml:space="preserve">    1 - Zemní práce</t>
  </si>
  <si>
    <t>HSV</t>
  </si>
  <si>
    <t>Práce a dodávky HSV</t>
  </si>
  <si>
    <t>Zemní práce</t>
  </si>
  <si>
    <t>111251101</t>
  </si>
  <si>
    <t>Odstranění křovin a stromů průměru kmene do 100 mm i s kořeny sklonu terénu do 1:5 z celkové plochy do 100 m2 strojně</t>
  </si>
  <si>
    <t>m2</t>
  </si>
  <si>
    <t>459785639</t>
  </si>
  <si>
    <t>VV</t>
  </si>
  <si>
    <t>"č.7 a 10, předpokládá se štěpkování, množství dle inventarizace F.1" 35,0</t>
  </si>
  <si>
    <t>112101101</t>
  </si>
  <si>
    <t>Odstranění stromů listnatých průměru kmene přes 100 do 300 mm</t>
  </si>
  <si>
    <t>kus</t>
  </si>
  <si>
    <t>1913565724</t>
  </si>
  <si>
    <t>"2x kácení dubů č. 22, průměr kmene 4 a 7 cm, množství dle inventarizace F.1" 2</t>
  </si>
  <si>
    <t>112101102</t>
  </si>
  <si>
    <t>Odstranění stromů listnatých průměru kmene přes 300 do 500 mm</t>
  </si>
  <si>
    <t>1353390050</t>
  </si>
  <si>
    <t>"1x dub č.16 - průměr kmene 34 cm, množství dle inventarizace F.1" 1</t>
  </si>
  <si>
    <t>112101103</t>
  </si>
  <si>
    <t>Odstranění stromů listnatých průměru kmene přes 500 do 700 mm</t>
  </si>
  <si>
    <t>1644297103</t>
  </si>
  <si>
    <t>"1x dub č.13 - průměr kmene 63 cm, množství dle inventarizace F.1" 1</t>
  </si>
  <si>
    <t>112155311</t>
  </si>
  <si>
    <t>Štěpkování keřového porostu středně hustého s naložením</t>
  </si>
  <si>
    <t>-1622922433</t>
  </si>
  <si>
    <t>112251101</t>
  </si>
  <si>
    <t>Odstranění pařezů průměru přes 100 do 300 mm</t>
  </si>
  <si>
    <t>-1625941575</t>
  </si>
  <si>
    <t>112251102</t>
  </si>
  <si>
    <t>Odstranění pařezů průměru přes 300 do 500 mm</t>
  </si>
  <si>
    <t>1855759510</t>
  </si>
  <si>
    <t>112251103</t>
  </si>
  <si>
    <t>Odstranění pařezů průměru přes 500 do 700 mm</t>
  </si>
  <si>
    <t>334801119</t>
  </si>
  <si>
    <t>121151123</t>
  </si>
  <si>
    <t>Sejmutí ornice plochy přes 500 m2 tl vrstvy do 200 mm strojně</t>
  </si>
  <si>
    <t>-80925245</t>
  </si>
  <si>
    <t>"celkové sejmutí 7440 m2, SO 1101 - 5170 m2 odvoz na mezideponii, SO 1382 - 2270 m2 odvoz na jiné pozemky dle požadavku města Světlá n/S"</t>
  </si>
  <si>
    <t>7440,0</t>
  </si>
  <si>
    <t>162201411</t>
  </si>
  <si>
    <t>Vodorovné přemístění kmenů stromů listnatých do 1 km D kmene přes 100 do 300 mm</t>
  </si>
  <si>
    <t>-651938260</t>
  </si>
  <si>
    <t>162201412</t>
  </si>
  <si>
    <t>Vodorovné přemístění kmenů stromů listnatých do 1 km D kmene přes 300 do 500 mm</t>
  </si>
  <si>
    <t>-898146287</t>
  </si>
  <si>
    <t>162201413</t>
  </si>
  <si>
    <t>Vodorovné přemístění kmenů stromů listnatých do 1 km D kmene přes 500 do 700 mm</t>
  </si>
  <si>
    <t>-1141807394</t>
  </si>
  <si>
    <t>162201421</t>
  </si>
  <si>
    <t>Vodorovné přemístění pařezů do 1 km D přes 100 do 300 mm</t>
  </si>
  <si>
    <t>-1968666003</t>
  </si>
  <si>
    <t>162201422</t>
  </si>
  <si>
    <t>Vodorovné přemístění pařezů do 1 km D přes 300 do 500 mm</t>
  </si>
  <si>
    <t>-1463187656</t>
  </si>
  <si>
    <t>15</t>
  </si>
  <si>
    <t>162201423</t>
  </si>
  <si>
    <t>Vodorovné přemístění pařezů do 1 km D přes 500 do 700 mm</t>
  </si>
  <si>
    <t>654499982</t>
  </si>
  <si>
    <t>16</t>
  </si>
  <si>
    <t>162301951</t>
  </si>
  <si>
    <t>Příplatek k vodorovnému přemístění kmenů stromů listnatých D kmene přes 100 do 300 mm ZKD 1 km</t>
  </si>
  <si>
    <t>1365366221</t>
  </si>
  <si>
    <t>odvoz do 3 km</t>
  </si>
  <si>
    <t>2*2</t>
  </si>
  <si>
    <t>17</t>
  </si>
  <si>
    <t>162301952</t>
  </si>
  <si>
    <t>Příplatek k vodorovnému přemístění kmenů stromů listnatých D kmene přes 300 do 500 mm ZKD 1 km</t>
  </si>
  <si>
    <t>-71776745</t>
  </si>
  <si>
    <t>1*2</t>
  </si>
  <si>
    <t>18</t>
  </si>
  <si>
    <t>162301953</t>
  </si>
  <si>
    <t>Příplatek k vodorovnému přemístění kmenů stromů listnatých D kmene přes 500 do 700 mm ZKD 1 km</t>
  </si>
  <si>
    <t>83257154</t>
  </si>
  <si>
    <t>19</t>
  </si>
  <si>
    <t>162301971</t>
  </si>
  <si>
    <t>Příplatek k vodorovnému přemístění pařezů D přes 100 do 300 mm ZKD 1 km</t>
  </si>
  <si>
    <t>339556539</t>
  </si>
  <si>
    <t>20</t>
  </si>
  <si>
    <t>162301972</t>
  </si>
  <si>
    <t>Příplatek k vodorovnému přemístění pařezů D přes 300 do 500 mm ZKD 1 km</t>
  </si>
  <si>
    <t>-747176959</t>
  </si>
  <si>
    <t>162301973</t>
  </si>
  <si>
    <t>Příplatek k vodorovnému přemístění pařezů D přes 500 do 700 mm ZKD 1 km</t>
  </si>
  <si>
    <t>-1112390994</t>
  </si>
  <si>
    <t>22</t>
  </si>
  <si>
    <t>162351104</t>
  </si>
  <si>
    <t>Vodorovné přemístění přes 500 do 1000 m výkopku/sypaniny z horniny třídy těžitelnosti I skupiny 1 až 3</t>
  </si>
  <si>
    <t>m3</t>
  </si>
  <si>
    <t>-661957227</t>
  </si>
  <si>
    <t>"odvoz na mezideponii na parcelu č. 549/1"</t>
  </si>
  <si>
    <t>5170,0*0,2</t>
  </si>
  <si>
    <t>23</t>
  </si>
  <si>
    <t>162551108</t>
  </si>
  <si>
    <t>Vodorovné přemístění přes 2 500 do 3000 m výkopku/sypaniny z horniny třídy těžitelnosti I skupiny 1 až 3</t>
  </si>
  <si>
    <t>2090357042</t>
  </si>
  <si>
    <t>"odvoz na jiné využívané pozemky dle požadavku města Světlá n/S"</t>
  </si>
  <si>
    <t>2270,0*0,2</t>
  </si>
  <si>
    <t>24</t>
  </si>
  <si>
    <t>171251201</t>
  </si>
  <si>
    <t>Uložení sypaniny na skládky nebo meziskládky</t>
  </si>
  <si>
    <t>207075014</t>
  </si>
  <si>
    <t>7440,0*0,2</t>
  </si>
  <si>
    <t>25</t>
  </si>
  <si>
    <t>184818232</t>
  </si>
  <si>
    <t>Ochrana kmene průměru přes 300 do 500 mm bedněním výšky do 2 m</t>
  </si>
  <si>
    <t>-593233187</t>
  </si>
  <si>
    <t>"dle inventarizace stromy č. 1,3,4,5,6,8,9,12,14,15,17,18" 12</t>
  </si>
  <si>
    <t>SO 1101 - Stezky a zpevněné plochy pro pěší</t>
  </si>
  <si>
    <t>Úroveň 3:</t>
  </si>
  <si>
    <t>SO 1101.1 - Stezky a zpev.plochy 1.část</t>
  </si>
  <si>
    <t xml:space="preserve">    2 - Zakládání</t>
  </si>
  <si>
    <t xml:space="preserve">    5 - Komunikace pozemní</t>
  </si>
  <si>
    <t xml:space="preserve">    9 - Ostatní konstrukce a práce, bourání</t>
  </si>
  <si>
    <t xml:space="preserve">    998 - Přesun hmot</t>
  </si>
  <si>
    <t>122251104</t>
  </si>
  <si>
    <t>Odkopávky a prokopávky nezapažené v hornině třídy těžitelnosti I skupiny 3 objem do 500 m3 strojně</t>
  </si>
  <si>
    <t>1183127707</t>
  </si>
  <si>
    <t>"zemina bude využita pro modelaci terénu v rámci SO 1101"</t>
  </si>
  <si>
    <t>57,0+418,0+402,0-438,0</t>
  </si>
  <si>
    <t>122311101</t>
  </si>
  <si>
    <t>Odkopávky a prokopávky v hornině třídy těžitelnosti II, skupiny 4 ručně</t>
  </si>
  <si>
    <t>826384579</t>
  </si>
  <si>
    <t>"dolamování odkopávek tř.II, materiál bude odvezen na mezideponii pro předrcení"</t>
  </si>
  <si>
    <t>219,0*0,05</t>
  </si>
  <si>
    <t>122351104</t>
  </si>
  <si>
    <t>Odkopávky a prokopávky nezapažené v hornině třídy těžitelnosti II skupiny 4 objem do 500 m3 strojně</t>
  </si>
  <si>
    <t>-1180763399</t>
  </si>
  <si>
    <t>"materiál bude odvezen na mezideponii pro předrcení"</t>
  </si>
  <si>
    <t>219,0</t>
  </si>
  <si>
    <t>122551104</t>
  </si>
  <si>
    <t>Odkopávky a prokopávky nezapažené v hornině třídy těžitelnosti III skupiny 6 objem do 500 m3 strojně</t>
  </si>
  <si>
    <t>1080576046</t>
  </si>
  <si>
    <t>128511101</t>
  </si>
  <si>
    <t>Dolamování na dně odkopávek a prokopávek v hornině třídy těžitelnosti III skupiny 6</t>
  </si>
  <si>
    <t>-1424296332</t>
  </si>
  <si>
    <t>128511R01</t>
  </si>
  <si>
    <t>Předrcení výkopku tř.II a tř.III pro modelaci terénu</t>
  </si>
  <si>
    <t>882699664</t>
  </si>
  <si>
    <t>219+219+11+22</t>
  </si>
  <si>
    <t>-1782191607</t>
  </si>
  <si>
    <t>"dovoz ornice z mezideponie" 5170,0*0,2</t>
  </si>
  <si>
    <t>162351103</t>
  </si>
  <si>
    <t>Vodorovné přemístění přes 50 do 500 m výkopku/sypaniny z horniny třídy těžitelnosti I skupiny 1 až 3</t>
  </si>
  <si>
    <t>-1164190673</t>
  </si>
  <si>
    <t>162351123</t>
  </si>
  <si>
    <t>Vodorovné přemístění přes 50 do 500 m výkopku/sypaniny z hornin třídy těžitelnosti II skupiny 4 a 5</t>
  </si>
  <si>
    <t>-2025388098</t>
  </si>
  <si>
    <t>"odvoz na mezideponii pro předrcení" 219,0+10,95</t>
  </si>
  <si>
    <t>162351143</t>
  </si>
  <si>
    <t>Vodorovné přemístění přes 50 do 500 m výkopku/sypaniny z horniny třídy těžitelnosti III skupiny 6 a 7</t>
  </si>
  <si>
    <t>459674799</t>
  </si>
  <si>
    <t>167151111</t>
  </si>
  <si>
    <t>Nakládání výkopku z hornin třídy těžitelnosti I skupiny 1 až 3 přes 100 m3</t>
  </si>
  <si>
    <t>-1442865451</t>
  </si>
  <si>
    <t>"pro dovoz ornice z mezideponie" 1034,0</t>
  </si>
  <si>
    <t>"pro dovoz předrceného materiálu z mezideponie" 910,0</t>
  </si>
  <si>
    <t>Součet</t>
  </si>
  <si>
    <t>171151111</t>
  </si>
  <si>
    <t>Uložení sypaniny z hornin nesoudržných sypkých do násypů zhutněných strojně</t>
  </si>
  <si>
    <t>1583056323</t>
  </si>
  <si>
    <t>"využití zeminy z odkopu v rámci SO 1101 se zhutněním"</t>
  </si>
  <si>
    <t>57,0+418,0+402,0+11,0+22,0</t>
  </si>
  <si>
    <t>Mezisoučet</t>
  </si>
  <si>
    <t>"využití zeminy z odkopu v rámci ostatních stavebních objektů SO 02"</t>
  </si>
  <si>
    <t>"SO 1201" 5,66</t>
  </si>
  <si>
    <t>"SO 1202" 4,01</t>
  </si>
  <si>
    <t>"SO 1351" 10,48</t>
  </si>
  <si>
    <t>"SO 1352" 464,65</t>
  </si>
  <si>
    <t>"SO 1702" 8,16</t>
  </si>
  <si>
    <t>"SO 1703" 12,4</t>
  </si>
  <si>
    <t>"SO 1704" 3,75</t>
  </si>
  <si>
    <t>"SO 1705" 32,46</t>
  </si>
  <si>
    <t>171152111</t>
  </si>
  <si>
    <t>Uložení sypaniny z hornin nesoudržných a sypkých do násypů zhutněných v aktivní zóně silnic a dálnic</t>
  </si>
  <si>
    <t>-1575215236</t>
  </si>
  <si>
    <t>2155,0-877,0-534,0</t>
  </si>
  <si>
    <t>M</t>
  </si>
  <si>
    <t>58344171</t>
  </si>
  <si>
    <t>štěrkodrť frakce 0/32</t>
  </si>
  <si>
    <t>t</t>
  </si>
  <si>
    <t>117845750</t>
  </si>
  <si>
    <t>"nový materiál vč.dovozu" 744,0*2,0</t>
  </si>
  <si>
    <t>181912112</t>
  </si>
  <si>
    <t>Úprava pláně v hornině třídy těžitelnosti I skupiny 3 se zhutněním ručně</t>
  </si>
  <si>
    <t>548648865</t>
  </si>
  <si>
    <t>"zatravňovací dlažba" 54,0</t>
  </si>
  <si>
    <t>181951112</t>
  </si>
  <si>
    <t>Úprava pláně v hornině třídy těžitelnosti I skupiny 1 až 3 se zhutněním strojně</t>
  </si>
  <si>
    <t>-1462065424</t>
  </si>
  <si>
    <t>"urovnání a přehutnění pláně pod mlatovými chodníky po provedení zlepšení aktivní zóny hydraulickými pojivy na Edef,2 = 30 Mpa" 1169,0</t>
  </si>
  <si>
    <t>182351133</t>
  </si>
  <si>
    <t>Rozprostření ornice pl přes 500 m2 ve svahu přes 1:5 tl vrstvy do 200 mm strojně</t>
  </si>
  <si>
    <t>-928672327</t>
  </si>
  <si>
    <t xml:space="preserve">"využití sejmuté ornice v rámci SO 1001" </t>
  </si>
  <si>
    <t>5170,0</t>
  </si>
  <si>
    <t>Zakládání</t>
  </si>
  <si>
    <t>211521111</t>
  </si>
  <si>
    <t>Výplň odvodňovacích žeber nebo trativodů kamenivem hrubým drceným frakce 63 až 125 mm</t>
  </si>
  <si>
    <t>-609246311</t>
  </si>
  <si>
    <t>"vsakovací jámy" 56,7</t>
  </si>
  <si>
    <t>213141111</t>
  </si>
  <si>
    <t>Zřízení vrstvy z geotextilie v rovině nebo ve sklonu do 1:5 š do 3 m</t>
  </si>
  <si>
    <t>-130941387</t>
  </si>
  <si>
    <t>"vsakovací jámy" 194,4</t>
  </si>
  <si>
    <t>69311081</t>
  </si>
  <si>
    <t>geotextilie netkaná separační, ochranná, filtrační, drenážní PES 300g/m2</t>
  </si>
  <si>
    <t>1719346584</t>
  </si>
  <si>
    <t>194,4*1,1845 'Přepočtené koeficientem množství</t>
  </si>
  <si>
    <t>Komunikace pozemní</t>
  </si>
  <si>
    <t>561081221</t>
  </si>
  <si>
    <t>Zřízení podkladu ze zeminy upravené cementem s přísadou zeolitů, minerálů tl přes 450 do 500 mm pl přes 1000 do 5000 m2</t>
  </si>
  <si>
    <t>649635895</t>
  </si>
  <si>
    <t>Poznámka k položce:_x000d_
Přesné množství bude stanoveno na základě laboratorních zkoušek zhotovitele, viz. všeobecné položky.</t>
  </si>
  <si>
    <t>"předpoklad 3 % cementového pojiva" 1169,0</t>
  </si>
  <si>
    <t>58522110</t>
  </si>
  <si>
    <t>cement portlandský směsný CEM II 42,5MPa</t>
  </si>
  <si>
    <t>-426937254</t>
  </si>
  <si>
    <t>Poznámka k položce:_x000d_
Druh hydraulického pojiva stanoví zadávací dokumentace.</t>
  </si>
  <si>
    <t>1169,0*0,5*53/1000</t>
  </si>
  <si>
    <t>564201R01</t>
  </si>
  <si>
    <t>Mlat frakce 0-4 plochy přes 100 m2 tl 20 mm</t>
  </si>
  <si>
    <t>-678835497</t>
  </si>
  <si>
    <t>Poznámka k položce:_x000d_
Dodávka a montáž._x000d_
Barva mlatu podléhá schválení architekta.</t>
  </si>
  <si>
    <t>564710012</t>
  </si>
  <si>
    <t>Podklad nebo kryt z kameniva hrubého drceného vel. 4-16 mm plochy přes 100 m2 tl 60 mm</t>
  </si>
  <si>
    <t>2032406310</t>
  </si>
  <si>
    <t>"zásyp s přehutněním voštinových rohoží" 1020,0</t>
  </si>
  <si>
    <t>564750111</t>
  </si>
  <si>
    <t>Podklad nebo kryt z kameniva hrubého drceného vel. 16-32 mm plochy přes 100 m2 tl 150 mm</t>
  </si>
  <si>
    <t>682599060</t>
  </si>
  <si>
    <t>"mlatové chodníky" 1450,0</t>
  </si>
  <si>
    <t>26</t>
  </si>
  <si>
    <t>564760101</t>
  </si>
  <si>
    <t>Podklad nebo kryt z kameniva hrubého drceného vel. 16-32 mm plochy do 100 m2 tl 200 mm</t>
  </si>
  <si>
    <t>1385922053</t>
  </si>
  <si>
    <t>27</t>
  </si>
  <si>
    <t>564801111</t>
  </si>
  <si>
    <t>Podklad ze štěrkodrtě ŠD plochy přes 100 m2 tl 30 mm</t>
  </si>
  <si>
    <t>1242036436</t>
  </si>
  <si>
    <t>"ložná vrstva frakce 4-8" 1150,0</t>
  </si>
  <si>
    <t>28</t>
  </si>
  <si>
    <t>564851111</t>
  </si>
  <si>
    <t>Podklad ze štěrkodrtě ŠD plochy přes 100 m2 tl 150 mm</t>
  </si>
  <si>
    <t>-672685619</t>
  </si>
  <si>
    <t>29</t>
  </si>
  <si>
    <t>596412113</t>
  </si>
  <si>
    <t>Kladení dlažby z vegetačních tvárnic pozemních komunikací velikosti dlaždic do 0,09 m2 tl 80 mm pl přes 50 do 100 m2</t>
  </si>
  <si>
    <t>-1405838873</t>
  </si>
  <si>
    <t>"plocha mlhoviště" 54,0</t>
  </si>
  <si>
    <t>30</t>
  </si>
  <si>
    <t>59245039</t>
  </si>
  <si>
    <t>dlažba plošná vegetační betonová 300x160mm tl 80mm barevná</t>
  </si>
  <si>
    <t>2120634427</t>
  </si>
  <si>
    <t>54*1,05 'Přepočtené koeficientem množství</t>
  </si>
  <si>
    <t>31</t>
  </si>
  <si>
    <t>58343810</t>
  </si>
  <si>
    <t>kamenivo drcené hrubé frakce 4/8</t>
  </si>
  <si>
    <t>-734968183</t>
  </si>
  <si>
    <t>"vyplnění spár zatravňovací dlažby" 54,0*0,225*0,08*2,0</t>
  </si>
  <si>
    <t>Ostatní konstrukce a práce, bourání</t>
  </si>
  <si>
    <t>32</t>
  </si>
  <si>
    <t>916111123</t>
  </si>
  <si>
    <t>Osazení obruby z drobných kostek s boční opěrou do lože z betonu prostého</t>
  </si>
  <si>
    <t>m</t>
  </si>
  <si>
    <t>573909026</t>
  </si>
  <si>
    <t>"zpevněná plocha u sportovního hřiště" 62,0</t>
  </si>
  <si>
    <t>"lemování mlhoviště" 30,0</t>
  </si>
  <si>
    <t>33</t>
  </si>
  <si>
    <t>58381007</t>
  </si>
  <si>
    <t>kostka štípaná dlažební žula drobná</t>
  </si>
  <si>
    <t>-1789600749</t>
  </si>
  <si>
    <t>92*0,1 'Přepočtené koeficientem množství</t>
  </si>
  <si>
    <t>34</t>
  </si>
  <si>
    <t>916181R01</t>
  </si>
  <si>
    <t>Osazení obrubníku z ocelového pozinkovaného plechu</t>
  </si>
  <si>
    <t>-86102039</t>
  </si>
  <si>
    <t>35</t>
  </si>
  <si>
    <t>27245R02</t>
  </si>
  <si>
    <t>obrubník z ocelového plechu pozinkovaného o rozměrech 200/100x2x2000 mm s trny výšky 100 mm</t>
  </si>
  <si>
    <t>-1819777555</t>
  </si>
  <si>
    <t>36</t>
  </si>
  <si>
    <t>916991121</t>
  </si>
  <si>
    <t>Lože pod obrubníky, krajníky nebo obruby z dlažebních kostek z betonu prostého</t>
  </si>
  <si>
    <t>756649251</t>
  </si>
  <si>
    <t>92,0*0,15*0,15</t>
  </si>
  <si>
    <t>37</t>
  </si>
  <si>
    <t>919721122</t>
  </si>
  <si>
    <t>Geomříž pro stabilizaci podkladu tuhá dvouosá z PP podélná pevnost v tahu do 30 kN/m</t>
  </si>
  <si>
    <t>-1831887627</t>
  </si>
  <si>
    <t>Poznámka k položce:_x000d_
Voštinové rohože výšky 40 mm včetně separační a ochranné geotextilie min 45 g/m2, která bude vyplněna štěrkodrtí frakce 4/16 v tl. 60 mm, rohož bude dosypána 20 mm nad svůj okraj a následně dojde k dohutnění a sednutí o 10 mm, další podrobnosti viz. TZ</t>
  </si>
  <si>
    <t>998</t>
  </si>
  <si>
    <t>Přesun hmot</t>
  </si>
  <si>
    <t>38</t>
  </si>
  <si>
    <t>998225111</t>
  </si>
  <si>
    <t>Přesun hmot pro pozemní komunikace s krytem z kamene, monolitickým betonovým nebo živičným</t>
  </si>
  <si>
    <t>-1447694187</t>
  </si>
  <si>
    <t>SO 1101.2 - Stezky a zpev.plochy 2.část</t>
  </si>
  <si>
    <t xml:space="preserve">    4 - Vodorovné konstrukce</t>
  </si>
  <si>
    <t>1927715738</t>
  </si>
  <si>
    <t>"plochy mimo mlatové chodníky, po provedení zlepšení aktivní zóny hydraulickými pojivy na Edef,2 = 30 Mpa" 812,0</t>
  </si>
  <si>
    <t>-140168325</t>
  </si>
  <si>
    <t>"dopadové plochy" 158,0</t>
  </si>
  <si>
    <t>-14887791</t>
  </si>
  <si>
    <t>158*1,1845 'Přepočtené koeficientem množství</t>
  </si>
  <si>
    <t>Vodorovné konstrukce</t>
  </si>
  <si>
    <t>451317777</t>
  </si>
  <si>
    <t>Podklad nebo lože pod dlažbu vodorovný nebo do sklonu 1:5 z betonu prostého tl přes 50 do 100 mm</t>
  </si>
  <si>
    <t>824863265</t>
  </si>
  <si>
    <t>"zpevněná plocha u vstupu na víceúčelové hřiště" 135,0</t>
  </si>
  <si>
    <t>-1941151746</t>
  </si>
  <si>
    <t>"předpoklad 3 % cementového pojiva" 812,0</t>
  </si>
  <si>
    <t>261230083</t>
  </si>
  <si>
    <t>812,0*0,5*53/1000</t>
  </si>
  <si>
    <t>564581111</t>
  </si>
  <si>
    <t>Zřízení podsypu nebo podkladu ze sypaniny plochy přes 100 m2 tl 300 mm</t>
  </si>
  <si>
    <t>-1571634996</t>
  </si>
  <si>
    <t>"dopadové plochy herních prvků" 158,0</t>
  </si>
  <si>
    <t>58333625</t>
  </si>
  <si>
    <t>kamenivo těžené hrubé frakce 4/8</t>
  </si>
  <si>
    <t>1021958858</t>
  </si>
  <si>
    <t>158,0*0,3*2,0</t>
  </si>
  <si>
    <t>-228463447</t>
  </si>
  <si>
    <t>564861011</t>
  </si>
  <si>
    <t>Podklad ze štěrkodrtě ŠD plochy do 100 m2 tl 200 mm</t>
  </si>
  <si>
    <t>1793930560</t>
  </si>
  <si>
    <t>"stezka č.4" 21,0</t>
  </si>
  <si>
    <t>591211111</t>
  </si>
  <si>
    <t>Kladení dlažby z kostek drobných z kamene do lože z kameniva tl 50 mm</t>
  </si>
  <si>
    <t>-6794938</t>
  </si>
  <si>
    <t>-308226011</t>
  </si>
  <si>
    <t>21*1,02 'Přepočtené koeficientem množství</t>
  </si>
  <si>
    <t>594411112</t>
  </si>
  <si>
    <t>Kladení dlažby z lomového kamene tl do 100 mm s provedením lože z MC</t>
  </si>
  <si>
    <t>1945037926</t>
  </si>
  <si>
    <t>58381335</t>
  </si>
  <si>
    <t>deska dlažební řezaná žula tl 30mm do 0,48m2</t>
  </si>
  <si>
    <t>261305535</t>
  </si>
  <si>
    <t>Poznámka k položce:_x000d_
Protiskluznost třídy B._x000d_
Odstín a zrnitost podláhá schválení architekta.</t>
  </si>
  <si>
    <t>135*1,05 'Přepočtené koeficientem množství</t>
  </si>
  <si>
    <t>597311111</t>
  </si>
  <si>
    <t>Svodnice ocelová š 95 mm kotvená do sypaniny</t>
  </si>
  <si>
    <t>-1170485335</t>
  </si>
  <si>
    <t>Poznámka k položce:_x000d_
Svodnicové žlaby z nerezové oceli, tvar U 100x100 mm se stabilizačními patkami, tl.plechu min.4 mm, sv.výška 90 mm, pro zatížení min. C250</t>
  </si>
  <si>
    <t>597661111</t>
  </si>
  <si>
    <t>Rigol dlážděný do lože z betonu tl 100 mm z dlažebních kostek drobných</t>
  </si>
  <si>
    <t>-1960072285</t>
  </si>
  <si>
    <t>-369938973</t>
  </si>
  <si>
    <t>"stezka č.4" 34,0</t>
  </si>
  <si>
    <t>306626876</t>
  </si>
  <si>
    <t>34*0,1 'Přepočtené koeficientem množství</t>
  </si>
  <si>
    <t>916231213</t>
  </si>
  <si>
    <t>Osazení chodníkového obrubníku betonového stojatého s boční opěrou do lože z betonu prostého</t>
  </si>
  <si>
    <t>1757221096</t>
  </si>
  <si>
    <t>"plocha víceúčelového hřiště" (36,0+18,05+1,1*2)*2</t>
  </si>
  <si>
    <t>59217016</t>
  </si>
  <si>
    <t>obrubník betonový chodníkový 1000x80x250mm</t>
  </si>
  <si>
    <t>207185561</t>
  </si>
  <si>
    <t>112,5*1,05 'Přepočtené koeficientem množství</t>
  </si>
  <si>
    <t>-1314950910</t>
  </si>
  <si>
    <t>(34,0+112,5)*0,15*0,15</t>
  </si>
  <si>
    <t>610055057</t>
  </si>
  <si>
    <t>SO 1181 - Dopravně inženýrské opatření</t>
  </si>
  <si>
    <t>034103000</t>
  </si>
  <si>
    <t>Oplocení staveniště - montáž, pronájem a demontáž</t>
  </si>
  <si>
    <t>-2077393631</t>
  </si>
  <si>
    <t>" mobilní oplocení výšky do 2,0 m v délce 440 m, uvažováno 9 měsíců" 1</t>
  </si>
  <si>
    <t>Dopravní značení - montáž, pronájem a demontáž</t>
  </si>
  <si>
    <t>548881490</t>
  </si>
  <si>
    <t>"provizorní značení v rozsahu DIO, 3 kusy svislých dopravních značek 150x150 cm vč.podpěrných sloupků a podkladních desek" 1</t>
  </si>
  <si>
    <t>072203000</t>
  </si>
  <si>
    <t>Silniční provoz - zajištění DIO (dopravní značení)</t>
  </si>
  <si>
    <t>-1247186464</t>
  </si>
  <si>
    <t>Poznámka k položce:_x000d_
Zajištění projednání a stanovení přechodné úpravy na pozemních komunikací pro realizaci stavby (PČR, OD)</t>
  </si>
  <si>
    <t>SO 1201 - Lávka přes poldr</t>
  </si>
  <si>
    <t xml:space="preserve">    3 - Svislé a kompletní konstrukce</t>
  </si>
  <si>
    <t xml:space="preserve">    6 - Úpravy povrchů, podlahy a osazování výplní</t>
  </si>
  <si>
    <t>PSV - Práce a dodávky PSV</t>
  </si>
  <si>
    <t xml:space="preserve">    711 - Izolace proti vodě, vlhkosti a plynům</t>
  </si>
  <si>
    <t xml:space="preserve">    762 - Konstrukce tesařské</t>
  </si>
  <si>
    <t xml:space="preserve">    783 - Dokončovací práce - nátěry</t>
  </si>
  <si>
    <t>131251102</t>
  </si>
  <si>
    <t>Hloubení jam nezapažených v hornině třídy těžitelnosti I skupiny 3 objem do 50 m3 strojně</t>
  </si>
  <si>
    <t>-381146328</t>
  </si>
  <si>
    <t>"využití pro zpětné zásypy" 1,5*35,1-4,41-1,25-23,0</t>
  </si>
  <si>
    <t>"využití pro modelaci terénu v rámci SO 1101" 4,41+1,25</t>
  </si>
  <si>
    <t>131351102</t>
  </si>
  <si>
    <t>Hloubení jam nezapažených v hornině třídy těžitelnosti II skupiny 4 objem do 50 m3 strojně</t>
  </si>
  <si>
    <t>1827587318</t>
  </si>
  <si>
    <t>"využití pro zpětné zásypy, vč.případného předrcení" 23,0</t>
  </si>
  <si>
    <t>162251102</t>
  </si>
  <si>
    <t>Vodorovné přemístění přes 20 do 50 m výkopku/sypaniny z horniny třídy těžitelnosti I skupiny 1 až 3</t>
  </si>
  <si>
    <t>-293346003</t>
  </si>
  <si>
    <t>(23,99+23,0)*2</t>
  </si>
  <si>
    <t>-1170832822</t>
  </si>
  <si>
    <t>174151101</t>
  </si>
  <si>
    <t>Zásyp jam, šachet rýh nebo kolem objektů sypaninou se zhutněním</t>
  </si>
  <si>
    <t>-621541165</t>
  </si>
  <si>
    <t>23,99+23,0</t>
  </si>
  <si>
    <t>Svislé a kompletní konstrukce</t>
  </si>
  <si>
    <t>334323117</t>
  </si>
  <si>
    <t>Mostní opěry a úložné prahy ze ŽB C 25/30</t>
  </si>
  <si>
    <t>1683774952</t>
  </si>
  <si>
    <t>2,0*2,02*1,09</t>
  </si>
  <si>
    <t>334351112</t>
  </si>
  <si>
    <t>Bednění systémové mostních opěr a úložných prahů z překližek pro ŽB - zřízení</t>
  </si>
  <si>
    <t>-1534412339</t>
  </si>
  <si>
    <t>2*(2,0*1,09*2+0,3*1,09*2)</t>
  </si>
  <si>
    <t>334351211</t>
  </si>
  <si>
    <t>Bednění systémové mostních opěr a úložných prahů z překližek - odstranění</t>
  </si>
  <si>
    <t>-462588372</t>
  </si>
  <si>
    <t>334361413</t>
  </si>
  <si>
    <t>Výztuž opěr, prahů, křídel, pilířů, sloupů ze svařovaných sítí přes 6 kg/m2</t>
  </si>
  <si>
    <t>-275894779</t>
  </si>
  <si>
    <t>"KARI síť 100x100x8 mm, KY49, ocel B500A při všech površích"</t>
  </si>
  <si>
    <t>(4*2,02+2*10,57*1,09)*7,9/1000</t>
  </si>
  <si>
    <t>421951115</t>
  </si>
  <si>
    <t>Dřevěná mostovka z tvrdých hranolů</t>
  </si>
  <si>
    <t>2074207354</t>
  </si>
  <si>
    <t>Poznámka k položce:_x000d_
Včetně kompletního spojovacího materiálu v nerezové úpravě, podrobný popis TZ a Výkres přílohy D.4.1 a 2</t>
  </si>
  <si>
    <t>0,12*0,12*3,75*11</t>
  </si>
  <si>
    <t>0,145*0,12*3,75*2</t>
  </si>
  <si>
    <t>0,12*0,12*2,003*2</t>
  </si>
  <si>
    <t>423176611</t>
  </si>
  <si>
    <t>Montáž atypické OK š přes 2,4 do 4,2 m, v přes 3 do 3,6 m most o 1 poli rozpětí do 13 m</t>
  </si>
  <si>
    <t>-482164908</t>
  </si>
  <si>
    <t>"přímkový prvek, úložný práh, kolejnice S18(93/18) 82/43x93 mm, dle ČSN 42 5676, ocel R0550"</t>
  </si>
  <si>
    <t>2*3,3*18,3/1000</t>
  </si>
  <si>
    <t>"nosná konstrukce, HEB 120"</t>
  </si>
  <si>
    <t>4*2,0*26,7/1000</t>
  </si>
  <si>
    <t>"nosná konstrukce, příčníky U 120"</t>
  </si>
  <si>
    <t>2*3,2*13,43/1000</t>
  </si>
  <si>
    <t>13010818</t>
  </si>
  <si>
    <t>ocel profilová jakost S235JR (11 375) průřez U (UPN) 120</t>
  </si>
  <si>
    <t>-878788109</t>
  </si>
  <si>
    <t>13010972</t>
  </si>
  <si>
    <t>ocel profilová jakost S235JR (11 375) průřez HEB 120</t>
  </si>
  <si>
    <t>-1812564858</t>
  </si>
  <si>
    <t>43765R01</t>
  </si>
  <si>
    <t>kolejnice železniční širokopatní tvaru S18, ocel S355</t>
  </si>
  <si>
    <t>-202074600</t>
  </si>
  <si>
    <t>451315115</t>
  </si>
  <si>
    <t>Podkladní nebo výplňová vrstva z betonu C 16/20 tl do 100 mm</t>
  </si>
  <si>
    <t>-1388149177</t>
  </si>
  <si>
    <t>2*3,1*2</t>
  </si>
  <si>
    <t>Úpravy povrchů, podlahy a osazování výplní</t>
  </si>
  <si>
    <t>628613611</t>
  </si>
  <si>
    <t>Žárové zinkování ponorem dílů ocelových konstrukcí mostů hmotnosti do 100 kg</t>
  </si>
  <si>
    <t>kg</t>
  </si>
  <si>
    <t>-384018291</t>
  </si>
  <si>
    <t>998212111</t>
  </si>
  <si>
    <t>Přesun hmot pro mosty zděné, monolitické betonové nebo ocelové v do 20 m</t>
  </si>
  <si>
    <t>-2146859264</t>
  </si>
  <si>
    <t>PSV</t>
  </si>
  <si>
    <t>Práce a dodávky PSV</t>
  </si>
  <si>
    <t>711</t>
  </si>
  <si>
    <t>Izolace proti vodě, vlhkosti a plynům</t>
  </si>
  <si>
    <t>711112001</t>
  </si>
  <si>
    <t>Provedení izolace proti zemní vlhkosti svislé za studena nátěrem penetračním</t>
  </si>
  <si>
    <t>1178402049</t>
  </si>
  <si>
    <t>11163150</t>
  </si>
  <si>
    <t>lak penetrační asfaltový</t>
  </si>
  <si>
    <t>-1589776720</t>
  </si>
  <si>
    <t>30*0,00034 'Přepočtené koeficientem množství</t>
  </si>
  <si>
    <t>762</t>
  </si>
  <si>
    <t>Konstrukce tesařské</t>
  </si>
  <si>
    <t>762083122</t>
  </si>
  <si>
    <t>Impregnace řeziva proti dřevokaznému hmyzu, houbám a plísním máčením třída ohrožení 3 a 4</t>
  </si>
  <si>
    <t>-1733242954</t>
  </si>
  <si>
    <t>783</t>
  </si>
  <si>
    <t>Dokončovací práce - nátěry</t>
  </si>
  <si>
    <t>783913101</t>
  </si>
  <si>
    <t>Napouštěcí jednonásobný syntetický nátěr dřevěných podlah</t>
  </si>
  <si>
    <t>-918562168</t>
  </si>
  <si>
    <t>0,12*4*3,75*11</t>
  </si>
  <si>
    <t>(0,145+0,12)*2*3,75*2</t>
  </si>
  <si>
    <t>0,12*4*2,003*2</t>
  </si>
  <si>
    <t>783917101</t>
  </si>
  <si>
    <t>Krycí jednonásobný syntetický nátěr dřevěné podlahy</t>
  </si>
  <si>
    <t>131557499</t>
  </si>
  <si>
    <t>SO 1202 - Zárubní zeď</t>
  </si>
  <si>
    <t>132251251</t>
  </si>
  <si>
    <t>Hloubení rýh nezapažených š do 2000 mm v hornině třídy těžitelnosti I skupiny 3 objem do 20 m3 strojně</t>
  </si>
  <si>
    <t>2112199717</t>
  </si>
  <si>
    <t>"výkop pro gabionovou zeď" (2*8,71+0,7+0,7)*0,4-4,01</t>
  </si>
  <si>
    <t>132351251</t>
  </si>
  <si>
    <t>Hloubení rýh nezapažených š do 2000 mm v hornině třídy těžitelnosti II skupiny 4 objem do 20 m3 strojně</t>
  </si>
  <si>
    <t>-1200782418</t>
  </si>
  <si>
    <t>Poznámka k položce:_x000d_
vč.případného předrcení</t>
  </si>
  <si>
    <t>"výkop pro gabionovou zeď" 0,46*8,71</t>
  </si>
  <si>
    <t>260872552</t>
  </si>
  <si>
    <t>162351124</t>
  </si>
  <si>
    <t>Vodorovné přemístění přes 500 do 1000 m výkopku/sypaniny z hornin třídy těžitelnosti II skupiny 4 a 5</t>
  </si>
  <si>
    <t>1705958929</t>
  </si>
  <si>
    <t>1546306745</t>
  </si>
  <si>
    <t>3,518+4,007</t>
  </si>
  <si>
    <t>211971121</t>
  </si>
  <si>
    <t>Zřízení opláštění žeber nebo trativodů geotextilií v rýze nebo zářezu sklonu přes 1:2 š do 2,5 m</t>
  </si>
  <si>
    <t>745261121</t>
  </si>
  <si>
    <t>"rub gabionové zdi" 0,81*(8,29+0,51+0,51)</t>
  </si>
  <si>
    <t>-523843516</t>
  </si>
  <si>
    <t>7,541*1,1845 'Přepočtené koeficientem množství</t>
  </si>
  <si>
    <t>270001101</t>
  </si>
  <si>
    <t>Vytvoření prostupů průřezu do 0,02 m2 v monolitických betonových základech tl do 0,5 m osazením trub, dílců nebo tvarovek do bednění</t>
  </si>
  <si>
    <t>710167959</t>
  </si>
  <si>
    <t>28614205</t>
  </si>
  <si>
    <t>trubka kanalizační PP plnostěnná jednovrstvá DN 110x1000mm SN10</t>
  </si>
  <si>
    <t>-275275062</t>
  </si>
  <si>
    <t>24*0,2</t>
  </si>
  <si>
    <t>274313611</t>
  </si>
  <si>
    <t>Základové pasy z betonu tř. C 16/20</t>
  </si>
  <si>
    <t>1233170629</t>
  </si>
  <si>
    <t>"podkladní vrstva pod gabionovou zeď" 0,9*9,0*0,1</t>
  </si>
  <si>
    <t>275313811</t>
  </si>
  <si>
    <t>Základové patky z betonu tř. C 25/30</t>
  </si>
  <si>
    <t>1579655401</t>
  </si>
  <si>
    <t>PI*0,1*0,1*24</t>
  </si>
  <si>
    <t>327215111</t>
  </si>
  <si>
    <t>Opěrná zeď z gabionů dvouzákrutová síť s povrchovou úpravou galfan vyplněná lomovým kamenem</t>
  </si>
  <si>
    <t>-1123647822</t>
  </si>
  <si>
    <t>Poznámka k položce:_x000d_
Provedení dle TKP 30, drátěné koše - max.velikost ok 100/100 mm, max výška 1,22 m, šířka 0,5 m, výplň z lomového kamene 1,5 až 2 násobek rozměrů ok. Zeď ručně skládána v celém objemu, drátěné koše jsou navrženy do modulu 1 m ve směru délky zdi, po výšce bude gabionová zeď po metrových modulech provedena jako vystřídaná vždy s výškou po 0,7 m od spodu a další koš od vrchu dle výkresu D.5.2, do vrchních dílů budou vloženy trubky PVC DN 100 mm jako ztracené bednění pro sedák.</t>
  </si>
  <si>
    <t>0,5*1,22*8,71</t>
  </si>
  <si>
    <t>998152111</t>
  </si>
  <si>
    <t>Přesun hmot pro montované zdi a valy v do 12 m</t>
  </si>
  <si>
    <t>-921430292</t>
  </si>
  <si>
    <t>762952R01</t>
  </si>
  <si>
    <t>Montáž sedáků z prken š přes 90 do 120 mm z dřevin tvrdých šroubovaných broušených bez povrchové úpravy</t>
  </si>
  <si>
    <t>-1745447978</t>
  </si>
  <si>
    <t xml:space="preserve">"montáž sedáku z prken na horní plochu gabionové zdi" </t>
  </si>
  <si>
    <t>8,723</t>
  </si>
  <si>
    <t>74910R02</t>
  </si>
  <si>
    <t>dřevěný sedák z prken 520x120x24 mm z tropického dřeva a podkladních průběžných latí 40x30 mm, vč.kotvení a spojovacího materiálu</t>
  </si>
  <si>
    <t>1073069944</t>
  </si>
  <si>
    <t xml:space="preserve">Poznámka k položce:_x000d_
Do horní plochy gabionové stěny bude umístěn dřevěný sedák z tropického dřeva. Sedák z prken o rozměrech 520x120x24 mm (zkosení vrchních hran po obvodě 5x5 mm) bude osazen na průběžné latě z tropického dřeva o rozměrech 45x30 mm, které budou kotveny do betonových patek z betonu C25/30 XF3 o průměru 100 mm a hloubce 200 mm (ztracené bednění z trubek PVC). Kotvení průběžných latí 40x30 mm do betonu bude pomocí chemických kotev (závitové tyče M8, podložka M8 a matka M8 zapuštěná do vyfrézovaného otvoru v průběžných latích o průměru 20 mm hloubce 12 mm.  Kotvení sedákových prken 520x120x24 mm do průběžných latí bude pomocí nábytkových vrutů – konfirmátů 7.0x50 mm (částečný závit, imbus). Do každého prkna budou použity 4 konfirmáty. Použit bude nerezový spojovací materiál.</t>
  </si>
  <si>
    <t>762953002</t>
  </si>
  <si>
    <t>Nátěr dřevěných teras olejový dvojnásobný s očištěním</t>
  </si>
  <si>
    <t>-127425196</t>
  </si>
  <si>
    <t>8,723/0,12*(0,24*2+0,12)*0,52</t>
  </si>
  <si>
    <t>SO 1351 - Vodovodní přípojka pro pítko - 2.část</t>
  </si>
  <si>
    <t xml:space="preserve">    8 - Trubní vedení</t>
  </si>
  <si>
    <t>24982492</t>
  </si>
  <si>
    <t xml:space="preserve">"výkop pro vodovodní potrubí a vodoměrnou šachtu" </t>
  </si>
  <si>
    <t>2*PI*0,5*0,5+0,9*0,45*22,0</t>
  </si>
  <si>
    <t>-1048945635</t>
  </si>
  <si>
    <t>0,9*1,4*22,0-8,91+2*2,0*2,0-2*PI*0,5*0,5</t>
  </si>
  <si>
    <t>151101101</t>
  </si>
  <si>
    <t>Zřízení příložného pažení a rozepření stěn rýh hl do 2 m</t>
  </si>
  <si>
    <t>-1902247016</t>
  </si>
  <si>
    <t>22,0*0,5*2</t>
  </si>
  <si>
    <t>151101111</t>
  </si>
  <si>
    <t>Odstranění příložného pažení a rozepření stěn rýh hl do 2 m</t>
  </si>
  <si>
    <t>-161629871</t>
  </si>
  <si>
    <t>-1629914111</t>
  </si>
  <si>
    <t>-138557890</t>
  </si>
  <si>
    <t>1181364056</t>
  </si>
  <si>
    <t>(10,481+25,239)-6,93-2,134</t>
  </si>
  <si>
    <t>175151101</t>
  </si>
  <si>
    <t>Obsypání potrubí strojně sypaninou bez prohození, uloženou do 3 m</t>
  </si>
  <si>
    <t>580306185</t>
  </si>
  <si>
    <t xml:space="preserve">"min.300 mm nad potrubí" </t>
  </si>
  <si>
    <t>0,9*0,35*22,0</t>
  </si>
  <si>
    <t>58337302</t>
  </si>
  <si>
    <t>štěrkopísek frakce 0/16</t>
  </si>
  <si>
    <t>800583846</t>
  </si>
  <si>
    <t>6,930*2,0</t>
  </si>
  <si>
    <t>451573111</t>
  </si>
  <si>
    <t>Lože pod potrubí otevřený výkop ze štěrkopísku</t>
  </si>
  <si>
    <t>6563997</t>
  </si>
  <si>
    <t>"lože pod potrubí" 0,9*0,1*22,0</t>
  </si>
  <si>
    <t>"podkladní vrstva pod vodoměrnou šachtu" PI*0,7*0,7*0,1</t>
  </si>
  <si>
    <t>Trubní vedení</t>
  </si>
  <si>
    <t>871161211</t>
  </si>
  <si>
    <t>Montáž potrubí z PE100 RC SDR 11 otevřený výkop svařovaných elektrotvarovkou d 32 x 3,0 mm</t>
  </si>
  <si>
    <t>1579972894</t>
  </si>
  <si>
    <t>28613500</t>
  </si>
  <si>
    <t>potrubí vodovodní dvouvrstvé PE100 RC SDR11 32x3,0mm</t>
  </si>
  <si>
    <t>1328927795</t>
  </si>
  <si>
    <t>22*1,05 'Přepočtené koeficientem množství</t>
  </si>
  <si>
    <t>891162211</t>
  </si>
  <si>
    <t>Montáž závitového vodoměru G 1 v šachtě</t>
  </si>
  <si>
    <t>790038581</t>
  </si>
  <si>
    <t>38821R01</t>
  </si>
  <si>
    <t>vodoměr dle požadavků vodárenských zařízení</t>
  </si>
  <si>
    <t>1094764740</t>
  </si>
  <si>
    <t>891181R02</t>
  </si>
  <si>
    <t>Vodovodní armatury (D+M), specifikace dle PD</t>
  </si>
  <si>
    <t>475680823</t>
  </si>
  <si>
    <t>Poznámka k položce:_x000d_
Kompletní propojení a dělění pro přípojky SO 1382 a SO 1383.</t>
  </si>
  <si>
    <t>892233122</t>
  </si>
  <si>
    <t>Proplach a dezinfekce vodovodního potrubí DN od 40 do 70</t>
  </si>
  <si>
    <t>-1407896331</t>
  </si>
  <si>
    <t>892241111</t>
  </si>
  <si>
    <t>Tlaková zkouška vodou potrubí DN do 80</t>
  </si>
  <si>
    <t>1368319049</t>
  </si>
  <si>
    <t>893811152</t>
  </si>
  <si>
    <t>Osazení vodoměrné šachty kruhové z PP samonosné pro běžné zatížení D do 1,0 m hl přes 1,2 do 1,5 m</t>
  </si>
  <si>
    <t>-110680044</t>
  </si>
  <si>
    <t>56230583</t>
  </si>
  <si>
    <t>šachta plastová vodoměrná samonosná kruhová 1,0/1,5m</t>
  </si>
  <si>
    <t>-1909826847</t>
  </si>
  <si>
    <t>899103112</t>
  </si>
  <si>
    <t>Osazení poklopů litinových, ocelových nebo železobetonových včetně rámů pro třídu zatížení B125, C250</t>
  </si>
  <si>
    <t>-2120308083</t>
  </si>
  <si>
    <t>28661933</t>
  </si>
  <si>
    <t>poklop šachtový litinový DN 600 pro třídu zatížení B125</t>
  </si>
  <si>
    <t>-682604761</t>
  </si>
  <si>
    <t>899721111</t>
  </si>
  <si>
    <t>Signalizační vodič DN do 150 mm na potrubí</t>
  </si>
  <si>
    <t>877185150</t>
  </si>
  <si>
    <t>"signalizační vodič CYY 6 mm2" 22,0</t>
  </si>
  <si>
    <t>899722113</t>
  </si>
  <si>
    <t>Krytí potrubí z plastů výstražnou fólií z PVC přes 25 do 34cm</t>
  </si>
  <si>
    <t>505293690</t>
  </si>
  <si>
    <t>998276101</t>
  </si>
  <si>
    <t>Přesun hmot pro trubní vedení z trub z plastických hmot otevřený výkop</t>
  </si>
  <si>
    <t>1557859111</t>
  </si>
  <si>
    <t>SO 1352 - Závlahový systém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</si>
  <si>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</si>
  <si>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</si>
  <si>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</si>
  <si>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741 - Elektroinstalace - silnoproud</t>
  </si>
  <si>
    <t xml:space="preserve">    767 - Konstrukce zámečnické</t>
  </si>
  <si>
    <t>21-M - Elektromontáže</t>
  </si>
  <si>
    <t>HZS - Hodinové zúčtovací sazby</t>
  </si>
  <si>
    <t>219991111</t>
  </si>
  <si>
    <t>Položení chráničky z plastových trubek DN do 35 mm</t>
  </si>
  <si>
    <t>-1409735465</t>
  </si>
  <si>
    <t>34571350</t>
  </si>
  <si>
    <t>trubka elektroinstalační ohebná dvouplášťová korugovaná HDPE (chránička) D 32/40mm</t>
  </si>
  <si>
    <t>-133868959</t>
  </si>
  <si>
    <t>24*1,05 'Přepočtené koeficientem množství</t>
  </si>
  <si>
    <t>871142101</t>
  </si>
  <si>
    <t>Potrubí pro závlahy v otevřeném výkopu LDPE PE 40 SDR 11 PN6 16x2,0</t>
  </si>
  <si>
    <t>-345226351</t>
  </si>
  <si>
    <t>Poznámka k položce:_x000d_
Podzemní kapkovací potrubí s kompenzací tlaku v rozmezí 0,6-4,0 bary, průtok 2,3 litru za hodinu / 1 kapkovač, spon 33 cm, kotvící bodec 15cm à 2m.</t>
  </si>
  <si>
    <t>871143101</t>
  </si>
  <si>
    <t>Kapková závlaha osazená na povrchu</t>
  </si>
  <si>
    <t>896969643</t>
  </si>
  <si>
    <t>871143201</t>
  </si>
  <si>
    <t>Kapková závlaha osazená pod povrchem plošně</t>
  </si>
  <si>
    <t>-2125973758</t>
  </si>
  <si>
    <t>204,87+406,44+219,67+15,4+210,28+257,54+44,61</t>
  </si>
  <si>
    <t>871172201</t>
  </si>
  <si>
    <t>Potrubí pro závlahy v otevřeném výkopu HDPE PE 100 SDR 17 PN10 32x1,9</t>
  </si>
  <si>
    <t>781341331</t>
  </si>
  <si>
    <t>871182201</t>
  </si>
  <si>
    <t>Potrubí pro závlahy v otevřeném výkopu HDPE PE 100 SDR 17 PN10 40x2,4</t>
  </si>
  <si>
    <t>104199995</t>
  </si>
  <si>
    <t>871212201</t>
  </si>
  <si>
    <t>Potrubí pro závlahy v otevřeném výkopu HDPE PE 100 SDR 17 PN10 50x3</t>
  </si>
  <si>
    <t>-664206737</t>
  </si>
  <si>
    <t>893812221</t>
  </si>
  <si>
    <t>Ventilová šachta zátěžová kruhového půdorysu malá do průměru 25 cm</t>
  </si>
  <si>
    <t>1759694693</t>
  </si>
  <si>
    <t>Poznámka k položce:_x000d_
Ventilová šachta - vodní zásuvka - horní průměr 21 cm, spodní průměr 18 cm, výška 12 cm, Obsahuje šachtu + rychlospojný ventil 3/4" bronz, klíč pro rychlospojný ventil 3/4" bronz koleno pro rychlospojný ventil 3/4" bronz._x000d_
Technologie závlahy.</t>
  </si>
  <si>
    <t>893812225</t>
  </si>
  <si>
    <t>Ventilová šachta zátěžová obdélníková rozměru do 50x38 cm</t>
  </si>
  <si>
    <t>-316077893</t>
  </si>
  <si>
    <t>Poznámka k položce:_x000d_
Technologie závlahy.</t>
  </si>
  <si>
    <t>899921111</t>
  </si>
  <si>
    <t>Montáž elektromagnetického ventilu pro závlahový systém 1"</t>
  </si>
  <si>
    <t>-2047852144</t>
  </si>
  <si>
    <t>40541024</t>
  </si>
  <si>
    <t>ventil elektromagnetický, 1" vnější závit, cívka AC-24 V, s regulací průtoku, pracovní tlak do 12bar</t>
  </si>
  <si>
    <t>2124524605</t>
  </si>
  <si>
    <t>899922131</t>
  </si>
  <si>
    <t>Čerpadlo pro čerpání závlahové vody z vrtu průměr čerpadla 3" H 65 m Q 55 l/min bez příslušenství</t>
  </si>
  <si>
    <t>-1269354523</t>
  </si>
  <si>
    <t>Poznámka k položce:_x000d_
Čerpadlo závlhového systému Q= 6,5m3/h, H= 50m, P1= 2,46kW, P2= 1,85kW, U= 230V - ponorné odstředivé čerpadlo, integrovaný frekvenční menič, nerezové provedení, řídící jednotka pro udržení konstantního tlaku a snímání hladiny ve vrtu._x000d_
Technologie závlahy.</t>
  </si>
  <si>
    <t>899922311</t>
  </si>
  <si>
    <t>Presscontrol pro ovládání závlahového čerpadla napojení 1"</t>
  </si>
  <si>
    <t>101326577</t>
  </si>
  <si>
    <t>899922321</t>
  </si>
  <si>
    <t>Frekvenční měnič pro čerpadla max 1,1 kW</t>
  </si>
  <si>
    <t>-1185353165</t>
  </si>
  <si>
    <t>899922331</t>
  </si>
  <si>
    <t>Tlakový spínač pro čerpadla 230/400 V do 4 bar</t>
  </si>
  <si>
    <t>1082580748</t>
  </si>
  <si>
    <t>899922335</t>
  </si>
  <si>
    <t>Plovákový hladinový spínač kabel délky 10 m</t>
  </si>
  <si>
    <t>-783386281</t>
  </si>
  <si>
    <t>899922503</t>
  </si>
  <si>
    <t>Montáž a nastavení řídicí jednotky závlahového systému napájené ze sítě v interiéru do 24 sekcí</t>
  </si>
  <si>
    <t>-1736058201</t>
  </si>
  <si>
    <t>40561101</t>
  </si>
  <si>
    <t>jednotka řídící pro 4-24 sekcí, pro vnitřní prostředí, ovládací napětí AC-24 V, součástí je transformátor 220 V</t>
  </si>
  <si>
    <t>1935562926</t>
  </si>
  <si>
    <t>40561104</t>
  </si>
  <si>
    <t>modul pro rozšíření jednotky do 24 sekcí o 8 stanic</t>
  </si>
  <si>
    <t>1867520922</t>
  </si>
  <si>
    <t>899922702</t>
  </si>
  <si>
    <t>Montáž senzoru srážek bezdrátového</t>
  </si>
  <si>
    <t>-146675099</t>
  </si>
  <si>
    <t>40561072</t>
  </si>
  <si>
    <t>čidlo srážek bezdrátové s digitálním displejem s dosahem až 160m</t>
  </si>
  <si>
    <t>482845574</t>
  </si>
  <si>
    <t>899922R01</t>
  </si>
  <si>
    <t>Dodávka a osazení závlahového plastového tubusu ke dřevině</t>
  </si>
  <si>
    <t>1267571344</t>
  </si>
  <si>
    <t xml:space="preserve">Poznámka k položce:_x000d_
Kořenový zavlažovač tubus - výška 45,7 cm, průměr 10,2 cm,  předinstalovaný bubler s kompenzací tlaku řady  měkčený PE  a uzavíratelná mřížka, vč.filtračního pláště._x000d_
Technologie závlahy.</t>
  </si>
  <si>
    <t>899923101</t>
  </si>
  <si>
    <t>Sestava pro zazimování závlahového systému</t>
  </si>
  <si>
    <t>2081642505</t>
  </si>
  <si>
    <t>899924111</t>
  </si>
  <si>
    <t>Tlaková zkouška závlahového potrubí z LDPE nebo HDPE DN do 32</t>
  </si>
  <si>
    <t>1454990243</t>
  </si>
  <si>
    <t>2953,9+659,2+241,4</t>
  </si>
  <si>
    <t>899924121</t>
  </si>
  <si>
    <t>Tlaková zkouška závlahového potrubí z LDPE nebo HDPE DN od 32 do DN 63</t>
  </si>
  <si>
    <t>-466484220</t>
  </si>
  <si>
    <t>145,6+331,9</t>
  </si>
  <si>
    <t>899924202</t>
  </si>
  <si>
    <t>Zprovoznění a odzkoušení závlahy přes 500 m2 zavlažované plochy</t>
  </si>
  <si>
    <t>soubor</t>
  </si>
  <si>
    <t>1610132634</t>
  </si>
  <si>
    <t>998231411</t>
  </si>
  <si>
    <t>Ruční přesun hmot pro sadovnické a krajinářské úpravy do 100 m</t>
  </si>
  <si>
    <t>1337681515</t>
  </si>
  <si>
    <t>721</t>
  </si>
  <si>
    <t>Zdravotechnika - vnitřní kanalizace</t>
  </si>
  <si>
    <t>721173401</t>
  </si>
  <si>
    <t>Potrubí kanalizační z PVC SN 4 svodné DN 110</t>
  </si>
  <si>
    <t>1180795368</t>
  </si>
  <si>
    <t>721173403</t>
  </si>
  <si>
    <t>Potrubí kanalizační z PVC SN 4 svodné DN 160</t>
  </si>
  <si>
    <t>-1482621460</t>
  </si>
  <si>
    <t>721174043</t>
  </si>
  <si>
    <t>Potrubí kanalizační z PP připojovací DN 50</t>
  </si>
  <si>
    <t>21010903</t>
  </si>
  <si>
    <t>721290111</t>
  </si>
  <si>
    <t>Zkouška těsnosti potrubí kanalizace vodou DN do 125</t>
  </si>
  <si>
    <t>1593019562</t>
  </si>
  <si>
    <t>8,5+83,0</t>
  </si>
  <si>
    <t>998721121</t>
  </si>
  <si>
    <t>Přesun hmot tonážní pro vnitřní kanalizaci ruční v objektech v do 6 m</t>
  </si>
  <si>
    <t>-686020419</t>
  </si>
  <si>
    <t>722</t>
  </si>
  <si>
    <t>Zdravotechnika - vnitřní vodovod</t>
  </si>
  <si>
    <t>722173112</t>
  </si>
  <si>
    <t>Potrubí vodovodní plastové vícevrstvé s kyslíkovou bariérou PE-Xa spoj násuvnou objímkou PN 10 do 70°C D 16x2,2 mm</t>
  </si>
  <si>
    <t>1261855794</t>
  </si>
  <si>
    <t>"připojení závlahy" 120,0</t>
  </si>
  <si>
    <t>722173233</t>
  </si>
  <si>
    <t>Potrubí vodovodní plastové pevné PVC-C spoj lepením PN 25 do 70°C D 25x2,8 mm</t>
  </si>
  <si>
    <t>507348985</t>
  </si>
  <si>
    <t>722231234</t>
  </si>
  <si>
    <t>Ventil elektromagnetický G 1" PN 12 do 80°C bez proudu zavřeno se dvěma závity</t>
  </si>
  <si>
    <t>-1338763616</t>
  </si>
  <si>
    <t>Poznámka k položce:_x000d_
technologie přípojky</t>
  </si>
  <si>
    <t>722232504</t>
  </si>
  <si>
    <t>Potrubní oddělovač G 5/4" PN 10 do 65°C vnější závit</t>
  </si>
  <si>
    <t>1301242902</t>
  </si>
  <si>
    <t>722249123</t>
  </si>
  <si>
    <t>Montáž armatury plastové PPR DN 25 ostatní typ</t>
  </si>
  <si>
    <t>-879628406</t>
  </si>
  <si>
    <t>4+2</t>
  </si>
  <si>
    <t>39</t>
  </si>
  <si>
    <t>55121199</t>
  </si>
  <si>
    <t>ventil závitový zpětný 1"</t>
  </si>
  <si>
    <t>-1200681270</t>
  </si>
  <si>
    <t>40</t>
  </si>
  <si>
    <t>28654337</t>
  </si>
  <si>
    <t>kohout kulový PPR D 25mm</t>
  </si>
  <si>
    <t>165132265</t>
  </si>
  <si>
    <t>41</t>
  </si>
  <si>
    <t>722263212</t>
  </si>
  <si>
    <t>Vodoměr závitový vícevtokový mokroběžný do 100°C G 3/4"x 190 mm Qn 2,5 m3/h horizontální</t>
  </si>
  <si>
    <t>1360597318</t>
  </si>
  <si>
    <t>42</t>
  </si>
  <si>
    <t>722290226</t>
  </si>
  <si>
    <t>Zkouška těsnosti vodovodního potrubí závitového DN do 50</t>
  </si>
  <si>
    <t>-2057591671</t>
  </si>
  <si>
    <t>120,0+7,5</t>
  </si>
  <si>
    <t>43</t>
  </si>
  <si>
    <t>722290246</t>
  </si>
  <si>
    <t>Zkouška těsnosti vodovodního potrubí plastového DN do 40</t>
  </si>
  <si>
    <t>-675856875</t>
  </si>
  <si>
    <t>44</t>
  </si>
  <si>
    <t>998722121</t>
  </si>
  <si>
    <t>Přesun hmot tonážní pro vnitřní vodovod ruční v objektech v do 6 m</t>
  </si>
  <si>
    <t>1737993676</t>
  </si>
  <si>
    <t>724</t>
  </si>
  <si>
    <t>Zdravotechnika - strojní vybavení</t>
  </si>
  <si>
    <t>45</t>
  </si>
  <si>
    <t>724234105</t>
  </si>
  <si>
    <t>Nádoba expanzní tlaková vertikální pro rozvod užitkové vody s membránou PN 10 o objemu 8 l</t>
  </si>
  <si>
    <t>2017450481</t>
  </si>
  <si>
    <t>46</t>
  </si>
  <si>
    <t>724242223</t>
  </si>
  <si>
    <t>Filtr domácí na studenou vodu G 1" se zpětným proplachem</t>
  </si>
  <si>
    <t>-2023524675</t>
  </si>
  <si>
    <t>47</t>
  </si>
  <si>
    <t>998724121</t>
  </si>
  <si>
    <t>Přesun hmot tonážní pro strojní vybavení ruční v objektech v do 6 m</t>
  </si>
  <si>
    <t>978270465</t>
  </si>
  <si>
    <t>741</t>
  </si>
  <si>
    <t>Elektroinstalace - silnoproud</t>
  </si>
  <si>
    <t>48</t>
  </si>
  <si>
    <t>741110042</t>
  </si>
  <si>
    <t>Montáž trubka plastová ohebná D přes 23 do 35 mm uložená pevně</t>
  </si>
  <si>
    <t>-334960626</t>
  </si>
  <si>
    <t>49</t>
  </si>
  <si>
    <t>1200310314</t>
  </si>
  <si>
    <t>10*1,05 'Přepočtené koeficientem množství</t>
  </si>
  <si>
    <t>50</t>
  </si>
  <si>
    <t>741110511</t>
  </si>
  <si>
    <t>Montáž lišta a kanálek vkládací šířky do 60 mm s víčkem</t>
  </si>
  <si>
    <t>776029712</t>
  </si>
  <si>
    <t>51</t>
  </si>
  <si>
    <t>34571011</t>
  </si>
  <si>
    <t>lišta elektroinstalační vkládací hranatá 24x22mm</t>
  </si>
  <si>
    <t>-934338694</t>
  </si>
  <si>
    <t>6*1,05 'Přepočtené koeficientem množství</t>
  </si>
  <si>
    <t>52</t>
  </si>
  <si>
    <t>-650228628</t>
  </si>
  <si>
    <t>53</t>
  </si>
  <si>
    <t>34571008</t>
  </si>
  <si>
    <t>lišta elektroinstalační vkládací hranatá PVC 40x40mm</t>
  </si>
  <si>
    <t>-1276832590</t>
  </si>
  <si>
    <t>16*1,05 'Přepočtené koeficientem množství</t>
  </si>
  <si>
    <t>54</t>
  </si>
  <si>
    <t>741112022</t>
  </si>
  <si>
    <t>Montáž krabice nástěnná plastová čtyřhranná do 160x160 mm</t>
  </si>
  <si>
    <t>1146711708</t>
  </si>
  <si>
    <t>55</t>
  </si>
  <si>
    <t>34571483</t>
  </si>
  <si>
    <t>krabice v uzavřeném provedení PVC s krytím IP 54 čtvercová 120x120mm</t>
  </si>
  <si>
    <t>-837571534</t>
  </si>
  <si>
    <t>56</t>
  </si>
  <si>
    <t>741120301</t>
  </si>
  <si>
    <t>Montáž vodič Cu izolovaný plný a laněný s PVC pláštěm žíla 0,55 až 16 mm2 pevně (např. CY, CHAH-V)</t>
  </si>
  <si>
    <t>-551722485</t>
  </si>
  <si>
    <t>57</t>
  </si>
  <si>
    <t>34141021</t>
  </si>
  <si>
    <t>vodič propojovací flexibilní jádro Cu lanované izolace PVC 300/500V (H05V-K) 1x1,00mm2</t>
  </si>
  <si>
    <t>1051652201</t>
  </si>
  <si>
    <t>45*1,15 'Přepočtené koeficientem množství</t>
  </si>
  <si>
    <t>58</t>
  </si>
  <si>
    <t>-1020660528</t>
  </si>
  <si>
    <t>59</t>
  </si>
  <si>
    <t>34141025</t>
  </si>
  <si>
    <t>vodič propojovací flexibilní jádro Cu lanované izolace PVC 450/750V (H07V-K) 1x2,5mm2</t>
  </si>
  <si>
    <t>-516016473</t>
  </si>
  <si>
    <t>15*1,15 'Přepočtené koeficientem množství</t>
  </si>
  <si>
    <t>60</t>
  </si>
  <si>
    <t>-456940159</t>
  </si>
  <si>
    <t>61</t>
  </si>
  <si>
    <t>34140825</t>
  </si>
  <si>
    <t>vodič propojovací jádro Cu plné izolace PVC 450/750V (H07V-U) 1x4mm2</t>
  </si>
  <si>
    <t>515373878</t>
  </si>
  <si>
    <t>16*1,15 'Přepočtené koeficientem množství</t>
  </si>
  <si>
    <t>62</t>
  </si>
  <si>
    <t>615386156</t>
  </si>
  <si>
    <t>63</t>
  </si>
  <si>
    <t>34141029</t>
  </si>
  <si>
    <t>vodič propojovací flexibilní jádro Cu lanované izolace PVC 450/750V (H07V-K) 1x16mm2</t>
  </si>
  <si>
    <t>209751688</t>
  </si>
  <si>
    <t>5*1,15 'Přepočtené koeficientem množství</t>
  </si>
  <si>
    <t>64</t>
  </si>
  <si>
    <t>741120521</t>
  </si>
  <si>
    <t>Montáž kabelů flexibilních Cu stíněných žíla 4-6 mm2 uložených volně (např. CMFM)</t>
  </si>
  <si>
    <t>-1331268540</t>
  </si>
  <si>
    <t>65</t>
  </si>
  <si>
    <t>34143200</t>
  </si>
  <si>
    <t>kabel ovládací flexibilní stíněný Cu opletením jádro Cu lanované izolace PVC plášť PVC 300/500V 5x1,00mm2</t>
  </si>
  <si>
    <t>-548432498</t>
  </si>
  <si>
    <t>Poznámka k položce:_x000d_
LY2Y 5x1 mm2</t>
  </si>
  <si>
    <t>90,2*1,15 'Přepočtené koeficientem množství</t>
  </si>
  <si>
    <t>66</t>
  </si>
  <si>
    <t>741120522</t>
  </si>
  <si>
    <t>Montáž kabelů flexibilních Cu stíněných žíla 10-16 mm2 uložených volně (např. CMFM)</t>
  </si>
  <si>
    <t>-667181337</t>
  </si>
  <si>
    <t>67</t>
  </si>
  <si>
    <t>34143210</t>
  </si>
  <si>
    <t>kabel ovládací flexibilní stíněný Cu opletením jádro Cu lanované izolace PVC plášť PVC 300/500V 7x1,00mm2</t>
  </si>
  <si>
    <t>2099271699</t>
  </si>
  <si>
    <t>Poznámka k položce:_x000d_
LY2Y 7x1 mm2</t>
  </si>
  <si>
    <t>71,2*1,15 'Přepočtené koeficientem množství</t>
  </si>
  <si>
    <t>68</t>
  </si>
  <si>
    <t>741120541</t>
  </si>
  <si>
    <t>Montáž kabelů flexibilních Cu těžkých do 2,5 mm2 do 7 žil uložených volně (např. CGTG)</t>
  </si>
  <si>
    <t>1868697130</t>
  </si>
  <si>
    <t>69</t>
  </si>
  <si>
    <t>34113278</t>
  </si>
  <si>
    <t>kabel Instalační flexibilní jádro Cu lanované izolace pryž plášť pryž chloroprenová 450/750V (H07RN-F) 5x2,5mm2</t>
  </si>
  <si>
    <t>1415408735</t>
  </si>
  <si>
    <t>30*1,15 'Přepočtené koeficientem množství</t>
  </si>
  <si>
    <t>70</t>
  </si>
  <si>
    <t>741122611</t>
  </si>
  <si>
    <t>Montáž kabel Cu plný kulatý žíla 3x1,5 až 6 mm2 uložený pevně (např. CYKY, CYKFY)</t>
  </si>
  <si>
    <t>-1194071646</t>
  </si>
  <si>
    <t>71</t>
  </si>
  <si>
    <t>34111030</t>
  </si>
  <si>
    <t>kabel instalační jádro Cu plné izolace PVC plášť PVC 450/750V (CYKY) 3x1,5mm2</t>
  </si>
  <si>
    <t>-1968197589</t>
  </si>
  <si>
    <t>25*1,15 'Přepočtené koeficientem množství</t>
  </si>
  <si>
    <t>72</t>
  </si>
  <si>
    <t>468289227</t>
  </si>
  <si>
    <t>73</t>
  </si>
  <si>
    <t>34111036</t>
  </si>
  <si>
    <t>kabel instalační jádro Cu plné izolace PVC plášť PVC 450/750V (CYKY) 3x2,5mm2</t>
  </si>
  <si>
    <t>-363114272</t>
  </si>
  <si>
    <t>74</t>
  </si>
  <si>
    <t>741210003</t>
  </si>
  <si>
    <t>Montáž rozvodnice oceloplechová nebo plastová běžná do 100 kg</t>
  </si>
  <si>
    <t>-1763816001</t>
  </si>
  <si>
    <t>75</t>
  </si>
  <si>
    <t>35711024</t>
  </si>
  <si>
    <t>rozvodnice nástěnná, plné dveře, IP65, 48 modulárních jednotek, vč. N/pE</t>
  </si>
  <si>
    <t>269386684</t>
  </si>
  <si>
    <t>76</t>
  </si>
  <si>
    <t>741231041</t>
  </si>
  <si>
    <t>Montáž svorkovnice do rozvaděčů - řadová do 60 A bez zapojení vodičů</t>
  </si>
  <si>
    <t>754086242</t>
  </si>
  <si>
    <t>77</t>
  </si>
  <si>
    <t>34562147</t>
  </si>
  <si>
    <t>svorka řadová šroubovací RSA nízkého napětí a průřezem vodiče 2,5mm2</t>
  </si>
  <si>
    <t>-1061841590</t>
  </si>
  <si>
    <t>78</t>
  </si>
  <si>
    <t>741240001</t>
  </si>
  <si>
    <t>Montáž příslušenství rozvoden - vývodka kabelová do průměru 42 mm bez zhotovení otvorů</t>
  </si>
  <si>
    <t>697711033</t>
  </si>
  <si>
    <t>79</t>
  </si>
  <si>
    <t>34571726</t>
  </si>
  <si>
    <t>vývodka rovná z PH do D 15/20,4mm</t>
  </si>
  <si>
    <t>1532433284</t>
  </si>
  <si>
    <t>8+2+1</t>
  </si>
  <si>
    <t>80</t>
  </si>
  <si>
    <t>741310031</t>
  </si>
  <si>
    <t>Montáž spínač nástěnný 1-jednopólový prostředí venkovní/mokré se zapojením vodičů</t>
  </si>
  <si>
    <t>1791688898</t>
  </si>
  <si>
    <t>81</t>
  </si>
  <si>
    <t>34535015</t>
  </si>
  <si>
    <t>spínač nástěnný jednopólový, řazení 1, IP44, šroubové svorky</t>
  </si>
  <si>
    <t>1368279014</t>
  </si>
  <si>
    <t>82</t>
  </si>
  <si>
    <t>34539059</t>
  </si>
  <si>
    <t>rámeček jednonásobný</t>
  </si>
  <si>
    <t>67782169</t>
  </si>
  <si>
    <t>83</t>
  </si>
  <si>
    <t>741313007</t>
  </si>
  <si>
    <t>Montáž zásuvka (polo)zapuštěná bezšroubové připojení 2P + PE nástěnná nebo do parapetního kanálu se zapojením vodičů</t>
  </si>
  <si>
    <t>263905266</t>
  </si>
  <si>
    <t>84</t>
  </si>
  <si>
    <t>34555234</t>
  </si>
  <si>
    <t>zásuvka zapuštěná jednonásobná chráněná, s clonkami, s víčkem, IP44, bezšroubové svorky</t>
  </si>
  <si>
    <t>1902561597</t>
  </si>
  <si>
    <t>85</t>
  </si>
  <si>
    <t>741320R01</t>
  </si>
  <si>
    <t>Kombi jistič 10B/1+N 003</t>
  </si>
  <si>
    <t>121773080</t>
  </si>
  <si>
    <t>86</t>
  </si>
  <si>
    <t>741320R02</t>
  </si>
  <si>
    <t>32-3 páčkový spínač</t>
  </si>
  <si>
    <t>-1899488496</t>
  </si>
  <si>
    <t>87</t>
  </si>
  <si>
    <t>741320R03</t>
  </si>
  <si>
    <t>B6/1 jistič , char B, 1-pólový</t>
  </si>
  <si>
    <t>607284057</t>
  </si>
  <si>
    <t>88</t>
  </si>
  <si>
    <t>741320R04</t>
  </si>
  <si>
    <t>B10/1 , char B, 1-pólový</t>
  </si>
  <si>
    <t>-1422271784</t>
  </si>
  <si>
    <t>89</t>
  </si>
  <si>
    <t>741320R05</t>
  </si>
  <si>
    <t>C10/1 , char B, 1-pólový</t>
  </si>
  <si>
    <t>-1504941262</t>
  </si>
  <si>
    <t>90</t>
  </si>
  <si>
    <t>741320R06</t>
  </si>
  <si>
    <t>C16/1 , char B, 1-pólový</t>
  </si>
  <si>
    <t>261660325</t>
  </si>
  <si>
    <t>91</t>
  </si>
  <si>
    <t>741320R08</t>
  </si>
  <si>
    <t>20-10-A230 instalační stykač</t>
  </si>
  <si>
    <t>1792571205</t>
  </si>
  <si>
    <t>92</t>
  </si>
  <si>
    <t>741320R10</t>
  </si>
  <si>
    <t>PF7-40/4/003 chránič Ir=250A, typ AG, 4-pól</t>
  </si>
  <si>
    <t>671595731</t>
  </si>
  <si>
    <t>93</t>
  </si>
  <si>
    <t>741320R11</t>
  </si>
  <si>
    <t xml:space="preserve">Spínací hodiny 1Z se zálohou </t>
  </si>
  <si>
    <t>1085194398</t>
  </si>
  <si>
    <t>94</t>
  </si>
  <si>
    <t>741320R14</t>
  </si>
  <si>
    <t>Svorkovnice krabicová 273-102 4x1-2,5 mm2</t>
  </si>
  <si>
    <t>-2026315856</t>
  </si>
  <si>
    <t>95</t>
  </si>
  <si>
    <t>741320R15</t>
  </si>
  <si>
    <t>Svorkovnice krabicová 273-105 5x1-2,5 mm2</t>
  </si>
  <si>
    <t>1624106277</t>
  </si>
  <si>
    <t>96</t>
  </si>
  <si>
    <t>741331R16</t>
  </si>
  <si>
    <t>Hladinová sonda - nerezová elektroda uložená v PVC krytu</t>
  </si>
  <si>
    <t>-687744799</t>
  </si>
  <si>
    <t>Poznámka k položce:_x000d_
ref.výrobek SHR-2</t>
  </si>
  <si>
    <t>97</t>
  </si>
  <si>
    <t>741331R17</t>
  </si>
  <si>
    <t>Hladinové relé 1/230 hlídací hladiny s 1stavovým. i 2stav. hlídáním,hlídání ve dvou nezávislých nádržích na stav.citlivost i čas.prodleva, měřící frekv. 50Hz</t>
  </si>
  <si>
    <t>1634815648</t>
  </si>
  <si>
    <t>98</t>
  </si>
  <si>
    <t>741331R18</t>
  </si>
  <si>
    <t>Ventilátor axiální automatická žaluzie</t>
  </si>
  <si>
    <t>-858904855</t>
  </si>
  <si>
    <t>Poznámka k položce:_x000d_
ref.výrobek Auto 100</t>
  </si>
  <si>
    <t>99</t>
  </si>
  <si>
    <t>741331R19</t>
  </si>
  <si>
    <t>Svítidlo přisazené 60W IP44</t>
  </si>
  <si>
    <t>189710479</t>
  </si>
  <si>
    <t>100</t>
  </si>
  <si>
    <t>741331R20</t>
  </si>
  <si>
    <t>Pomocný a podružný materiál</t>
  </si>
  <si>
    <t>-310790710</t>
  </si>
  <si>
    <t>767</t>
  </si>
  <si>
    <t>Konstrukce zámečnické</t>
  </si>
  <si>
    <t>101</t>
  </si>
  <si>
    <t>767995R01</t>
  </si>
  <si>
    <t>Nerezový prostup DN 25</t>
  </si>
  <si>
    <t>-879722103</t>
  </si>
  <si>
    <t>"přípojka vrt" 1</t>
  </si>
  <si>
    <t>"přípojka vodovodní řad" 1</t>
  </si>
  <si>
    <t>102</t>
  </si>
  <si>
    <t>767995R02</t>
  </si>
  <si>
    <t>Nerezový prostup 2x DN 25</t>
  </si>
  <si>
    <t>-89435298</t>
  </si>
  <si>
    <t>"senzor hladiny, čerpadlo vrt" 1</t>
  </si>
  <si>
    <t>"přívod elektroinstalace" 1</t>
  </si>
  <si>
    <t>103</t>
  </si>
  <si>
    <t>767995R03</t>
  </si>
  <si>
    <t>Nerezový prostup DN 40</t>
  </si>
  <si>
    <t>-243894679</t>
  </si>
  <si>
    <t>"hlavní řad závlaha" 2</t>
  </si>
  <si>
    <t>104</t>
  </si>
  <si>
    <t>767995R04</t>
  </si>
  <si>
    <t>Nerezový prostup DN 50</t>
  </si>
  <si>
    <t>463232560</t>
  </si>
  <si>
    <t>"elektro závlaha - 2x kabel" 1</t>
  </si>
  <si>
    <t>"elektro závlaha - 4x kabel" 1</t>
  </si>
  <si>
    <t>105</t>
  </si>
  <si>
    <t>767995R05</t>
  </si>
  <si>
    <t>Nerezový prostup DN 100</t>
  </si>
  <si>
    <t>523873906</t>
  </si>
  <si>
    <t>"odvětrání" 2</t>
  </si>
  <si>
    <t>106</t>
  </si>
  <si>
    <t>767995R06</t>
  </si>
  <si>
    <t>Nerezový odvětrávací komínek 200x100 mm</t>
  </si>
  <si>
    <t>1728422454</t>
  </si>
  <si>
    <t>107</t>
  </si>
  <si>
    <t>998767121</t>
  </si>
  <si>
    <t>Přesun hmot tonážní pro zámečnické konstrukce ruční v objektech v do 6 m</t>
  </si>
  <si>
    <t>1698965197</t>
  </si>
  <si>
    <t>21-M</t>
  </si>
  <si>
    <t>Elektromontáže</t>
  </si>
  <si>
    <t>108</t>
  </si>
  <si>
    <t>210280001</t>
  </si>
  <si>
    <t>Zkoušky a prohlídky el rozvodů a zařízení celková prohlídka pro objem montážních prací do 100 tis Kč</t>
  </si>
  <si>
    <t>1286477044</t>
  </si>
  <si>
    <t>HZS</t>
  </si>
  <si>
    <t>Hodinové zúčtovací sazby</t>
  </si>
  <si>
    <t>109</t>
  </si>
  <si>
    <t>HZS2232</t>
  </si>
  <si>
    <t>Hodinová zúčtovací sazba elektrikář odborný</t>
  </si>
  <si>
    <t>hod</t>
  </si>
  <si>
    <t>512</t>
  </si>
  <si>
    <t>1746367494</t>
  </si>
  <si>
    <t>"montážní práce" 36</t>
  </si>
  <si>
    <t>"kompletace" 8</t>
  </si>
  <si>
    <t>110</t>
  </si>
  <si>
    <t>HZS3112</t>
  </si>
  <si>
    <t>Hodinová zúčtovací sazba montér potrubí odborný</t>
  </si>
  <si>
    <t>848718554</t>
  </si>
  <si>
    <t>Poznámka k položce:_x000d_
Montáž technologie.</t>
  </si>
  <si>
    <t>111</t>
  </si>
  <si>
    <t>HZS4232</t>
  </si>
  <si>
    <t>Hodinová zúčtovací sazba technik odborný</t>
  </si>
  <si>
    <t>2111450192</t>
  </si>
  <si>
    <t>"tlakové zkoušky" 12</t>
  </si>
  <si>
    <t>"návody na obsluhu a údržbu" 30</t>
  </si>
  <si>
    <t>"uvedení do provozu, zaškolení obsluhy" 20</t>
  </si>
  <si>
    <t>SO 1381 - Vrtaná studna</t>
  </si>
  <si>
    <t xml:space="preserve">    713 - Izolace tepelné</t>
  </si>
  <si>
    <t>131351100</t>
  </si>
  <si>
    <t>Hloubení jam nezapažených v hornině třídy těžitelnosti II skupiny 4 objem do 20 m3 strojně</t>
  </si>
  <si>
    <t>379641163</t>
  </si>
  <si>
    <t>"kopaná část studny" 8,0</t>
  </si>
  <si>
    <t>162751137</t>
  </si>
  <si>
    <t>Vodorovné přemístění přes 9 000 do 10000 m výkopku/sypaniny z horniny třídy těžitelnosti II skupiny 4 a 5</t>
  </si>
  <si>
    <t>-674468957</t>
  </si>
  <si>
    <t>162751139</t>
  </si>
  <si>
    <t>Příplatek k vodorovnému přemístění výkopku/sypaniny z horniny třídy těžitelnosti II skupiny 4 a 5 ZKD 1000 m přes 10000 m</t>
  </si>
  <si>
    <t>1076816879</t>
  </si>
  <si>
    <t>"skládka do 25 km" 15*8,0</t>
  </si>
  <si>
    <t>171201231</t>
  </si>
  <si>
    <t>Poplatek za uložení zeminy a kamení na recyklační skládce (skládkovné) kód odpadu 17 05 04</t>
  </si>
  <si>
    <t>1027895366</t>
  </si>
  <si>
    <t>8,000*2</t>
  </si>
  <si>
    <t>698572066</t>
  </si>
  <si>
    <t>1506111480</t>
  </si>
  <si>
    <t xml:space="preserve">"vrtaná část studny" 0,22 </t>
  </si>
  <si>
    <t>-1664688479</t>
  </si>
  <si>
    <t>0,22*2,0</t>
  </si>
  <si>
    <t>247681114</t>
  </si>
  <si>
    <t>Těsnění studny z jílu se zhutněním</t>
  </si>
  <si>
    <t>-1170576650</t>
  </si>
  <si>
    <t>"jílové a bentonitové těsnění" 1,0</t>
  </si>
  <si>
    <t>58125110</t>
  </si>
  <si>
    <t>jíl surový kusový</t>
  </si>
  <si>
    <t>1691654483</t>
  </si>
  <si>
    <t>1,0*1,5</t>
  </si>
  <si>
    <t>452311141</t>
  </si>
  <si>
    <t>Podkladní desky z betonu prostého bez zvýšených nároků na prostředí tř. C 16/20 otevřený výkop</t>
  </si>
  <si>
    <t>816270293</t>
  </si>
  <si>
    <t>"podkladní beton pod skruže" 0,3</t>
  </si>
  <si>
    <t>871161141</t>
  </si>
  <si>
    <t>Montáž potrubí z PE100 RC SDR 11 otevřený výkop svařovaných na tupo d 32 x 3,0 mm</t>
  </si>
  <si>
    <t>-942160447</t>
  </si>
  <si>
    <t>"výtlačné potrubí" 50,0</t>
  </si>
  <si>
    <t>28613524</t>
  </si>
  <si>
    <t>potrubí vodovodní třívrstvé PE100 RC SDR11 32x3,0mm</t>
  </si>
  <si>
    <t>-1005513119</t>
  </si>
  <si>
    <t>50*1,05 'Přepočtené koeficientem množství</t>
  </si>
  <si>
    <t>893312111</t>
  </si>
  <si>
    <t>Šachty armaturní z ŽB se stropem z dílců půdorysné pl do 1,50 m2</t>
  </si>
  <si>
    <t>-134910469</t>
  </si>
  <si>
    <t>Poznámka k položce:_x000d_
vč.dvou větracích komínků</t>
  </si>
  <si>
    <t>899104112</t>
  </si>
  <si>
    <t>Osazení poklopů litinových, ocelových nebo železobetonových včetně rámů pro třídu zatížení D400, E600</t>
  </si>
  <si>
    <t>-1858836955</t>
  </si>
  <si>
    <t>55241020R</t>
  </si>
  <si>
    <t>poklop šachtový hydraulický třída D400, čtvercový rám, materiál litina</t>
  </si>
  <si>
    <t>1398034404</t>
  </si>
  <si>
    <t>998254011</t>
  </si>
  <si>
    <t>Přesun hmot pro studny a jímání vody</t>
  </si>
  <si>
    <t>-888340871</t>
  </si>
  <si>
    <t>713</t>
  </si>
  <si>
    <t>Izolace tepelné</t>
  </si>
  <si>
    <t>713131141</t>
  </si>
  <si>
    <t>Montáž izolace tepelné stěn lepením celoplošně rohoží, pásů, dílců, desek</t>
  </si>
  <si>
    <t>-335685154</t>
  </si>
  <si>
    <t>"ochrana šachty proti promrznutí"</t>
  </si>
  <si>
    <t>1,2*1,5*4</t>
  </si>
  <si>
    <t>28376379</t>
  </si>
  <si>
    <t>deska XPS hrana polodrážková a hladký povrch 500kPA λ=0,035 tl 50mm</t>
  </si>
  <si>
    <t>-864896034</t>
  </si>
  <si>
    <t>7,2*1,15 'Přepočtené koeficientem množství</t>
  </si>
  <si>
    <t>722231074</t>
  </si>
  <si>
    <t>Ventil zpětný mosazný G 1" PN 10 do 110°C se dvěma závity</t>
  </si>
  <si>
    <t>-488555978</t>
  </si>
  <si>
    <t>724149102</t>
  </si>
  <si>
    <t>Montáž čerpadla vodovodního ponorného výkonu přes 56 do 108 l/min bez potrubí a příslušenství</t>
  </si>
  <si>
    <t>-2020150298</t>
  </si>
  <si>
    <t>42623100</t>
  </si>
  <si>
    <t>čerpadlo ponorné vodovodní do vrtu DN 25 Hmax 80m Qmax 0,93l/s</t>
  </si>
  <si>
    <t>-974267957</t>
  </si>
  <si>
    <t>724999R01</t>
  </si>
  <si>
    <t>Výstroj studny (šroubení, ostatní armatury, jističe, kabelový přívod a lano pro zavěšení čerpadla)</t>
  </si>
  <si>
    <t>510818950</t>
  </si>
  <si>
    <t>SO 1382 - Jezírko a polosuchý poldr</t>
  </si>
  <si>
    <t>114203401</t>
  </si>
  <si>
    <t>Srovnání lomového kamene nebo betonových tvárnic s přemístěním do 10 m</t>
  </si>
  <si>
    <t>1387471481</t>
  </si>
  <si>
    <t>6,0*2</t>
  </si>
  <si>
    <t>121151113</t>
  </si>
  <si>
    <t>Sejmutí ornice plochy do 500 m2 tl vrstvy do 200 mm strojně</t>
  </si>
  <si>
    <t>-314459154</t>
  </si>
  <si>
    <t>1697072371</t>
  </si>
  <si>
    <t xml:space="preserve">"jezírko a polosuchý poldr" </t>
  </si>
  <si>
    <t>107,65+7,3*8,3*3,2*0,7</t>
  </si>
  <si>
    <t>122351103</t>
  </si>
  <si>
    <t>Odkopávky a prokopávky nezapažené v hornině třídy těžitelnosti II skupiny 4 objem do 100 m3 strojně</t>
  </si>
  <si>
    <t>1039146434</t>
  </si>
  <si>
    <t>97,56+7,3*8,3*3,2*0,3-10,0</t>
  </si>
  <si>
    <t>1066812015</t>
  </si>
  <si>
    <t>Poznámka k položce:_x000d_
vč.případného dolamování a předrcení</t>
  </si>
  <si>
    <t>120,0+10,0</t>
  </si>
  <si>
    <t>131151102</t>
  </si>
  <si>
    <t>Hloubení jam nezapažených v hornině třídy těžitelnosti I skupiny 1 a 2 objem do 50 m3 strojně</t>
  </si>
  <si>
    <t>1541604550</t>
  </si>
  <si>
    <t>"technologická šachta"</t>
  </si>
  <si>
    <t>(2,5*3,5*2,85+1,1*1,1*0,48)*0,7</t>
  </si>
  <si>
    <t>131351103</t>
  </si>
  <si>
    <t>Hloubení jam nezapažených v hornině třídy těžitelnosti II skupiny 4 objem do 100 m3 strojně</t>
  </si>
  <si>
    <t>1903357875</t>
  </si>
  <si>
    <t>(2,5*3,5*2,85+1,1*1,1*0,48)*0,3</t>
  </si>
  <si>
    <t xml:space="preserve">jímky na dně jezírka" </t>
  </si>
  <si>
    <t>1,3*1,3*0,5*2</t>
  </si>
  <si>
    <t>132251254</t>
  </si>
  <si>
    <t>Hloubení rýh nezapažených š do 2000 mm v hornině třídy těžitelnosti I skupiny 3 objem do 500 m3 strojně</t>
  </si>
  <si>
    <t>572080355</t>
  </si>
  <si>
    <t>"kanalizační potrubí"</t>
  </si>
  <si>
    <t>110,0*0,9*0,56-PI*0,09*0,09-30,0</t>
  </si>
  <si>
    <t>0,9*110,0*3,0-55,41</t>
  </si>
  <si>
    <t xml:space="preserve">"vodovodní  potrubí" </t>
  </si>
  <si>
    <t>110,0*0,9*0,56-PI*0,09*0,09</t>
  </si>
  <si>
    <t>0,9*128,0*1,4-51,84-50,0</t>
  </si>
  <si>
    <t>132351253</t>
  </si>
  <si>
    <t>Hloubení rýh nezapažených š do 2000 mm v hornině třídy těžitelnosti II skupiny 4 objem do 100 m3 strojně</t>
  </si>
  <si>
    <t>709216515</t>
  </si>
  <si>
    <t>30,0+50,0</t>
  </si>
  <si>
    <t>-1833569098</t>
  </si>
  <si>
    <t xml:space="preserve">"přemístění ornice" </t>
  </si>
  <si>
    <t>444,0*0,2</t>
  </si>
  <si>
    <t>159,6*0,2</t>
  </si>
  <si>
    <t>-205627636</t>
  </si>
  <si>
    <t>"odvoz na mezideponii"</t>
  </si>
  <si>
    <t>243,372+17,863+381,86</t>
  </si>
  <si>
    <t>"dovoz vhodného zásypového materiálu z mezideponie"</t>
  </si>
  <si>
    <t>241,59+109,44+122,672</t>
  </si>
  <si>
    <t>778675193</t>
  </si>
  <si>
    <t>145,726+9,345+80,0</t>
  </si>
  <si>
    <t>1110967215</t>
  </si>
  <si>
    <t>"kanalizace" 0,9*110,0*3,0-55,41</t>
  </si>
  <si>
    <t>"vodovod" 0,9*128,0*1,4-51,84</t>
  </si>
  <si>
    <t>-246685955</t>
  </si>
  <si>
    <t>"technologický objekt" 7,3*8,3*3,2*0,7-13,05</t>
  </si>
  <si>
    <t>"kanalizace" 110,0*0,9*0,56-PI*0,09*0,09</t>
  </si>
  <si>
    <t>"vodovod" 128,0*0,9*0,45</t>
  </si>
  <si>
    <t>175151109</t>
  </si>
  <si>
    <t>Příplatek k ceně za prohození sypaniny strojně</t>
  </si>
  <si>
    <t>1609673306</t>
  </si>
  <si>
    <t>295965860</t>
  </si>
  <si>
    <t>(55,415+51,84)*2,0</t>
  </si>
  <si>
    <t>182351123</t>
  </si>
  <si>
    <t>Rozprostření ornice pl přes 100 do 500 m2 ve svahu přes 1:5 tl vrstvy do 200 mm strojně</t>
  </si>
  <si>
    <t>-160211548</t>
  </si>
  <si>
    <t>(307,0-155,0)*1,05</t>
  </si>
  <si>
    <t>840421491</t>
  </si>
  <si>
    <t xml:space="preserve">"technologická šachta" </t>
  </si>
  <si>
    <t>3,9*2,9*0,1</t>
  </si>
  <si>
    <t>274321311</t>
  </si>
  <si>
    <t>Základové pasy ze ŽB bez zvýšených nároků na prostředí tř. C 16/20</t>
  </si>
  <si>
    <t>1846981909</t>
  </si>
  <si>
    <t>"dno a svahy jezírka a polosuchého poldru"</t>
  </si>
  <si>
    <t>155,0*1,05*0,1</t>
  </si>
  <si>
    <t>"zákl.pásy jezírka o šířce 30 cm"</t>
  </si>
  <si>
    <t>23,0*0,5*0,3+43,0*0,45*0,3</t>
  </si>
  <si>
    <t>274351121</t>
  </si>
  <si>
    <t>Zřízení bednění základových pasů rovného</t>
  </si>
  <si>
    <t>1590302104</t>
  </si>
  <si>
    <t>155,0*0,1*2</t>
  </si>
  <si>
    <t>(3,9+2,9)*2*0,1</t>
  </si>
  <si>
    <t>274351122</t>
  </si>
  <si>
    <t>Odstranění bednění základových pasů rovného</t>
  </si>
  <si>
    <t>1147379724</t>
  </si>
  <si>
    <t>274362021</t>
  </si>
  <si>
    <t>Výztuž základových pasů svařovanými sítěmi Kari</t>
  </si>
  <si>
    <t>1582851084</t>
  </si>
  <si>
    <t>"síť 100x100x8, hmotnost 3,95 kg/m2"</t>
  </si>
  <si>
    <t>(325,5+73,1+41,4)*3,95*2/1000</t>
  </si>
  <si>
    <t>"síť 100x100x5, hmotnost 3,95 kg/m2"</t>
  </si>
  <si>
    <t>(3,26*1,0+2*0,22)*3,08/1000</t>
  </si>
  <si>
    <t>321311115</t>
  </si>
  <si>
    <t>Konstrukce vodních staveb z betonu prostého mrazuvzdorného tř. C 25/30</t>
  </si>
  <si>
    <t>607898683</t>
  </si>
  <si>
    <t>"dno a svahy jezírka a polosuchého poldru "</t>
  </si>
  <si>
    <t>155,0*1,05*0,2</t>
  </si>
  <si>
    <t>321351010</t>
  </si>
  <si>
    <t>Bednění konstrukcí vodních staveb rovinné - zřízení</t>
  </si>
  <si>
    <t>-330218919</t>
  </si>
  <si>
    <t>155,0*0,2*2</t>
  </si>
  <si>
    <t>321352010</t>
  </si>
  <si>
    <t>Bednění konstrukcí vodních staveb rovinné - odstranění</t>
  </si>
  <si>
    <t>-630588011</t>
  </si>
  <si>
    <t>380326231</t>
  </si>
  <si>
    <t>Kompletní konstrukce ČOV, nádrží nebo vodojemů ze ŽB mrazuvzdorného tř. C 25/30 tl přes 80 do 150 mm</t>
  </si>
  <si>
    <t>1973232808</t>
  </si>
  <si>
    <t xml:space="preserve">"2 kusy kalových jímek" </t>
  </si>
  <si>
    <t>4*1,3*0,35*2+0,6*0,125*2</t>
  </si>
  <si>
    <t>380326232</t>
  </si>
  <si>
    <t>Kompletní konstrukce ČOV, nádrží nebo vodojemů ze ŽB mrazuvzdorného tř. C 25/30 tl přes 150 do 300 mm</t>
  </si>
  <si>
    <t>-116936692</t>
  </si>
  <si>
    <t xml:space="preserve">"technologický objekt" </t>
  </si>
  <si>
    <t>3,85*2,5+2*0,25*10,55</t>
  </si>
  <si>
    <t>380356211</t>
  </si>
  <si>
    <t>Bednění kompletních konstrukcí ČOV, nádrží nebo vodojemů omítaných ploch rovinných zřízení</t>
  </si>
  <si>
    <t>95041816</t>
  </si>
  <si>
    <t>4*1,3*2+0,6*0,125*2</t>
  </si>
  <si>
    <t>(3,85+2,5)*2+10,55</t>
  </si>
  <si>
    <t>380356212</t>
  </si>
  <si>
    <t>Bednění kompletních konstrukcí ČOV, nádrží nebo vodojemů omítaných ploch rovinných odstranění</t>
  </si>
  <si>
    <t>-1811815175</t>
  </si>
  <si>
    <t>380361006</t>
  </si>
  <si>
    <t>Výztuž kompletních konstrukcí ČOV, nádrží nebo vodojemů z betonářské oceli 10 505</t>
  </si>
  <si>
    <t>2125718969</t>
  </si>
  <si>
    <t>465511227</t>
  </si>
  <si>
    <t>Dlažba z lomového kamene na sucho s vyklínováním a vyplněním spár tl 250 mm</t>
  </si>
  <si>
    <t>-1519357770</t>
  </si>
  <si>
    <t>Poznámka k položce:_x000d_
Vtlačení kamenných valounů do čerstvého betonu polosuchého poldru o váze 50 - 200 kg cca 50-80 cm, osazení místa - náhodile, spíše skupiny.</t>
  </si>
  <si>
    <t>"předpoklad cca 60 ks, tzn. 6,0 m3 " 2*6,0/0,25</t>
  </si>
  <si>
    <t>-100976887</t>
  </si>
  <si>
    <t>Poznámka k položce:_x000d_
potrubí z tlakových hrdlových trubek</t>
  </si>
  <si>
    <t>60,0+68,0</t>
  </si>
  <si>
    <t>28613110</t>
  </si>
  <si>
    <t>potrubí vodovodní jednovrstvé PE100 RC PN 16 SDR11 32x3,0mm</t>
  </si>
  <si>
    <t>839628773</t>
  </si>
  <si>
    <t>128*1,015 'Přepočtené koeficientem množství</t>
  </si>
  <si>
    <t>871211141</t>
  </si>
  <si>
    <t>Montáž potrubí z PE100 RC SDR 11 otevřený výkop svařovaných na tupo d 63 x 5,8 mm</t>
  </si>
  <si>
    <t>-318799839</t>
  </si>
  <si>
    <t>28613113</t>
  </si>
  <si>
    <t>potrubí vodovodní jednovrstvé PE100 RC PN 16 SDR11 63x5,8mm</t>
  </si>
  <si>
    <t>-1126639437</t>
  </si>
  <si>
    <t>15*1,015 'Přepočtené koeficientem množství</t>
  </si>
  <si>
    <t>871263120</t>
  </si>
  <si>
    <t>Montáž kanalizačního potrubí hladkého plnostěnného SN 4 z PVC-U DN 110</t>
  </si>
  <si>
    <t>-39105212</t>
  </si>
  <si>
    <t>28611113</t>
  </si>
  <si>
    <t>trubka kanalizační PVC DN 110x1000mm SN4</t>
  </si>
  <si>
    <t>-705357971</t>
  </si>
  <si>
    <t>7*1,03 'Přepočtené koeficientem množství</t>
  </si>
  <si>
    <t>871313120</t>
  </si>
  <si>
    <t>Montáž kanalizačního potrubí hladkého plnostěnného SN 4 z PVC-U DN 160</t>
  </si>
  <si>
    <t>-1154211930</t>
  </si>
  <si>
    <t>28611131</t>
  </si>
  <si>
    <t>trubka kanalizační PVC DN 160x1000mm SN4</t>
  </si>
  <si>
    <t>1191140673</t>
  </si>
  <si>
    <t>88*1,03 'Přepočtené koeficientem množství</t>
  </si>
  <si>
    <t>730352582</t>
  </si>
  <si>
    <t>60,0+68,0+15,0</t>
  </si>
  <si>
    <t>-1371516569</t>
  </si>
  <si>
    <t>892372111</t>
  </si>
  <si>
    <t>Zabezpečení konců potrubí DN do 300 při tlakových zkouškách vodou</t>
  </si>
  <si>
    <t>-51588001</t>
  </si>
  <si>
    <t>894811237</t>
  </si>
  <si>
    <t>Revizní šachta z PVC typ pravý/přímý/levý, DN 400/160 tlak 12,5 t hl od 2360 do 2730 mm</t>
  </si>
  <si>
    <t>-1581224291</t>
  </si>
  <si>
    <t>Poznámka k položce:_x000d_
vč.litinového poklopu C250</t>
  </si>
  <si>
    <t>899203112</t>
  </si>
  <si>
    <t>Osazení mříží litinových včetně rámů a košů na bahno pro třídu zatížení B125, C250</t>
  </si>
  <si>
    <t>1210257996</t>
  </si>
  <si>
    <t>"2 kusy kalových jímek" 2,0</t>
  </si>
  <si>
    <t>55242328</t>
  </si>
  <si>
    <t>mříž D 400 - plochá, 600x600 4-stranný rám</t>
  </si>
  <si>
    <t>1876290547</t>
  </si>
  <si>
    <t>Poznámka k položce:_x000d_
specifikace dle PD</t>
  </si>
  <si>
    <t>-1199885127</t>
  </si>
  <si>
    <t>538913333</t>
  </si>
  <si>
    <t>931991111</t>
  </si>
  <si>
    <t>Zřízení těsnění dilatační spáry gumovým nebo PVC pásem ve dně</t>
  </si>
  <si>
    <t>67694403</t>
  </si>
  <si>
    <t>" dilatace po 5 m, specifikace dle PD" 7,5</t>
  </si>
  <si>
    <t>1444627627</t>
  </si>
  <si>
    <t>895576959</t>
  </si>
  <si>
    <t>"technologická šachta" 7,3*2+5,4*2</t>
  </si>
  <si>
    <t>281511266</t>
  </si>
  <si>
    <t>25,4*0,00034 'Přepočtené koeficientem množství</t>
  </si>
  <si>
    <t>711142559</t>
  </si>
  <si>
    <t>Provedení izolace proti zemní vlhkosti pásy přitavením svislé NAIP</t>
  </si>
  <si>
    <t>-1365373642</t>
  </si>
  <si>
    <t>62832134</t>
  </si>
  <si>
    <t>pás asfaltový natavitelný oxidovaný s vložkou ze skleněné rohože typu V60 s jemnozrnným minerálním posypem tl 4,0mm</t>
  </si>
  <si>
    <t>-1142698772</t>
  </si>
  <si>
    <t>25,4*1,221 'Přepočtené koeficientem množství</t>
  </si>
  <si>
    <t>711412053</t>
  </si>
  <si>
    <t>Provedení izolace proti vodě za studena na svislé ploše 3x nátěr krystalickou hydroizolací</t>
  </si>
  <si>
    <t>375949694</t>
  </si>
  <si>
    <t>"technologická šachta" 2*3,0+(4,0+6,0)*0,5+4*0,6*0,6</t>
  </si>
  <si>
    <t>58562050</t>
  </si>
  <si>
    <t>malta speciální izolace stěrková cementová pro zvýšení vodonepropustnosti betonu</t>
  </si>
  <si>
    <t>-772422988</t>
  </si>
  <si>
    <t>998711211</t>
  </si>
  <si>
    <t>Přesun hmot procentní pro izolace proti vodě, vlhkosti a plynům s omezením mechanizace v objektech v do 6 m</t>
  </si>
  <si>
    <t>%</t>
  </si>
  <si>
    <t>-736901176</t>
  </si>
  <si>
    <t>713111127</t>
  </si>
  <si>
    <t>Montáž izolace tepelné spodem stropů lepením celoplošně rohoží, pásů, dílců, desek</t>
  </si>
  <si>
    <t>-1982079725</t>
  </si>
  <si>
    <t>"technologická šachta" 3,5*2,5</t>
  </si>
  <si>
    <t>28376417</t>
  </si>
  <si>
    <t>deska XPS hrana polodrážková a hladký povrch 300kPA λ=0,035 tl 50mm</t>
  </si>
  <si>
    <t>-516606006</t>
  </si>
  <si>
    <t>8,75*1,05 'Přepočtené koeficientem množství</t>
  </si>
  <si>
    <t>-1180899946</t>
  </si>
  <si>
    <t>"technologická šachta" (3,5+2,5)*2*1,2</t>
  </si>
  <si>
    <t>1033775789</t>
  </si>
  <si>
    <t>14,4*1,05 'Přepočtené koeficientem množství</t>
  </si>
  <si>
    <t>998713211</t>
  </si>
  <si>
    <t>Přesun hmot procentní pro izolace tepelné s omezením mechanizace v objektech v do 6 m</t>
  </si>
  <si>
    <t>2015104951</t>
  </si>
  <si>
    <t>721211422</t>
  </si>
  <si>
    <t>Vpusť podlahová se svislým odtokem DN 50/75/110 mřížka nerez 138x138</t>
  </si>
  <si>
    <t>-305273254</t>
  </si>
  <si>
    <t>767831022</t>
  </si>
  <si>
    <t>Montáž vnitřních kovových žebříků přímých kotvených do betonu</t>
  </si>
  <si>
    <t>565121260</t>
  </si>
  <si>
    <t>"technologická šachta" 2,5</t>
  </si>
  <si>
    <t>44983026</t>
  </si>
  <si>
    <t>žebřík výstupový jednoduchý přímý z nerezové oceli dl 2m</t>
  </si>
  <si>
    <t>-388602264</t>
  </si>
  <si>
    <t>Dodávka a montáž atypických zámečnických konstrukcí hmotnosti přes 100 do 250 kg</t>
  </si>
  <si>
    <t>114365299</t>
  </si>
  <si>
    <t>"atypický nerezový poklop, odvětrávací komínky a pod."</t>
  </si>
  <si>
    <t>200,0</t>
  </si>
  <si>
    <t>998767211</t>
  </si>
  <si>
    <t>Přesun hmot procentní pro zámečnické konstrukce s omezením mechanizace v objektech v do 6 m</t>
  </si>
  <si>
    <t>281415707</t>
  </si>
  <si>
    <t>SO 1383 - Mlhoviště</t>
  </si>
  <si>
    <t>-2132502593</t>
  </si>
  <si>
    <t>-1625021842</t>
  </si>
  <si>
    <t>8,7*1,05 'Přepočtené koeficientem množství</t>
  </si>
  <si>
    <t>Potrubí vodovodní plastové PE-Xa spoj násuvnou objímkou plastovou D 9,6 mm</t>
  </si>
  <si>
    <t>-466836212</t>
  </si>
  <si>
    <t>Poznámka k položce:_x000d_
vč.montáže chráničky</t>
  </si>
  <si>
    <t>"hadicové propojení" 14,2</t>
  </si>
  <si>
    <t>-1114565595</t>
  </si>
  <si>
    <t>722179191</t>
  </si>
  <si>
    <t>Příplatek k rozvodu vody z plastů za malý rozsah prací na zakázce do 20 m</t>
  </si>
  <si>
    <t>1079810318</t>
  </si>
  <si>
    <t>722190401</t>
  </si>
  <si>
    <t>Vyvedení a upevnění výpustku DN do 25</t>
  </si>
  <si>
    <t>-658209568</t>
  </si>
  <si>
    <t>2067830880</t>
  </si>
  <si>
    <t>2+1</t>
  </si>
  <si>
    <t>157779058</t>
  </si>
  <si>
    <t>-1222337630</t>
  </si>
  <si>
    <t>-1258370321</t>
  </si>
  <si>
    <t>722263R01</t>
  </si>
  <si>
    <t>Vysokotlaká jednotka mlžení vodní plochy s elektronikou 4l/min, 60 bar, 0,95 kW, rám z pozink.plechu a nerez.kryt, podrobná specifikace dle PD</t>
  </si>
  <si>
    <t>70200989</t>
  </si>
  <si>
    <t xml:space="preserve">Poznámka k položce:_x000d_
čerpadlo s klínovou hřídelí, 3 keramické písty, mosaznou hlavou, elektomotor 1450 otáčky/min, _x000d_
manometr s glycerinem, _x000d_
tlakový spínač pro nedostatek vody, _x000d_
elektroventily, _x000d_
elektrická deska kompletní s: ON / OFF tepelný spínač, _x000d_
spínače dálkového ovládání, pojistek, _x000d_
filtr mechanických nečistot 50mikronů, _x000d_
redukční ventil s manometrem 1 ks_x000d_
</t>
  </si>
  <si>
    <t>722263R02</t>
  </si>
  <si>
    <t>Tryska mlžení 1,0 l/min, velikost 40, nerez AISI 304, tryska s anti-odkapávacím zpětným ventilem, podrobná specifikace dle PD</t>
  </si>
  <si>
    <t>55160029</t>
  </si>
  <si>
    <t>722290234</t>
  </si>
  <si>
    <t>Proplach a dezinfekce vodovodního potrubí DN do 80</t>
  </si>
  <si>
    <t>-672780199</t>
  </si>
  <si>
    <t>1987891287</t>
  </si>
  <si>
    <t>1,5+14,2</t>
  </si>
  <si>
    <t>1652887375</t>
  </si>
  <si>
    <t>Nerezový prostup DN 25 - výtlak mlhoviště</t>
  </si>
  <si>
    <t>519079778</t>
  </si>
  <si>
    <t>Nerezový kastlík trysky 250x100 mm s jedním vývodem</t>
  </si>
  <si>
    <t>-379679483</t>
  </si>
  <si>
    <t>Nerezový kastlík trysky 250x100 mm se dvěma vývody</t>
  </si>
  <si>
    <t>1423270782</t>
  </si>
  <si>
    <t>Nerezová krycí rozeta kastlíků 270x120 mm</t>
  </si>
  <si>
    <t>-1858504848</t>
  </si>
  <si>
    <t>1600675120</t>
  </si>
  <si>
    <t>SO 1411 - Silnoproudé rozvody nn pro technologii a VO</t>
  </si>
  <si>
    <t>SO 1411.1 - technologie</t>
  </si>
  <si>
    <t>M - Práce a dodávky M</t>
  </si>
  <si>
    <t xml:space="preserve">    21-M - Elektromontáže</t>
  </si>
  <si>
    <t xml:space="preserve">    46-M - Zemní práce při extr.mont.pracích</t>
  </si>
  <si>
    <t>Práce a dodávky M</t>
  </si>
  <si>
    <t>210100281</t>
  </si>
  <si>
    <t>Ukončení vodičů izolovaných smršťovací záklopkou nebo páskou bez letování průřezu žíly do 25 mm2</t>
  </si>
  <si>
    <t>-629814359</t>
  </si>
  <si>
    <t>35436021</t>
  </si>
  <si>
    <t>spojka kabelová smršťovaná přímé do 1kV 91ah-21s 4x6-25mm</t>
  </si>
  <si>
    <t>256</t>
  </si>
  <si>
    <t>32122594</t>
  </si>
  <si>
    <t>210220020</t>
  </si>
  <si>
    <t>Montáž uzemňovacího vedení vodičů FeZn pomocí svorek v zemi s izolací spojů páskou do 120 mm2 ve městské zástavbě</t>
  </si>
  <si>
    <t>-1535810532</t>
  </si>
  <si>
    <t>Poznámka k položce:_x000d_
včetně průběžných svorek</t>
  </si>
  <si>
    <t>35442062</t>
  </si>
  <si>
    <t>pás zemnící 30x4mm FeZn</t>
  </si>
  <si>
    <t>128</t>
  </si>
  <si>
    <t>1143659052</t>
  </si>
  <si>
    <t>4*0,95 'Přepočtené koeficientem množství</t>
  </si>
  <si>
    <t>35431036</t>
  </si>
  <si>
    <t>svorka uzemnění FeZn</t>
  </si>
  <si>
    <t>-98108944</t>
  </si>
  <si>
    <t>Poznámka k položce:_x000d_
svorky SR 03, SP</t>
  </si>
  <si>
    <t>210292022</t>
  </si>
  <si>
    <t>Vypnutí vedení se zajištěním proti nedovolenému zapnutí, vyzkoušením a s opětovným zapnutím</t>
  </si>
  <si>
    <t>-1505595843</t>
  </si>
  <si>
    <t>210813063</t>
  </si>
  <si>
    <t>Montáž kabelu Cu plného nebo laněného do 1 kV žíly 5x4 až 6 mm2 (např. CYKY, CYKFY) bez ukončení uloženého pevně</t>
  </si>
  <si>
    <t>-511942945</t>
  </si>
  <si>
    <t>34111100</t>
  </si>
  <si>
    <t>kabel instalační jádro Cu plné izolace PVC plášť PVC 450/750V (CYKY) 5x6mm2</t>
  </si>
  <si>
    <t>-938825933</t>
  </si>
  <si>
    <t>182*1,15 'Přepočtené koeficientem množství</t>
  </si>
  <si>
    <t>46-M</t>
  </si>
  <si>
    <t>Zemní práce při extr.mont.pracích</t>
  </si>
  <si>
    <t>460010024</t>
  </si>
  <si>
    <t>Vytyčení trasy vedení kabelového podzemního v zastavěném prostoru</t>
  </si>
  <si>
    <t>km</t>
  </si>
  <si>
    <t>1304309762</t>
  </si>
  <si>
    <t>460172112</t>
  </si>
  <si>
    <t>Hloubení kabelových nezapažených rýh strojně v hornině tř I skupiny 3</t>
  </si>
  <si>
    <t>-723991177</t>
  </si>
  <si>
    <t>"rýha š.120 cm, hl.130 cm"</t>
  </si>
  <si>
    <t>20,0*1,2*1,3</t>
  </si>
  <si>
    <t>460242211</t>
  </si>
  <si>
    <t>Provizorní zajištění kabelů ve výkopech při jejich křížení</t>
  </si>
  <si>
    <t>80666224</t>
  </si>
  <si>
    <t>460452112</t>
  </si>
  <si>
    <t>Zásyp kabelových rýh strojně se zhutněním z horniny tř I skupiny 3</t>
  </si>
  <si>
    <t>465600392</t>
  </si>
  <si>
    <t>460481121</t>
  </si>
  <si>
    <t>Úprava pláně při elektromontážích v hornině třídy těžitelnosti I skupiny 3 bez zhutnění ručně</t>
  </si>
  <si>
    <t>1985140670</t>
  </si>
  <si>
    <t>Poznámka k položce:_x000d_
provizorní úprava terénu</t>
  </si>
  <si>
    <t>460641112</t>
  </si>
  <si>
    <t>Základové konstrukce při elektromontážích z monolitického betonu tř. C 12/15</t>
  </si>
  <si>
    <t>1291884118</t>
  </si>
  <si>
    <t>podkladový beton a obetonování kabelové chráničky</t>
  </si>
  <si>
    <t>2,0</t>
  </si>
  <si>
    <t>460661116</t>
  </si>
  <si>
    <t>Kabelové lože z písku pro kabely nn bez zakrytí š lože přes 100 do 120 cm</t>
  </si>
  <si>
    <t>-1976233718</t>
  </si>
  <si>
    <t>460671112</t>
  </si>
  <si>
    <t>Výstražná fólie pro krytí kabelů šířky přes 20 do 25 cm</t>
  </si>
  <si>
    <t>-279339474</t>
  </si>
  <si>
    <t>460791116</t>
  </si>
  <si>
    <t>Montáž trubek ochranných plastových uložených volně do rýhy tuhých D přes 133 do 172 mm</t>
  </si>
  <si>
    <t>488725659</t>
  </si>
  <si>
    <t>34571368</t>
  </si>
  <si>
    <t>trubka elektroinstalační HDPE tuhá dvouplášťová korugovaná D 136/160mm</t>
  </si>
  <si>
    <t>-708434126</t>
  </si>
  <si>
    <t>4*1,05 'Přepočtené koeficientem množství</t>
  </si>
  <si>
    <t>469981111</t>
  </si>
  <si>
    <t>Přesun hmot pro pomocné stavební práce při elektromotážích</t>
  </si>
  <si>
    <t>1414678480</t>
  </si>
  <si>
    <t>SO 1411.2 - VO</t>
  </si>
  <si>
    <t>-1399684575</t>
  </si>
  <si>
    <t>142452814</t>
  </si>
  <si>
    <t>210190R01</t>
  </si>
  <si>
    <t>Dodávka a montáž rozvaděče R, specifikace dle PD</t>
  </si>
  <si>
    <t>1147995316</t>
  </si>
  <si>
    <t>-281884873</t>
  </si>
  <si>
    <t>694150628</t>
  </si>
  <si>
    <t>20*0,95 'Přepočtené koeficientem množství</t>
  </si>
  <si>
    <t>37697196</t>
  </si>
  <si>
    <t>210220111</t>
  </si>
  <si>
    <t>Montáž hromosvodného vedení svodových vodičů bez podpěr průměru do 10 mm</t>
  </si>
  <si>
    <t>-283423287</t>
  </si>
  <si>
    <t>35442137</t>
  </si>
  <si>
    <t>drát D 10mm nerez</t>
  </si>
  <si>
    <t>1880834042</t>
  </si>
  <si>
    <t>7*0,6 'Přepočtené koeficientem množství</t>
  </si>
  <si>
    <t>424272489</t>
  </si>
  <si>
    <t>210813035</t>
  </si>
  <si>
    <t>Montáž kabelu Cu plného nebo laněného do 1 kV žíly 4x16 mm2 (např. CYKY, CYKFY) bez ukončení uloženého pevně</t>
  </si>
  <si>
    <t>-272034056</t>
  </si>
  <si>
    <t>34111080</t>
  </si>
  <si>
    <t>kabel instalační jádro Cu plné izolace PVC plášť PVC 450/750V (CYKY) 4x16mm2</t>
  </si>
  <si>
    <t>-716942750</t>
  </si>
  <si>
    <t>304*1,15 'Přepočtené koeficientem množství</t>
  </si>
  <si>
    <t>460010002</t>
  </si>
  <si>
    <t>Vytyčení trasy vedení vzdušného sdělovacího nebo ovládacího podél silnice</t>
  </si>
  <si>
    <t>1407521185</t>
  </si>
  <si>
    <t>1859249732</t>
  </si>
  <si>
    <t>460171272</t>
  </si>
  <si>
    <t>Hloubení kabelových nezapažených rýh strojně š 50 cm hl 80 cm v hornině tř I skupiny 3</t>
  </si>
  <si>
    <t>-441418210</t>
  </si>
  <si>
    <t>2004472610</t>
  </si>
  <si>
    <t>460451282</t>
  </si>
  <si>
    <t>Zásyp kabelových rýh strojně se zhutněním š 50 cm hl 80 cm z horniny tř I skupiny 3</t>
  </si>
  <si>
    <t>516828816</t>
  </si>
  <si>
    <t>-1751170708</t>
  </si>
  <si>
    <t>-2121818413</t>
  </si>
  <si>
    <t>8,0</t>
  </si>
  <si>
    <t>460661112</t>
  </si>
  <si>
    <t>Kabelové lože z písku pro kabely nn bez zakrytí š lože přes 35 do 50 cm</t>
  </si>
  <si>
    <t>1265204872</t>
  </si>
  <si>
    <t>-555977751</t>
  </si>
  <si>
    <t>-223426557</t>
  </si>
  <si>
    <t>1531156037</t>
  </si>
  <si>
    <t>460902117</t>
  </si>
  <si>
    <t>Pilíř z cihel s koncovým dílem včetně výkopu a základu pro skříň nn výšky 60 cm a š přes 105 do 120 cm</t>
  </si>
  <si>
    <t>-1895480190</t>
  </si>
  <si>
    <t>Poznámka k položce:_x000d_
zděný pilíř včetně zastřešení pro skříň vel.1080x640x250 mm</t>
  </si>
  <si>
    <t>895998258</t>
  </si>
  <si>
    <t>SO 1431 - Veřejné osvětlení parku</t>
  </si>
  <si>
    <t>SO 1431.1 - svítidla</t>
  </si>
  <si>
    <t>210203R01</t>
  </si>
  <si>
    <t>Dodávka a montáž solárního svítidla, čtyřboký tubus z nerez oceli se 4 solárními panely (celkem 240 Wp), specifikace dle PD</t>
  </si>
  <si>
    <t>693822943</t>
  </si>
  <si>
    <t xml:space="preserve">Poznámka k položce:_x000d_
Osvětlovací  bod B1-B15 - (stožár, ocelová patka, zemní vrut, solární panely, svítidlo). Solární lampa na 4 m vysokém ocelovém stožáru s kruhovým průřezem s ukotvením na zemní vruty, čtyřboký tubus z nerezové oceli se čtyřmi solárními panely (celkem 240Wp).  Provozní napětí 12 V, maximální napětí 18 V. _x000d_
Řídící jednotka Exl V2.0 volitelné s GSM 850-1900 MHz, GPRS, _x000d_
3 M externí anténa, BT V4.0 - min. dosah 10 m, možnost nastavení režimů, akumulátor 230/560 Wh LTO, vč. LED svítidla IP 65 výkon 10-60 W s teplotou chromatičnosti 2700 K/40 W, hliníkový odlitek RAL 9007 mat, kryt tvrzené sklo mat, příprava pro bezdrátovou regulaci, včetně nákupu, dodání, osazení a potřebné montáže, 25 let záruka na baterie.</t>
  </si>
  <si>
    <t>SO 1431.2 - rozvody</t>
  </si>
  <si>
    <t>741311004</t>
  </si>
  <si>
    <t>Montáž čidlo pohybu nástěnné se zapojením vodičů</t>
  </si>
  <si>
    <t>-518241273</t>
  </si>
  <si>
    <t>40461032</t>
  </si>
  <si>
    <t>detektor pohybu, venkovní, dosah 11m</t>
  </si>
  <si>
    <t>779088878</t>
  </si>
  <si>
    <t xml:space="preserve">Poznámka k položce:_x000d_
Pohybové čidlo  110 - 240 V AC 50 / 60 Hz,  IP44, ,osazení na stěně, rozsah 180°, dosah 24/8m, citlivost 10 - 2000 Lux, doběh 1-30 min.</t>
  </si>
  <si>
    <t>1606250166</t>
  </si>
  <si>
    <t>-2118615311</t>
  </si>
  <si>
    <t>Dodávka a montáž rozvaděče RVO, specifikace dle PD</t>
  </si>
  <si>
    <t>127128282</t>
  </si>
  <si>
    <t>-468983238</t>
  </si>
  <si>
    <t>1941380854</t>
  </si>
  <si>
    <t>407*0,95 'Přepočtené koeficientem množství</t>
  </si>
  <si>
    <t>919098892</t>
  </si>
  <si>
    <t>-819912809</t>
  </si>
  <si>
    <t>-1316908628</t>
  </si>
  <si>
    <t>50*0,6 'Přepočtené koeficientem množství</t>
  </si>
  <si>
    <t>1352303921</t>
  </si>
  <si>
    <t>210813011</t>
  </si>
  <si>
    <t>Montáž kabelu Cu plného nebo laněného do 1 kV žíly 3x1,5 až 6 mm2 (např. CYKY, CYKFY) bez ukončení uloženého pevně</t>
  </si>
  <si>
    <t>2132188750</t>
  </si>
  <si>
    <t>1128703490</t>
  </si>
  <si>
    <t>131*1,15 'Přepočtené koeficientem množství</t>
  </si>
  <si>
    <t>210813061</t>
  </si>
  <si>
    <t>Montáž kabelu Cu plného nebo laněného do 1 kV žíly 5x1,5 až 2,5 mm2 (např. CYKY, CYKFY) bez ukončení uloženého pevně</t>
  </si>
  <si>
    <t>-933914049</t>
  </si>
  <si>
    <t>34111094</t>
  </si>
  <si>
    <t>kabel instalační jádro Cu plné izolace PVC plášť PVC 450/750V (CYKY) 5x2,5mm2</t>
  </si>
  <si>
    <t>-1238423575</t>
  </si>
  <si>
    <t>-896105883</t>
  </si>
  <si>
    <t>-1977935634</t>
  </si>
  <si>
    <t>80*1,15 'Přepočtené koeficientem množství</t>
  </si>
  <si>
    <t>210813065</t>
  </si>
  <si>
    <t>Montáž kabelu Cu plného nebo laněného do 1 kV žíly 5x10 až 16 mm2 (např. CYKY, CYKFY) bez ukončení uloženého pevně</t>
  </si>
  <si>
    <t>-914643695</t>
  </si>
  <si>
    <t>34113034</t>
  </si>
  <si>
    <t>kabel instalační jádro Cu plné izolace PVC plášť PVC 450/750V (CYKY) 5x10mm2</t>
  </si>
  <si>
    <t>1677974054</t>
  </si>
  <si>
    <t>630*1,15 'Přepočtené koeficientem množství</t>
  </si>
  <si>
    <t>-1952888145</t>
  </si>
  <si>
    <t>1906639161</t>
  </si>
  <si>
    <t>-542161785</t>
  </si>
  <si>
    <t>460171492</t>
  </si>
  <si>
    <t>Hloubení kabelových nezapažených rýh strojně š 65 cm hl 130 cm v hornině tř I skupiny 3</t>
  </si>
  <si>
    <t>1830263539</t>
  </si>
  <si>
    <t>18,0+3,0</t>
  </si>
  <si>
    <t>460171692</t>
  </si>
  <si>
    <t>Hloubení kabelových nezapažených rýh strojně š 80 cm hl 130 cm v hornině tř I skupiny 3</t>
  </si>
  <si>
    <t>-1261494949</t>
  </si>
  <si>
    <t>191202853</t>
  </si>
  <si>
    <t>7,0*1,2*1,3</t>
  </si>
  <si>
    <t>-503888915</t>
  </si>
  <si>
    <t>-185731856</t>
  </si>
  <si>
    <t>460451522</t>
  </si>
  <si>
    <t>Zásyp kabelových rýh strojně se zhutněním š 65 cm hl 130 cm z horniny tř I skupiny 3</t>
  </si>
  <si>
    <t>1995825923</t>
  </si>
  <si>
    <t>460451722</t>
  </si>
  <si>
    <t>Zásyp kabelových rýh strojně se zhutněním š 80 cm hl 130 cm z horniny tř I skupiny 3</t>
  </si>
  <si>
    <t>1111776714</t>
  </si>
  <si>
    <t>175875231</t>
  </si>
  <si>
    <t>186790211</t>
  </si>
  <si>
    <t>-1876129202</t>
  </si>
  <si>
    <t>26,0</t>
  </si>
  <si>
    <t>460661113</t>
  </si>
  <si>
    <t>Kabelové lože z písku pro kabely nn bez zakrytí š lože přes 50 do 65 cm</t>
  </si>
  <si>
    <t>-1087337939</t>
  </si>
  <si>
    <t>440,0+18,0+3,0</t>
  </si>
  <si>
    <t>460661114</t>
  </si>
  <si>
    <t>Kabelové lože z písku pro kabely nn bez zakrytí š lože přes 65 do 80 cm</t>
  </si>
  <si>
    <t>-484985836</t>
  </si>
  <si>
    <t>-1786376417</t>
  </si>
  <si>
    <t>617190698</t>
  </si>
  <si>
    <t>440,0+21,0+9,0+7,0</t>
  </si>
  <si>
    <t>-98093371</t>
  </si>
  <si>
    <t>84043325</t>
  </si>
  <si>
    <t>58*1,05 'Přepočtené koeficientem množství</t>
  </si>
  <si>
    <t>605449977</t>
  </si>
  <si>
    <t>1387875040</t>
  </si>
  <si>
    <t>SO 1432 - Osvětlení víceúčelového hřiště</t>
  </si>
  <si>
    <t>210204011</t>
  </si>
  <si>
    <t>Montáž stožárů osvětlení ocelových samostatně stojících délky do 12 m</t>
  </si>
  <si>
    <t>-1044822588</t>
  </si>
  <si>
    <t>31674R01</t>
  </si>
  <si>
    <t>stožár osvětlovací ocelový bezpaticový 159/108/89 v.10,0 m, pozink a RAL 9007</t>
  </si>
  <si>
    <t>2095106966</t>
  </si>
  <si>
    <t>271532213</t>
  </si>
  <si>
    <t>Podsyp pod základové konstrukce se zhutněním z hrubého kameniva frakce 8 až 16 mm</t>
  </si>
  <si>
    <t>446449270</t>
  </si>
  <si>
    <t>4*0,0508</t>
  </si>
  <si>
    <t>-1915029693</t>
  </si>
  <si>
    <t>1506644092</t>
  </si>
  <si>
    <t>1906943636</t>
  </si>
  <si>
    <t>2123416716</t>
  </si>
  <si>
    <t>210203901</t>
  </si>
  <si>
    <t>Montáž svítidel LED se zapojením vodičů průmyslových nebo venkovních na výložník nebo dřík</t>
  </si>
  <si>
    <t>1242689750</t>
  </si>
  <si>
    <t>34774R01</t>
  </si>
  <si>
    <t>svítidlo veřejného osvětlení na výložník zdroj LED 154W, 19030lm, 3000K, IP67 - specifikace dle PD</t>
  </si>
  <si>
    <t>-530629700</t>
  </si>
  <si>
    <t>Poznámka k položce:_x000d_
osvětlovací bod C</t>
  </si>
  <si>
    <t>210204112</t>
  </si>
  <si>
    <t>Montáž výložníků osvětlení dvouramenných nástěnných hmotnosti do 70 kg</t>
  </si>
  <si>
    <t>598409585</t>
  </si>
  <si>
    <t>31672006</t>
  </si>
  <si>
    <t>výložník rovný dvojnásobný k osvětlovacím stožárům sadovým vyložení 750mm</t>
  </si>
  <si>
    <t>80968736</t>
  </si>
  <si>
    <t>210204201</t>
  </si>
  <si>
    <t>Montáž elektrovýzbroje stožárů osvětlení 1 okruh</t>
  </si>
  <si>
    <t>-1151017390</t>
  </si>
  <si>
    <t>31674135</t>
  </si>
  <si>
    <t>výzbroj stožárová SV 6.16.5p</t>
  </si>
  <si>
    <t>1282496574</t>
  </si>
  <si>
    <t>Poznámka k položce:_x000d_
s pojistkou 1x 6A, napájení kabelem - vstup 5x10 mm2, výstup_x000d_
5x10 mm2, výstup pro svítidlo 3x2,5, IP 54, přep. ochrana SPD T2</t>
  </si>
  <si>
    <t>-448614586</t>
  </si>
  <si>
    <t>1335044477</t>
  </si>
  <si>
    <t>203*0,95 'Přepočtené koeficientem množství</t>
  </si>
  <si>
    <t>-1212178759</t>
  </si>
  <si>
    <t>-573578988</t>
  </si>
  <si>
    <t>388417922</t>
  </si>
  <si>
    <t>25*0,6 'Přepočtené koeficientem množství</t>
  </si>
  <si>
    <t>-1664269219</t>
  </si>
  <si>
    <t>670041780</t>
  </si>
  <si>
    <t>-1007102247</t>
  </si>
  <si>
    <t>65*1,15 'Přepočtené koeficientem množství</t>
  </si>
  <si>
    <t>-1210744199</t>
  </si>
  <si>
    <t>-1518836642</t>
  </si>
  <si>
    <t>1936326247</t>
  </si>
  <si>
    <t>697954748</t>
  </si>
  <si>
    <t>40*1,15 'Přepočtené koeficientem množství</t>
  </si>
  <si>
    <t>815804501</t>
  </si>
  <si>
    <t>585936357</t>
  </si>
  <si>
    <t>320*1,15 'Přepočtené koeficientem množství</t>
  </si>
  <si>
    <t>-516634803</t>
  </si>
  <si>
    <t>-1867445612</t>
  </si>
  <si>
    <t>-1175715299</t>
  </si>
  <si>
    <t>257028164</t>
  </si>
  <si>
    <t>9,0+1,0</t>
  </si>
  <si>
    <t>-2070782745</t>
  </si>
  <si>
    <t>1716653213</t>
  </si>
  <si>
    <t>3,0*1,2*1,3</t>
  </si>
  <si>
    <t>-777914043</t>
  </si>
  <si>
    <t>2096629568</t>
  </si>
  <si>
    <t>-1417278155</t>
  </si>
  <si>
    <t>-1589045001</t>
  </si>
  <si>
    <t>-1215572876</t>
  </si>
  <si>
    <t>-1994016277</t>
  </si>
  <si>
    <t>-177811808</t>
  </si>
  <si>
    <t>13,0</t>
  </si>
  <si>
    <t>460641125</t>
  </si>
  <si>
    <t>Základové konstrukce při elektromontážích ze ŽB tř. C 25/30 bez zvláštních nároků na prostředí</t>
  </si>
  <si>
    <t>213285615</t>
  </si>
  <si>
    <t xml:space="preserve">"základy stožárů" </t>
  </si>
  <si>
    <t>4*0,61</t>
  </si>
  <si>
    <t>1782269350</t>
  </si>
  <si>
    <t>220,0+10,0</t>
  </si>
  <si>
    <t>517356723</t>
  </si>
  <si>
    <t>634358901</t>
  </si>
  <si>
    <t>1306956599</t>
  </si>
  <si>
    <t>220,0+10,0+5,0+3,0</t>
  </si>
  <si>
    <t>460741113</t>
  </si>
  <si>
    <t>Osazení kabelových prostupů z trub betonových do rýhy bez obsypu průměru přes 20 do 30 cm</t>
  </si>
  <si>
    <t>-1161362834</t>
  </si>
  <si>
    <t>59221011</t>
  </si>
  <si>
    <t>trouba betonová přímá DN 300 dl 100cm</t>
  </si>
  <si>
    <t>-2046985565</t>
  </si>
  <si>
    <t>4*1,01 'Přepočtené koeficientem množství</t>
  </si>
  <si>
    <t>-903930882</t>
  </si>
  <si>
    <t>-841808436</t>
  </si>
  <si>
    <t>12*1,05 'Přepočtené koeficientem množství</t>
  </si>
  <si>
    <t>-2015878904</t>
  </si>
  <si>
    <t>SO 1451 - Kamerový systém</t>
  </si>
  <si>
    <t>275123901</t>
  </si>
  <si>
    <t>Montáž ŽB základových patek pro skelet hmotnosti do 2,5 t</t>
  </si>
  <si>
    <t>883140052</t>
  </si>
  <si>
    <t>59262001</t>
  </si>
  <si>
    <t>patka železobetonová pro stožáry do výšky 6m</t>
  </si>
  <si>
    <t>-29827848</t>
  </si>
  <si>
    <t>-815754306</t>
  </si>
  <si>
    <t>Poznámka k položce:_x000d_
kamerový bod č.1_x000d_
kamerový bod č.2</t>
  </si>
  <si>
    <t>stožár bezpaticový Pz 159/114/89 v 6,0m</t>
  </si>
  <si>
    <t>-543920750</t>
  </si>
  <si>
    <t>Poznámka k položce:_x000d_
ref.výrobek KAM6</t>
  </si>
  <si>
    <t>210070131</t>
  </si>
  <si>
    <t>Montáž ucpávkových vývodek pro kabely do průměru 42 mm</t>
  </si>
  <si>
    <t>1210131310</t>
  </si>
  <si>
    <t>6+4+2</t>
  </si>
  <si>
    <t>467064128</t>
  </si>
  <si>
    <t>Dodávka a montáž rozvaděče RKS, specifikace dle PD</t>
  </si>
  <si>
    <t>-1528551315</t>
  </si>
  <si>
    <t xml:space="preserve">Poznámka k položce:_x000d_
Venkovní termoizolovaný ocelový rozvaděč  19"/ 15U s krytím IP43 pro komplexní řešení venkovních kamerových bodů s požadavkem na zálohu napájecího napětí 790x700x400 mm,_x000d_
vč.zámku pro ocelové rozvaděče.</t>
  </si>
  <si>
    <t>1821272250</t>
  </si>
  <si>
    <t>Poznámka k položce:_x000d_
Včetně značení uzemnění smršť.trubicí, ochranou přechodů zem-vzduch a izolací gumoasfaltem.</t>
  </si>
  <si>
    <t>562854449</t>
  </si>
  <si>
    <t>110*0,95 'Přepočtené koeficientem množství</t>
  </si>
  <si>
    <t>35441986</t>
  </si>
  <si>
    <t>svorka odbočovací a spojovací pro pásek 30x4mm, FeZn</t>
  </si>
  <si>
    <t>-282088105</t>
  </si>
  <si>
    <t>35431015</t>
  </si>
  <si>
    <t>svorka uzemnění FeZn zkušební, spoj hromosvod/uzemnění</t>
  </si>
  <si>
    <t>-727981803</t>
  </si>
  <si>
    <t>210800411</t>
  </si>
  <si>
    <t>Montáž vodiče Cu izolovaného plného nebo laněného s PVC pláštěm do 1 kV žíla 0,15 až 16 mm2 zataženého (např. CY, CHAH-V) bez ukončení</t>
  </si>
  <si>
    <t>-1217066738</t>
  </si>
  <si>
    <t>5,0+5,0</t>
  </si>
  <si>
    <t>34140824</t>
  </si>
  <si>
    <t>vodič propojovací jádro Cu plné izolace PVC 450/750V (H07V-U) 1x2,5mm2</t>
  </si>
  <si>
    <t>1559645521</t>
  </si>
  <si>
    <t>1422733174</t>
  </si>
  <si>
    <t>210812011</t>
  </si>
  <si>
    <t>Montáž kabelu Cu plného nebo laněného do 1 kV žíly 3x1,5 až 6 mm2 (např. CYKY, CYKFY) bez ukončení uloženého volně nebo v liště</t>
  </si>
  <si>
    <t>-1682973654</t>
  </si>
  <si>
    <t>857368858</t>
  </si>
  <si>
    <t>460010023</t>
  </si>
  <si>
    <t>Vytyčení trasy vedení kabelového podzemního v terénu volném</t>
  </si>
  <si>
    <t>-1678110082</t>
  </si>
  <si>
    <t>460141112</t>
  </si>
  <si>
    <t>Hloubení nezapažených jam při elektromontážích strojně v hornině tř I skupiny 3</t>
  </si>
  <si>
    <t>-1698838803</t>
  </si>
  <si>
    <t>1,0*1,0*1,0*2</t>
  </si>
  <si>
    <t>460171242</t>
  </si>
  <si>
    <t>Hloubení kabelových nezapažených rýh strojně š 50 cm hl 50 cm v hornině tř I skupiny 3</t>
  </si>
  <si>
    <t>-1728873777</t>
  </si>
  <si>
    <t>-1798293900</t>
  </si>
  <si>
    <t>460411122</t>
  </si>
  <si>
    <t>Zásyp jam při elektromontážích strojně včetně zhutnění v hornině tř I skupiny 3</t>
  </si>
  <si>
    <t>2003433796</t>
  </si>
  <si>
    <t>2,0-2*0,68*0,68*0,8</t>
  </si>
  <si>
    <t>460451252</t>
  </si>
  <si>
    <t>Zásyp kabelových rýh strojně se zhutněním š 50 cm hl 50 cm z horniny tř I skupiny 3</t>
  </si>
  <si>
    <t>-1582509913</t>
  </si>
  <si>
    <t>-408273005</t>
  </si>
  <si>
    <t>-705859592</t>
  </si>
  <si>
    <t>460661411</t>
  </si>
  <si>
    <t>Kabelové lože z písku pro kabely nn kryté plastovou deskou š lože do 25 cm</t>
  </si>
  <si>
    <t>1316592669</t>
  </si>
  <si>
    <t>110,0+10,0</t>
  </si>
  <si>
    <t>120*2 'Přepočtené koeficientem množství</t>
  </si>
  <si>
    <t>34575101</t>
  </si>
  <si>
    <t>deska kabelová krycí PVC červená, 150x2mm</t>
  </si>
  <si>
    <t>-497199910</t>
  </si>
  <si>
    <t>42579295</t>
  </si>
  <si>
    <t>460791214</t>
  </si>
  <si>
    <t>Montáž trubek ochranných plastových uložených volně do rýhy ohebných přes 90 do 110 mm</t>
  </si>
  <si>
    <t>-1944400883</t>
  </si>
  <si>
    <t>34571375</t>
  </si>
  <si>
    <t>trubka elektroinstalační ohebná dvouplášťová korugovaná HDPE UV stab (chránička) D 94/110mm</t>
  </si>
  <si>
    <t>-1812292633</t>
  </si>
  <si>
    <t>120*1,05 'Přepočtené koeficientem množství</t>
  </si>
  <si>
    <t>460791212</t>
  </si>
  <si>
    <t>Montáž trubek ochranných plastových uložených volně do rýhy ohebných přes 32 do 50 mm</t>
  </si>
  <si>
    <t>558664394</t>
  </si>
  <si>
    <t>120,0+160,0</t>
  </si>
  <si>
    <t>-2036733478</t>
  </si>
  <si>
    <t>34571393</t>
  </si>
  <si>
    <t>trubka elektroinstalační plastová bezhalogenová ohebná středně odolná D 30,6/40mm</t>
  </si>
  <si>
    <t>-1223001874</t>
  </si>
  <si>
    <t>160*1,05 'Přepočtené koeficientem množství</t>
  </si>
  <si>
    <t>34571814</t>
  </si>
  <si>
    <t>koncovka pro chráničky optického kabelu D 40mm</t>
  </si>
  <si>
    <t>1248905933</t>
  </si>
  <si>
    <t>4+4</t>
  </si>
  <si>
    <t>460841113</t>
  </si>
  <si>
    <t>Osazení kabelové komory z dílu HDPE plochy do 1 m2 hl přes 0,7 do 1,0 m pro běžné zatížení</t>
  </si>
  <si>
    <t>-847854711</t>
  </si>
  <si>
    <t>34571R01</t>
  </si>
  <si>
    <t>kabelová komora PP 680x680 mm hl.800 mm D400</t>
  </si>
  <si>
    <t>-498832779</t>
  </si>
  <si>
    <t>460841141</t>
  </si>
  <si>
    <t>Osazení víka z HDPE plochy do 1,0 m2 pro kabelové komory z plastů pro běžné zatížení</t>
  </si>
  <si>
    <t>-1260396663</t>
  </si>
  <si>
    <t>34571R02</t>
  </si>
  <si>
    <t>víko kompozitní A15 pro kabelové komory 680x680 mm</t>
  </si>
  <si>
    <t>301179917</t>
  </si>
  <si>
    <t>1231236566</t>
  </si>
  <si>
    <t>Poznámka k položce:_x000d_
pilíř vč. podstavce 800x700x400 mm a betonového základu</t>
  </si>
  <si>
    <t>-443589755</t>
  </si>
  <si>
    <t>SO 1701 - Víceúčelové hřiště</t>
  </si>
  <si>
    <t>132153301</t>
  </si>
  <si>
    <t>Hloubení rýh pro sběrné a svodné drény rýhovačem hl do 1,0 m v hornině třídy těžitelnosti I a II skupiny 1 až 4</t>
  </si>
  <si>
    <t>937039892</t>
  </si>
  <si>
    <t>44,0*2+54,0</t>
  </si>
  <si>
    <t>-232022463</t>
  </si>
  <si>
    <t>142,0*0,3*0,5</t>
  </si>
  <si>
    <t>1956923661</t>
  </si>
  <si>
    <t>1304387323</t>
  </si>
  <si>
    <t>722,0+10,0+10,0</t>
  </si>
  <si>
    <t>1936411712</t>
  </si>
  <si>
    <t>142,0*(0,5*0,3)*2*1,1</t>
  </si>
  <si>
    <t>1231848596</t>
  </si>
  <si>
    <t>46,86*1,1845 'Přepočtené koeficientem množství</t>
  </si>
  <si>
    <t>212751106</t>
  </si>
  <si>
    <t>Trativod z drenážních trubek flexibilních PVC-U SN 4 perforace 360° včetně lože otevřený výkop DN 160 pro meliorace</t>
  </si>
  <si>
    <t>-1869771873</t>
  </si>
  <si>
    <t>271532212</t>
  </si>
  <si>
    <t>Podsyp pod základové konstrukce se zhutněním z hrubého kameniva frakce 16 až 32 mm</t>
  </si>
  <si>
    <t>237253730</t>
  </si>
  <si>
    <t>" podkladní vrstva pod sloupky mantinelů a plotové sloupky" 0,4*0,4*0,1*79</t>
  </si>
  <si>
    <t>275261115</t>
  </si>
  <si>
    <t>Osazování bloků základových patek z betonu prostého nebo ŽB objemu přes 0,10 do 0,20 m3</t>
  </si>
  <si>
    <t>495159932</t>
  </si>
  <si>
    <t>Poznámka k položce:_x000d_
Patka o rozměrech 400x400x900 mm z betonu min.c25/30XA1 s kotevním prostorem 150x150 mm.</t>
  </si>
  <si>
    <t>275261121</t>
  </si>
  <si>
    <t>Osazování bloků základových patek z betonu prostého nebo ŽB objemu přes 0,20 do 0,30 m3</t>
  </si>
  <si>
    <t>-1153189186</t>
  </si>
  <si>
    <t>Poznámka k položce:_x000d_
Patka o rozměrech 400x400x1400 mm z betonu min.c25/30XA1 s kotevním prostorem 150x150 mm.</t>
  </si>
  <si>
    <t>278311161</t>
  </si>
  <si>
    <t>Zálivka kotevních otvorů z betonu tř. C 25/30 obj do 0,02 m3</t>
  </si>
  <si>
    <t>-2126348847</t>
  </si>
  <si>
    <t>0,7*0,15*0,15*79</t>
  </si>
  <si>
    <t>338171R01</t>
  </si>
  <si>
    <t>Dodávka a montáž oplocení víceúčelového hřiště, specifikace dle PD</t>
  </si>
  <si>
    <t>-1999747666</t>
  </si>
  <si>
    <t>Poznámka k položce:_x000d_
Hřiště bude ve spodní části lemováno mantinely z PP desek v tl. 8 mm s horním madlem (desky 2.0x1.2 m), která budou osazeny do kotevních žárově zinkovaných rámů z profilů 30x30x2 mm. Tyto rámy budou osazeny v rastru po 4 m na jedné straně do sloupků mantinelů z ocelových žárově zinkovaných jeklů 50x30x3 mm o délce 1.5 m (osazeno 1.02 m nad pochozí vrstvu hřiště, 1.033 nad povrch z drenážního asfaltu) a na druhé straně pak do ochranných sloupků které budou sloužit zároveň pro kotvení ochranných sítí a které budou provedeny z ocelových žárově zinkovaných jeklů 80x80x3 mm v délce 4.5 m, za brankami 6.5 m (osazeno 4.0 m (6.0 m za brankami) nad pochozí vrstvu hřiště, 3.987 m (5,987 m za brankami) nad povrch z drenážního asfaltu). Dále bude kolem celého obvodu hřiště nataženy ve třech úrovních (nad mantinely 0.98 m, 1.98 m a 2.98 m) ocelová lanka, která budou do sloupků kotvena pomocí pozinkovaných C spon. Dále bude v rozsahu výšky ocelových sloupků natažena PP ochranná síť zelené barvy s oky 45x45x3 mm._x000d_
_x000d_
Dále bude vytvořeno mezi svislými sloupky na 4 místech vodorovné vyztužení pro osazení bočních tréninkových basketbalových košů s odrazovou plochou Za brankami bude vytvořena příhradová konstrukce rozměrech 2.08 x 1.5 m a výšce 6.0 m na které bude osazena příhradová konstrukce pro osazení otočného basketbalového koše. Viz. Výkres D.12.2 – Příčné řezy víceúčelového hřiště. Na tuto konstrukci je vyžadováno zpracování RDS.</t>
  </si>
  <si>
    <t>74,0*4,0+44,0*6,0</t>
  </si>
  <si>
    <t>348101210</t>
  </si>
  <si>
    <t>Osazení vrat nebo vrátek k oplocení na ocelové sloupky pl do 2 m2</t>
  </si>
  <si>
    <t>-228131997</t>
  </si>
  <si>
    <t>55342336</t>
  </si>
  <si>
    <t>branka plotová jednokřídlá Pz s PVC vrstvou 1000x950mm</t>
  </si>
  <si>
    <t>-2048735945</t>
  </si>
  <si>
    <t>348101250</t>
  </si>
  <si>
    <t>Osazení vrat nebo vrátek k oplocení na ocelové sloupky pl přes 8 do 10 m2</t>
  </si>
  <si>
    <t>658075171</t>
  </si>
  <si>
    <t>55342348</t>
  </si>
  <si>
    <t>brána plotová dvoukřídlá Pz 4000x2030mm</t>
  </si>
  <si>
    <t>1399032207</t>
  </si>
  <si>
    <t>2023019540</t>
  </si>
  <si>
    <t>"podkladní beton pod odláždění vyústění trativodu, beton C16/20XA1" 2,0</t>
  </si>
  <si>
    <t>451541111</t>
  </si>
  <si>
    <t>Lože pod potrubí otevřený výkop ze štěrkodrtě</t>
  </si>
  <si>
    <t>2094110836</t>
  </si>
  <si>
    <t>"podkladní vrstva pod drenážní šachty ŠK 1-6" 0,5</t>
  </si>
  <si>
    <t>2079080185</t>
  </si>
  <si>
    <t>"předpoklad 3 % cementového pojiva" 722,0+10,0+10,0</t>
  </si>
  <si>
    <t>-1161173907</t>
  </si>
  <si>
    <t>742,0*0,5*53/1000</t>
  </si>
  <si>
    <t>564811113</t>
  </si>
  <si>
    <t>Podklad ze štěrkodrtě ŠD plochy přes 100 m2 tl 70 mm</t>
  </si>
  <si>
    <t>1076400399</t>
  </si>
  <si>
    <t>564861111</t>
  </si>
  <si>
    <t>Podklad ze štěrkodrtě ŠD plochy přes 100 m2 tl 200 mm</t>
  </si>
  <si>
    <t>-1056023468</t>
  </si>
  <si>
    <t>573231107</t>
  </si>
  <si>
    <t>Postřik živičný spojovací ze silniční emulze v množství 0,40 kg/m2</t>
  </si>
  <si>
    <t>328341570</t>
  </si>
  <si>
    <t>577144111</t>
  </si>
  <si>
    <t>Asfaltový beton vrstva obrusná ACO 11+ tř. I tl 50 mm š do 3 m z nemodifikovaného asfaltu</t>
  </si>
  <si>
    <t>721324716</t>
  </si>
  <si>
    <t>579291111</t>
  </si>
  <si>
    <t>Lajnování venkovního polypropylenového povrchu ve dvou vrstvách, zaručujících dlouhodobou životnost a trvanlivost, v různé barevnosti</t>
  </si>
  <si>
    <t>-2061094569</t>
  </si>
  <si>
    <t>Poznámka k položce:_x000d_
První vrstva – jednosložkový polyuretanový primer. _x000d_
Druhá vrstva – dvousložková polyuretanová krycí barva.</t>
  </si>
  <si>
    <t>334,0</t>
  </si>
  <si>
    <t>593345R01</t>
  </si>
  <si>
    <t>Kryt venkovních hřišť z pp desek tl 15 mm, specifikace dle PD</t>
  </si>
  <si>
    <t>261448207</t>
  </si>
  <si>
    <t>Poznámka k položce:_x000d_
Modulový polypropylénový povrch s dvouúrovňovým mřížkovým rastrem a jehličkovým pružným spodním systémem, o minimálním formátu modulu 250x250mm a maximálním 310x310mm a minimální tloušťce 15,0mm._x000d_
Pro dodržení předepsané kvality sportovního povrchu uchazeč doloží technický list konkrétního navrženého sportovního povrchu, odpovídající požadavkům v zadávací dokumentaci/technické zprávě. Dále doloží požadované schválení dle EN14877 a platné certifikáty FIVB, FIBA, ITF.</t>
  </si>
  <si>
    <t>594411113</t>
  </si>
  <si>
    <t>Kladení dlažby z lomového kamene tl do 250 mm s provedením lože z MC</t>
  </si>
  <si>
    <t>-1400716465</t>
  </si>
  <si>
    <t>"odláždění vyústění trativodu" 2,0</t>
  </si>
  <si>
    <t>58381086</t>
  </si>
  <si>
    <t>kámen lomový upravený štípaný (80, 40, 20 cm)</t>
  </si>
  <si>
    <t>1489278577</t>
  </si>
  <si>
    <t>2,0*0,2*2,5</t>
  </si>
  <si>
    <t>894811113</t>
  </si>
  <si>
    <t>Revizní šachta z PVC typ přímý, DN 315/160 hl od 1360 do 1730 mm</t>
  </si>
  <si>
    <t>1756759306</t>
  </si>
  <si>
    <t>Poznámka k položce:_x000d_
Prefabrikované plastové dranážní šachtice kontrolni ŠK 1-6 s vnitřním průměrem DN 315 s pochozím litinovým poklopem.</t>
  </si>
  <si>
    <t>936199R01</t>
  </si>
  <si>
    <t>Koš otočný s odrazovou plochou pro zápasy nad brankami, trvalá konstrukce, síťka z řeťezu (D+M), specifikace dle PD</t>
  </si>
  <si>
    <t>-1292233250</t>
  </si>
  <si>
    <t>Poznámka k položce:_x000d_
Příhradová konstrukce otočného basketbalového koše s táhly umožňující vyložení až 4 m s odrazovou plochou 1.80 x 1.05 m s výškou osazení basketbalového koše 3.05 m. Viz. Výkres D.12.2 – Příčné řezy víceúčelového hřiště. Na tuto konstrukci je vyžadováno zpracování RDS.</t>
  </si>
  <si>
    <t>936199R02</t>
  </si>
  <si>
    <t>Koš tréninkový s odrazovou plochou s osazením na ochranných sloupcích, síťka z řetězu (D+M), specifikace dle PD</t>
  </si>
  <si>
    <t>4330333</t>
  </si>
  <si>
    <t>936199R03</t>
  </si>
  <si>
    <t>Fotbalová brána 5x2 m vč.vysokopevností propylenové sítě prům.4 mm (D+M), specifikace dle PD</t>
  </si>
  <si>
    <t>pár</t>
  </si>
  <si>
    <t>1169707720</t>
  </si>
  <si>
    <t>936199R04</t>
  </si>
  <si>
    <t>Tenisový sloupek hliníkový 107+30 cm včetně navijáku, pouzder a zátek (D+M), specifikace dle PD</t>
  </si>
  <si>
    <t>-1800059972</t>
  </si>
  <si>
    <t>936199R05</t>
  </si>
  <si>
    <t>Volejbalový sloupek hliníkový 255+30 cm včetně navijáku a sedačky (D+M), specifikace dle PD</t>
  </si>
  <si>
    <t>-1183451231</t>
  </si>
  <si>
    <t>Poznámka k položce:_x000d_
1 pár sloupků + 1 stojan pro rozhodčí</t>
  </si>
  <si>
    <t>998222012</t>
  </si>
  <si>
    <t>Přesun hmot pro tělovýchovné plochy</t>
  </si>
  <si>
    <t>780380395</t>
  </si>
  <si>
    <t>SO 1702 - Dětské hřiště</t>
  </si>
  <si>
    <t>131251100</t>
  </si>
  <si>
    <t>Hloubení jam nezapažených v hornině třídy těžitelnosti I skupiny 3 objem do 20 m3 strojně</t>
  </si>
  <si>
    <t>995206453</t>
  </si>
  <si>
    <t>"výkop pro betonové základy herních prvků" 1,03+1,16+0,58+0,87+3,84+0,29+0,39</t>
  </si>
  <si>
    <t>943515013</t>
  </si>
  <si>
    <t>"odvoz na mezideponii s využitím při modelaci terénu parku v rámci SO 1101" 8,16</t>
  </si>
  <si>
    <t>1732073484</t>
  </si>
  <si>
    <t>816289818</t>
  </si>
  <si>
    <t>1,03+1,16+0,58+0,87+3,84+0,29+0,39</t>
  </si>
  <si>
    <t>936004R01</t>
  </si>
  <si>
    <t>Dětské pískoviště s dřevěným rámem 3x3 m a plachtou (D+M), specifikace dle Knihy herních prvků</t>
  </si>
  <si>
    <t>-52746774</t>
  </si>
  <si>
    <t>936004R02</t>
  </si>
  <si>
    <t>Dvojhoupačka z masivního dřeva (D+M), specifikace dle Knihy herních prvků</t>
  </si>
  <si>
    <t>445456753</t>
  </si>
  <si>
    <t>936004R03</t>
  </si>
  <si>
    <t>Pružinové houpadlo (D+M), specifikace dle Knihy herních prvků</t>
  </si>
  <si>
    <t>46012108</t>
  </si>
  <si>
    <t>936004R04</t>
  </si>
  <si>
    <t>Dvojhrazda ze dřeva a kovu (D+M), specifikace dle Knihy herních prvků</t>
  </si>
  <si>
    <t>-1593488698</t>
  </si>
  <si>
    <t>936004R05</t>
  </si>
  <si>
    <t>Vodní tvrz, masivní herní šplhací sestava v.3,8 m (D+M), specifikace dle Knihy herních prvků</t>
  </si>
  <si>
    <t>1058476717</t>
  </si>
  <si>
    <t>936004R06</t>
  </si>
  <si>
    <t>Kolotoč - káča prům.2,0 m, konstrukce z kovu a masivního dřeva (D+M), specifikace dle Knihy herních prvků</t>
  </si>
  <si>
    <t>-916343513</t>
  </si>
  <si>
    <t>936004R07</t>
  </si>
  <si>
    <t>Tabule dvojitá v.2,0 m (D+M), specifikace dle Knihy herních prvků</t>
  </si>
  <si>
    <t>1858313928</t>
  </si>
  <si>
    <t>998231311</t>
  </si>
  <si>
    <t>Přesun hmot pro sadovnické a krajinářské úpravy vodorovně do 5000 m</t>
  </si>
  <si>
    <t>1181243832</t>
  </si>
  <si>
    <t>SO 1703 - Parková schodiště</t>
  </si>
  <si>
    <t>-494180636</t>
  </si>
  <si>
    <t>"výkop pro základy schodišť" 4,2+5,2+3,0+2,1+1,5*2-6,0</t>
  </si>
  <si>
    <t>1849845274</t>
  </si>
  <si>
    <t>"výkop pro základy schodišť" 6,0</t>
  </si>
  <si>
    <t>270842436</t>
  </si>
  <si>
    <t>"odvoz na mezideponii s využitím při modelaci terénu parku v rámci SO 1101" 11,5-5,1</t>
  </si>
  <si>
    <t>585200439</t>
  </si>
  <si>
    <t>"odvoz na mezideponii s využitím při modelaci terénu parku v rámci SO 1101" 6,0</t>
  </si>
  <si>
    <t>-1069309713</t>
  </si>
  <si>
    <t>6,4+6,0</t>
  </si>
  <si>
    <t>-1456688363</t>
  </si>
  <si>
    <t>274322511</t>
  </si>
  <si>
    <t>Základové pasy ze ŽB se zvýšenými nároky na prostředí tř. C 25/30</t>
  </si>
  <si>
    <t>-1342995829</t>
  </si>
  <si>
    <t xml:space="preserve">Poznámka k položce:_x000d_
Tvar a rozměry základů dle  přílohy D.17.2</t>
  </si>
  <si>
    <t>4,2+5,2+3,0</t>
  </si>
  <si>
    <t>505849790</t>
  </si>
  <si>
    <t>(2,0+0,8)*2*0,8+2,0*0,8+1,56*0,8</t>
  </si>
  <si>
    <t>(3,997+0,8)*2*0,8+2,21*0,8+1,56*0,8</t>
  </si>
  <si>
    <t>1,55*0,8*2+1,55*0,4+2,0*0,8*2</t>
  </si>
  <si>
    <t>-1544864873</t>
  </si>
  <si>
    <t>-986679717</t>
  </si>
  <si>
    <t>(29,2+29,3+10,3)*8/1000</t>
  </si>
  <si>
    <t>434191423</t>
  </si>
  <si>
    <t>Osazení schodišťových stupňů kamenných pemrlovaných na desku</t>
  </si>
  <si>
    <t>1373787722</t>
  </si>
  <si>
    <t>14*2,0</t>
  </si>
  <si>
    <t>7*3,1</t>
  </si>
  <si>
    <t>5*2,0</t>
  </si>
  <si>
    <t>58387620</t>
  </si>
  <si>
    <t>nástupnice tryskaná žula š 350mm tl 20mm</t>
  </si>
  <si>
    <t>938422214</t>
  </si>
  <si>
    <t>916241213</t>
  </si>
  <si>
    <t>Osazení obrubníku kamenného stojatého s boční opěrou do lože z betonu prostého</t>
  </si>
  <si>
    <t>-680311154</t>
  </si>
  <si>
    <t>58380374</t>
  </si>
  <si>
    <t>obrubník kamenný žulový přímý 1000x120x250mm</t>
  </si>
  <si>
    <t>-100875497</t>
  </si>
  <si>
    <t>19*0,1 'Přepočtené koeficientem množství</t>
  </si>
  <si>
    <t>400435248</t>
  </si>
  <si>
    <t>19,0*0,15*0,15</t>
  </si>
  <si>
    <t>998223011</t>
  </si>
  <si>
    <t>Přesun hmot pro pozemní komunikace s krytem dlážděným</t>
  </si>
  <si>
    <t>1578138060</t>
  </si>
  <si>
    <t>SO 1704 - Mobiliář</t>
  </si>
  <si>
    <t>SO 1704.1 - Pítko</t>
  </si>
  <si>
    <t>133212811</t>
  </si>
  <si>
    <t>Hloubení nezapažených šachet v hornině třídy těžitelnosti I skupiny 3 plocha výkopu do 4 m2 ručně</t>
  </si>
  <si>
    <t>-754499011</t>
  </si>
  <si>
    <t>"výkop pro betonový základ" 0,6</t>
  </si>
  <si>
    <t>-1596846135</t>
  </si>
  <si>
    <t>"odvoz na mezideponii s využitím při modelaci terénu parku v rámci SO 1101" 0,6</t>
  </si>
  <si>
    <t>2020169021</t>
  </si>
  <si>
    <t>-1081237615</t>
  </si>
  <si>
    <t>0,6</t>
  </si>
  <si>
    <t>936104R01</t>
  </si>
  <si>
    <t>Dodávka a montáž venkovního pítka, nerezová konstrukce v.845 mm, prům.330 mm, specifikace dle PD</t>
  </si>
  <si>
    <t>1437305053</t>
  </si>
  <si>
    <t>Poznámka k položce:_x000d_
Provedení: svařenec z plechu a mísy z nerezivějící oceli_x000d_
Povrchová úprava: kartáčovaná nerez_x000d_
Rozměry: výška cca 845 mm nad zemí, přůměr mísy 330 mm_x000d_
Technické údaje: pítko osazeno tlačítkovým samouzavíratelným ventilem, vstupní tlak 0,1-2,5 MPa, výstupní tlak 0,1-0,6 MPa, připojení manometru vnitřním závitem G 1/4, odpadní hadice DN 32_x000d_
Kotveno do betonového základu pomocí závitových tyčí M12 viz Kniha mobiliáře.</t>
  </si>
  <si>
    <t>2067013627</t>
  </si>
  <si>
    <t>SO 1704.2 - Mobiliář</t>
  </si>
  <si>
    <t>-941580946</t>
  </si>
  <si>
    <t>"výkop pro betonové základy" 1,16+0,87+0,23+0,6+0,15+0,74</t>
  </si>
  <si>
    <t>-1094604996</t>
  </si>
  <si>
    <t>"odvoz na mezideponii s využitím při modelaci terénu parku v rámci SO 1101" 3,75</t>
  </si>
  <si>
    <t>151976952</t>
  </si>
  <si>
    <t>-782571585</t>
  </si>
  <si>
    <t xml:space="preserve"> 1,16+0,87+0,23+0,6+0,15+0,74</t>
  </si>
  <si>
    <t>936001R01</t>
  </si>
  <si>
    <t>Dodávka a montáž parkové lavičky L1 dl.1850 mm - odlitky ze slitiny hliníku s dřevěnými deskami z tropického dřeva, specifikace dle PD</t>
  </si>
  <si>
    <t>-1303720348</t>
  </si>
  <si>
    <t xml:space="preserve">Poznámka k položce:_x000d_
Ocelová konstrukce: odlitky ze slitiny hliníku _x000d_
Povrchová úprava: práškový vypalovací lak - antracit RAL 7016 _x000d_
Sedák a opěradlo: 3 desky z masivního tropického dřeva bez povrchové úpravy, dl.1800 mm _x000d_
Opěradlo 3 desky z masivního dřeva bez povrchové úpravy_x000d_
1 deska z masivního dřeva průřezu 95×33 mm, dl.1800  _x000d_
Rozměry: 1850x650x810 mm_x000d_
Kotveno do betonového základu pomocí závitových tyčí M8 viz. Kniha mobiliáře</t>
  </si>
  <si>
    <t>936001R02</t>
  </si>
  <si>
    <t>Dodávka a montáž lavičky/sedáku L2 450x420x445 mm - ohýbaný ocel.plech s dřevěnými hranoly z tropického dřeva, specifikace dle PD</t>
  </si>
  <si>
    <t>-1976964401</t>
  </si>
  <si>
    <t xml:space="preserve">Poznámka k položce:_x000d_
Ocelová konstrukce: ohýbaný ocelový plech tl. 5 mm s přivařenými patkami pro možnost kotvení _x000d_
Povrchová úprava: práškový vypalovací lak - antracit RAL 7016 _x000d_
Sedák: tropické dřevo bez povrchové úpravy  _x000d_
Rozměry: 450x420x445 mm_x000d_
Kotveno do betonového základu pomocí závitových tyčí M8 viz. Kniha mobiliáře</t>
  </si>
  <si>
    <t>936001R03</t>
  </si>
  <si>
    <t>Dodávka a montáž lavičky L3 dl.1500 mm - ocel.konstrukce se sedákem z tropického dřeva, specifikace dle PD</t>
  </si>
  <si>
    <t>-491180500</t>
  </si>
  <si>
    <t>Poznámka k položce:_x000d_
Ocelová konstrukce: jekl 40x40 mm _x000d_
Povrchová úprava: nátěrový systém s odstínem - antracit RAL 7016 _x000d_
Sedák: 3 desky z tropického dřeva bez povrchové úpravy_x000d_
Rozměry: 1500x400x450 mm _x000d_
Kotveno do betonového základu pomocí závitových tyčí M8 viz. Kniha mobiliáře</t>
  </si>
  <si>
    <t>936104R04</t>
  </si>
  <si>
    <t>Dodávka a montáž koše na odpadky K, kovová konstrukce 430x260x985 mm objem 55l, specifikace dle PD</t>
  </si>
  <si>
    <t>-166722652</t>
  </si>
  <si>
    <t>Poznámka k položce:_x000d_
Provedení: svařovaná ocelová konstrukce z ohýbaných plechů tl. 3 mm_x000d_
Povrchová úprava: žárové zinkování, práškový vypalovací lak s odstínem - antracit RAL 7016 _x000d_
Rozměry: 430x260x985 mm, vnitřní nádoba z ohýbaného pozinkovaného plechu tl. 0.8 mm, objem 55 l _x000d_
Další vybavení: nerezový zhášeč cigaret s popelníkem, objem 0.2 l _x000d_
Kotveno do betonové základové patky C25/30 XF3 pomocí závitových tyčí M10</t>
  </si>
  <si>
    <t>936104R05</t>
  </si>
  <si>
    <t>Dodávka a montáž stojanu na kola SK, kovová konstrukce, 850x155x60 mm, specifikace dle PD</t>
  </si>
  <si>
    <t>1443090514</t>
  </si>
  <si>
    <t>Poznámka k položce:_x000d_
Provedení: kov- ocelová konstrukce, jednoduchý design_x000d_
Povrchová úprava: žárové zinkování, prášková barva - antracit RAL 7016 _x000d_
Rozměry: 850x155x60 mm_x000d_
Základy: kotevní prvky s nerezavějící úpravou dle technického listu výrobce mobiliáře, kotveno přes kamennou dlažbu</t>
  </si>
  <si>
    <t>2120158989</t>
  </si>
  <si>
    <t>SO 1705 - Ohniště</t>
  </si>
  <si>
    <t>122251101</t>
  </si>
  <si>
    <t>Odkopávky a prokopávky nezapažené v hornině třídy těžitelnosti I skupiny 3 objem do 20 m3 strojně</t>
  </si>
  <si>
    <t>1779834086</t>
  </si>
  <si>
    <t>"prostor ohniště" PI*3,3*3,3*0,5-10,0</t>
  </si>
  <si>
    <t>122351101</t>
  </si>
  <si>
    <t>Odkopávky a prokopávky nezapažené v hornině třídy těžitelnosti II skupiny 4 objem do 20 m3 strojně</t>
  </si>
  <si>
    <t>-238225828</t>
  </si>
  <si>
    <t>"prostor ohniště" 10,0</t>
  </si>
  <si>
    <t>131251201</t>
  </si>
  <si>
    <t>Hloubení jam zapažených v hornině třídy těžitelnosti I skupiny 3 objem do 20 m3 strojně</t>
  </si>
  <si>
    <t>692965414</t>
  </si>
  <si>
    <t>"výkop pro osazení menhirů"1,4*1,4*8-4,0</t>
  </si>
  <si>
    <t>1876018705</t>
  </si>
  <si>
    <t>"výkop pro osazení menhirů" 4,0</t>
  </si>
  <si>
    <t>-2116893994</t>
  </si>
  <si>
    <t>"odvoz na mezideponii s využitím při modelaci terénu parku v rámci SO 1101" 7,106+11,68</t>
  </si>
  <si>
    <t>"mezideponie pro zpětné zásypy" 8,0</t>
  </si>
  <si>
    <t>1621301653</t>
  </si>
  <si>
    <t>"odvoz na mezideponii s využitím při modelaci terénu parku v rámci SO 1101" 10,0+4,0</t>
  </si>
  <si>
    <t>167151101</t>
  </si>
  <si>
    <t>Nakládání výkopku z hornin třídy těžitelnosti I skupiny 1 až 3 do 100 m3</t>
  </si>
  <si>
    <t>488544528</t>
  </si>
  <si>
    <t>"zemina pro zásyp menhirů" 8,0</t>
  </si>
  <si>
    <t>-1323980311</t>
  </si>
  <si>
    <t>"zásyp Menhirů se zhutněním na 95 % PS" 8,0</t>
  </si>
  <si>
    <t>-102627694</t>
  </si>
  <si>
    <t>"urovnání a přehutnění pláně pod ohniště - min E,def2 = 30 Mpa" PI*3,15*3,15-5,3</t>
  </si>
  <si>
    <t>273313611</t>
  </si>
  <si>
    <t>Základové desky z betonu tř. C 16/20</t>
  </si>
  <si>
    <t>-756891003</t>
  </si>
  <si>
    <t>"podkladní beton pod menhiry" 1,4*1,0*0,1*8</t>
  </si>
  <si>
    <t>339921112</t>
  </si>
  <si>
    <t>Osazování betonových palisád do betonového základu jednotlivě výšky prvku přes 0,5 do 1 m</t>
  </si>
  <si>
    <t>-1772855117</t>
  </si>
  <si>
    <t>58380R01</t>
  </si>
  <si>
    <t>žulové kvádry lichoběžníkového půdorysu 196-255x300x600 mm (úhel 11.25°)</t>
  </si>
  <si>
    <t>1359796915</t>
  </si>
  <si>
    <t>30,4761904761905*1,05 'Přepočtené koeficientem množství</t>
  </si>
  <si>
    <t>1207099729</t>
  </si>
  <si>
    <t>podkladní beton pod dláždění povrch z kamenných desek v tl. 100 mm, C16/20 XF1</t>
  </si>
  <si>
    <t>Pi*3,1*3,1</t>
  </si>
  <si>
    <t>561081211</t>
  </si>
  <si>
    <t>Zřízení podkladu ze zeminy upravené cementem s přísadou zeolitů, minerálů tl přes 450 do 500 mm pl do 1000 m2</t>
  </si>
  <si>
    <t>-845975201</t>
  </si>
  <si>
    <t>Poznámka k položce:_x000d_
Přesné množství bude stanovena na základě laboratorních zkoušek zhotovitele, viz. všeobecné položky.</t>
  </si>
  <si>
    <t>"předpoklad 3 % cementového pojiva" 35,0</t>
  </si>
  <si>
    <t>211749379</t>
  </si>
  <si>
    <t>35,0*0,5*53/1000</t>
  </si>
  <si>
    <t>564851011</t>
  </si>
  <si>
    <t>Podklad ze štěrkodrtě ŠD plochy do 100 m2 tl 150 mm</t>
  </si>
  <si>
    <t>-1185315596</t>
  </si>
  <si>
    <t>30,191-PI*2,6*0,5</t>
  </si>
  <si>
    <t>591141111</t>
  </si>
  <si>
    <t>Kladení dlažby z kostek velkých z kamene na MC tl 50 mm</t>
  </si>
  <si>
    <t>-938738208</t>
  </si>
  <si>
    <t>Poznámka k položce:_x000d_
Materiál, zrnitost a odstín podléhá schválení architekta.</t>
  </si>
  <si>
    <t>PI*2,0*2,0</t>
  </si>
  <si>
    <t>58381008</t>
  </si>
  <si>
    <t>kostka štípaná dlažební žula velká</t>
  </si>
  <si>
    <t>-342100829</t>
  </si>
  <si>
    <t>Poznámka k položce:_x000d_
vel.kostek 20/20</t>
  </si>
  <si>
    <t>12,566*1,05 'Přepočtené koeficientem množství</t>
  </si>
  <si>
    <t>781906407</t>
  </si>
  <si>
    <t>PI*3,0*3,0-PI*1,3*1,3</t>
  </si>
  <si>
    <t>58381R01</t>
  </si>
  <si>
    <t>hrubě tesaný žulový kámen tl.100 mm</t>
  </si>
  <si>
    <t>1208372749</t>
  </si>
  <si>
    <t>22,965*1,05 'Přepočtené koeficientem množství</t>
  </si>
  <si>
    <t>1126041603</t>
  </si>
  <si>
    <t>7,226*0,5*0,3</t>
  </si>
  <si>
    <t>572391116</t>
  </si>
  <si>
    <t>SO 1801 - Vegetační úpravy</t>
  </si>
  <si>
    <t>111151103</t>
  </si>
  <si>
    <t>Odstranění travin z celkové plochy přes 500 m2 strojně</t>
  </si>
  <si>
    <t>1438926915</t>
  </si>
  <si>
    <t>"v rovině" 2900,0</t>
  </si>
  <si>
    <t>"ve svahu do 1:2" 2380,0</t>
  </si>
  <si>
    <t>111211101</t>
  </si>
  <si>
    <t>Odstranění křovin a stromů průměru kmene do 100 mm i s kořeny sklonu terénu do 1:5 ručně</t>
  </si>
  <si>
    <t>1837209458</t>
  </si>
  <si>
    <t>1985405690</t>
  </si>
  <si>
    <t>"průměr do 200 mm" 12</t>
  </si>
  <si>
    <t>"průměr přes 200 mm" 1</t>
  </si>
  <si>
    <t>1894203154</t>
  </si>
  <si>
    <t>1946306585</t>
  </si>
  <si>
    <t>-1888973412</t>
  </si>
  <si>
    <t>162301501</t>
  </si>
  <si>
    <t>Vodorovné přemístění křovin do 5 km D kmene do 100 mm</t>
  </si>
  <si>
    <t>1636744788</t>
  </si>
  <si>
    <t>616630654</t>
  </si>
  <si>
    <t>odvoz do 5 km</t>
  </si>
  <si>
    <t>13,000*4</t>
  </si>
  <si>
    <t>1678023254</t>
  </si>
  <si>
    <t>-1323462508</t>
  </si>
  <si>
    <t>přebytečná zemina z hloubení jam pro výsadbu stromů</t>
  </si>
  <si>
    <t>"jámy o objemu 1 m3/kus " (29+19)*0,5</t>
  </si>
  <si>
    <t>"jáma o objemu 3 m3/kus" 1*1,5</t>
  </si>
  <si>
    <t>25,5*1,8</t>
  </si>
  <si>
    <t>181451121</t>
  </si>
  <si>
    <t>Založení lučního trávníku výsevem pl přes 1000 m2 v rovině a ve svahu do 1:5</t>
  </si>
  <si>
    <t>-302383548</t>
  </si>
  <si>
    <t>00572100</t>
  </si>
  <si>
    <t>osivo jetelotráva intenzivní víceletá</t>
  </si>
  <si>
    <t>1237263379</t>
  </si>
  <si>
    <t>Poznámka k položce:_x000d_
Výsev 4-6 g/m2.</t>
  </si>
  <si>
    <t>1530*0,0055 'Přepočtené koeficientem množství</t>
  </si>
  <si>
    <t>181451122</t>
  </si>
  <si>
    <t>Založení lučního trávníku výsevem pl přes 1000 m2 ve svahu přes 1:5 do 1:2</t>
  </si>
  <si>
    <t>1861547395</t>
  </si>
  <si>
    <t>2079628669</t>
  </si>
  <si>
    <t>1920*0,0055 'Přepočtené koeficientem množství</t>
  </si>
  <si>
    <t>181451131</t>
  </si>
  <si>
    <t>Založení parkového trávníku výsevem pl přes 1000 m2 v rovině a ve svahu do 1:5</t>
  </si>
  <si>
    <t>-1407776383</t>
  </si>
  <si>
    <t>00572420</t>
  </si>
  <si>
    <t>osivo směs travní parková okrasná</t>
  </si>
  <si>
    <t>804902156</t>
  </si>
  <si>
    <t>1220*0,0275 'Přepočtené koeficientem množství</t>
  </si>
  <si>
    <t>181451132</t>
  </si>
  <si>
    <t>Založení parkového trávníku výsevem pl přes 1000 m2 ve svahu přes 1:5 do 1:2</t>
  </si>
  <si>
    <t>2041804198</t>
  </si>
  <si>
    <t>1145663614</t>
  </si>
  <si>
    <t>250*0,0275 'Přepočtené koeficientem množství</t>
  </si>
  <si>
    <t>183111111</t>
  </si>
  <si>
    <t>Hloubení jamek bez výměny půdy zeminy skupiny 1 až 4 obj do 0,002 m3 v rovině a svahu do 1:5</t>
  </si>
  <si>
    <t>-1003402739</t>
  </si>
  <si>
    <t>183111212</t>
  </si>
  <si>
    <t>Jamky pro výsadbu s výměnou 50 % půdy zeminy skupiny 1 až 4 obj přes 0,002 do 0,005 m3 v rovině a svahu do 1:5</t>
  </si>
  <si>
    <t>-1269139105</t>
  </si>
  <si>
    <t>10321100</t>
  </si>
  <si>
    <t>zahradní substrát pro výsadbu VL</t>
  </si>
  <si>
    <t>978676943</t>
  </si>
  <si>
    <t>605*0,0025 'Přepočtené koeficientem množství</t>
  </si>
  <si>
    <t>183111213</t>
  </si>
  <si>
    <t>Jamky pro výsadbu s výměnou 50 % půdy zeminy skupiny 1 až 4 obj přes 0,005 do 0,01 m3 v rovině a svahu do 1:5</t>
  </si>
  <si>
    <t>2134166571</t>
  </si>
  <si>
    <t>221069636</t>
  </si>
  <si>
    <t>595*0,005 'Přepočtené koeficientem množství</t>
  </si>
  <si>
    <t>183101221</t>
  </si>
  <si>
    <t>Jamky pro výsadbu s výměnou 50 % půdy zeminy skupiny 1 až 4 obj přes 0,4 do 1 m3 v rovině a svahu do 1:5</t>
  </si>
  <si>
    <t>1360883054</t>
  </si>
  <si>
    <t>Poznámka k položce:_x000d_
OBSAH_x000d_
2. V cenách jsou započteny i náklady na případné naložení přebytečných výkopků na dopravní prostředek, odvoz na vzdálenost do 20 km a složení výkopků._x000d_
3. V cenách nejsou započteny náklady na:_x000d_
a) uložení odpadu na skládku,_x000d_
b) substrát, tyto náklady se oceňují ve specifikaci.</t>
  </si>
  <si>
    <t>"jámy pro stromy 1,2x1,2x0,7 m v rovině" 29</t>
  </si>
  <si>
    <t>-219977786</t>
  </si>
  <si>
    <t>29*0,5 'Přepočtené koeficientem množství</t>
  </si>
  <si>
    <t>183101223</t>
  </si>
  <si>
    <t>Jamky pro výsadbu s výměnou 50 % půdy zeminy skupiny 1 až 4 obj přes 2 do 3 m3 v rovině a svahu do 1:5</t>
  </si>
  <si>
    <t>-30162919</t>
  </si>
  <si>
    <t>"javor na dětském hřišti - jáma vel.2,0x2,0x0,7 m" 1</t>
  </si>
  <si>
    <t>1910079372</t>
  </si>
  <si>
    <t>1*1,5 'Přepočtené koeficientem množství</t>
  </si>
  <si>
    <t>183102221</t>
  </si>
  <si>
    <t>Jamky pro výsadbu s výměnou 50 % půdy zeminy skupiny 1 až 4 obj přes 0,4 do 1 m3 ve svahu přes 1:5 do 1:2</t>
  </si>
  <si>
    <t>1817092905</t>
  </si>
  <si>
    <t>"jámy pro stromy 1,2x1,2x0,7 m ve svahu" 19</t>
  </si>
  <si>
    <t>-119903631</t>
  </si>
  <si>
    <t>19*0,5 'Přepočtené koeficientem množství</t>
  </si>
  <si>
    <t>183211313</t>
  </si>
  <si>
    <t>Výsadba cibulí nebo hlíz</t>
  </si>
  <si>
    <t>945472599</t>
  </si>
  <si>
    <t>"Galanthus nivalis (sněženka)" 250</t>
  </si>
  <si>
    <t>"Leucojum vernum (bledule)" 100</t>
  </si>
  <si>
    <t>183403111</t>
  </si>
  <si>
    <t>Obdělání půdy nakopáním na hl přes 0,05 do 0,1 m v rovině a svahu do 1:5</t>
  </si>
  <si>
    <t>-852577118</t>
  </si>
  <si>
    <t>Poznámka k položce:_x000d_
Ruční obdělání půdy v kořenové zóně, předpoklad cca 30 % vegetačních ploch.</t>
  </si>
  <si>
    <t>183403114</t>
  </si>
  <si>
    <t>Obdělání půdy kultivátorováním v rovině a svahu do 1:5</t>
  </si>
  <si>
    <t>-684251811</t>
  </si>
  <si>
    <t>Poznámka k položce:_x000d_
Mechanické obdělání půdy mimo kořenovou zónu stromů, předpoklad cca 70 % vegetačních ploch.</t>
  </si>
  <si>
    <t>183403115</t>
  </si>
  <si>
    <t>Obdělání půdy kultivátorováním ve svahu přes 1:5 do 1:2</t>
  </si>
  <si>
    <t>702586204</t>
  </si>
  <si>
    <t xml:space="preserve">Poznámka k položce:_x000d_
Mechanické obdělání půdy mimo kořenovou zónu stromů, předpoklad cca 70 % vegetačních ploch. </t>
  </si>
  <si>
    <t>183403153</t>
  </si>
  <si>
    <t>Obdělání půdy hrabáním v rovině a svahu do 1:5</t>
  </si>
  <si>
    <t>1658407060</t>
  </si>
  <si>
    <t>2030,0+870,0</t>
  </si>
  <si>
    <t>183403161</t>
  </si>
  <si>
    <t>Obdělání půdy válením v rovině a svahu do 1:5</t>
  </si>
  <si>
    <t>-1367060182</t>
  </si>
  <si>
    <t>"luční trávník" 1530,0*2</t>
  </si>
  <si>
    <t>"parkový trávník" 1220,0*2</t>
  </si>
  <si>
    <t>183403211</t>
  </si>
  <si>
    <t>Obdělání půdy nakopáním na hl přes 0,05 do 0,1 m ve svahu přes 1:5 do 1:2</t>
  </si>
  <si>
    <t>863762485</t>
  </si>
  <si>
    <t>183403253</t>
  </si>
  <si>
    <t>Obdělání půdy hrabáním ve svahu přes 1:5 do 1:2</t>
  </si>
  <si>
    <t>1554551672</t>
  </si>
  <si>
    <t>1670,0+710,0</t>
  </si>
  <si>
    <t>183403261</t>
  </si>
  <si>
    <t>Obdělání půdy válením ve svahu přes 1:5 do 1:2</t>
  </si>
  <si>
    <t>1837072397</t>
  </si>
  <si>
    <t>"luční trávník" 1920,0*2</t>
  </si>
  <si>
    <t>"parkový trávník" 250,0*2</t>
  </si>
  <si>
    <t>184102110</t>
  </si>
  <si>
    <t>Výsadba dřeviny s balem D do 0,1 m do jamky se zalitím v rovině a svahu do 1:5</t>
  </si>
  <si>
    <t>1199801318</t>
  </si>
  <si>
    <t xml:space="preserve">výpěstky I. jakosti, v kontejneru, velikost 40-60 cm </t>
  </si>
  <si>
    <t>340+20+95+150</t>
  </si>
  <si>
    <t>00570R21</t>
  </si>
  <si>
    <t>Ligustrum vulgare</t>
  </si>
  <si>
    <t>1142964106</t>
  </si>
  <si>
    <t>00570R22</t>
  </si>
  <si>
    <t>Euonymus europaeus</t>
  </si>
  <si>
    <t>1785714583</t>
  </si>
  <si>
    <t>00570R23</t>
  </si>
  <si>
    <t>Cornus sanquinea</t>
  </si>
  <si>
    <t>1248900563</t>
  </si>
  <si>
    <t>00570R24</t>
  </si>
  <si>
    <t>Ribes alpinum</t>
  </si>
  <si>
    <t>948796366</t>
  </si>
  <si>
    <t>184102116</t>
  </si>
  <si>
    <t>Výsadba dřeviny s balem D přes 0,6 do 0,8 m do jamky se zalitím v rovině a svahu do 1:5</t>
  </si>
  <si>
    <t>1630186654</t>
  </si>
  <si>
    <t xml:space="preserve">vícekmenný javor Acer platanoides do plochy dětského hřiště </t>
  </si>
  <si>
    <t xml:space="preserve">keřový tvar stromu, celková výška 350-400 cm, s balem o průměru 60-80 cm </t>
  </si>
  <si>
    <t xml:space="preserve">listnaté stromy, výpěstky I. jakosti, s balem o průměru 60-80 cm, nejméně 2x přesazované </t>
  </si>
  <si>
    <t>jehličnaté stromy, celková výška 200-250 cm, zavětvení od báze, bal průměr 60-80 cm</t>
  </si>
  <si>
    <t>02650R40</t>
  </si>
  <si>
    <t>Acer platanoides</t>
  </si>
  <si>
    <t>347086560</t>
  </si>
  <si>
    <t>02650R41</t>
  </si>
  <si>
    <t>Acer platanoides - vícekmen</t>
  </si>
  <si>
    <t>1205526619</t>
  </si>
  <si>
    <t>02650R42</t>
  </si>
  <si>
    <t>Acer campestre</t>
  </si>
  <si>
    <t>-777404313</t>
  </si>
  <si>
    <t>02650R43</t>
  </si>
  <si>
    <t>Acer pseudoplatanus</t>
  </si>
  <si>
    <t>-1712013999</t>
  </si>
  <si>
    <t>02650R44</t>
  </si>
  <si>
    <t>Alnus incana</t>
  </si>
  <si>
    <t>-773056662</t>
  </si>
  <si>
    <t>02650R45</t>
  </si>
  <si>
    <t>Carpinus betulus</t>
  </si>
  <si>
    <t>1979011205</t>
  </si>
  <si>
    <t>02650R46</t>
  </si>
  <si>
    <t xml:space="preserve">Juglans regia </t>
  </si>
  <si>
    <t>-449598340</t>
  </si>
  <si>
    <t>02650R47</t>
  </si>
  <si>
    <t>Prunus avium</t>
  </si>
  <si>
    <t>-1576622247</t>
  </si>
  <si>
    <t>02650R48</t>
  </si>
  <si>
    <t xml:space="preserve">Quercus robur </t>
  </si>
  <si>
    <t>1369463509</t>
  </si>
  <si>
    <t>02650R49</t>
  </si>
  <si>
    <t>Tilia cordata</t>
  </si>
  <si>
    <t>-1683698392</t>
  </si>
  <si>
    <t>02650R50</t>
  </si>
  <si>
    <t xml:space="preserve">Pinus sylvestris </t>
  </si>
  <si>
    <t>241084451</t>
  </si>
  <si>
    <t>184102117</t>
  </si>
  <si>
    <t>Výsadba dřeviny s balem D přes 0,8 do 1 m do jamky se zalitím v rovině a svahu do 1:5</t>
  </si>
  <si>
    <t>775848375</t>
  </si>
  <si>
    <t xml:space="preserve">výpěstky I. jakosti, v kontejneru, velikost 80-100 cm </t>
  </si>
  <si>
    <t>10+2+6</t>
  </si>
  <si>
    <t>02650R31</t>
  </si>
  <si>
    <t>Viburnum opulus</t>
  </si>
  <si>
    <t>-1819318997</t>
  </si>
  <si>
    <t>02650R32</t>
  </si>
  <si>
    <t>Salix viminalis</t>
  </si>
  <si>
    <t>-1567949623</t>
  </si>
  <si>
    <t>02650R33</t>
  </si>
  <si>
    <t>Salix purpurea</t>
  </si>
  <si>
    <t>1487971872</t>
  </si>
  <si>
    <t>184102120</t>
  </si>
  <si>
    <t>Výsadba dřeviny s balem D do 0,1 m do jamky se zalitím ve svahu přes 1:5 do 1:2</t>
  </si>
  <si>
    <t>1795075430</t>
  </si>
  <si>
    <t>trvalky, kontejner prům.9 cm</t>
  </si>
  <si>
    <t>75+25+45+70+30+50+90+70+30+30+80</t>
  </si>
  <si>
    <t>00570R01</t>
  </si>
  <si>
    <t>Deschampsia caespitosa</t>
  </si>
  <si>
    <t>CS ÚRS 2024 02</t>
  </si>
  <si>
    <t>161432558</t>
  </si>
  <si>
    <t>00570R02</t>
  </si>
  <si>
    <t>Melica ciliata</t>
  </si>
  <si>
    <t>1171666854</t>
  </si>
  <si>
    <t>00570R03</t>
  </si>
  <si>
    <t>Iris sibirica</t>
  </si>
  <si>
    <t>1698633262</t>
  </si>
  <si>
    <t>00570R04</t>
  </si>
  <si>
    <t>Geranium sanquineum</t>
  </si>
  <si>
    <t>1538269722</t>
  </si>
  <si>
    <t>00570R05</t>
  </si>
  <si>
    <t>Geranium pratense</t>
  </si>
  <si>
    <t>187013826</t>
  </si>
  <si>
    <t>00570R06</t>
  </si>
  <si>
    <t>Salvia pratensis</t>
  </si>
  <si>
    <t>623898883</t>
  </si>
  <si>
    <t>00570R07</t>
  </si>
  <si>
    <t>Lysimachia punctata</t>
  </si>
  <si>
    <t>-790646944</t>
  </si>
  <si>
    <t>00570R08</t>
  </si>
  <si>
    <t>Lythrum salicaria</t>
  </si>
  <si>
    <t>-582396090</t>
  </si>
  <si>
    <t>00570R09</t>
  </si>
  <si>
    <t xml:space="preserve">Saponaria officinalis </t>
  </si>
  <si>
    <t>-124764236</t>
  </si>
  <si>
    <t>00570R10</t>
  </si>
  <si>
    <t>Sanquisorba officinalis</t>
  </si>
  <si>
    <t>-286480425</t>
  </si>
  <si>
    <t>00570R11</t>
  </si>
  <si>
    <t>Primula veris</t>
  </si>
  <si>
    <t>1178959357</t>
  </si>
  <si>
    <t>184215122</t>
  </si>
  <si>
    <t>Ukotvení kmene dřevin v rovině nebo na svahu do 1:5 dvěma kůly D do 0,1 m dl přes 1 do 2 m</t>
  </si>
  <si>
    <t>821083354</t>
  </si>
  <si>
    <t>"listnatý strom - vícekmen" 1</t>
  </si>
  <si>
    <t>"jehličnaté stromy" 5</t>
  </si>
  <si>
    <t>60591253</t>
  </si>
  <si>
    <t>kůl vyvazovací dřevěný impregnovaný D 8cm dl 2m</t>
  </si>
  <si>
    <t>257120166</t>
  </si>
  <si>
    <t>6*2 'Přepočtené koeficientem množství</t>
  </si>
  <si>
    <t>69311054</t>
  </si>
  <si>
    <t>tkanina jutová přírodní 211g/m2 pás š 15cm</t>
  </si>
  <si>
    <t>-268543187</t>
  </si>
  <si>
    <t>6*1,0</t>
  </si>
  <si>
    <t>184215133</t>
  </si>
  <si>
    <t>Ukotvení kmene dřevin v rovině nebo na svahu do 1:5 třemi kůly D do 0,1 m dl přes 2 do 3 m</t>
  </si>
  <si>
    <t>-754787301</t>
  </si>
  <si>
    <t>"listnaté stromy" 43</t>
  </si>
  <si>
    <t>60591255</t>
  </si>
  <si>
    <t>kůl vyvazovací dřevěný impregnovaný D 8cm dl 2,5m</t>
  </si>
  <si>
    <t>950514474</t>
  </si>
  <si>
    <t>43*3 'Přepočtené koeficientem množství</t>
  </si>
  <si>
    <t>60591320</t>
  </si>
  <si>
    <t>kulatina odkorněná D 7-15cm do dl 5m</t>
  </si>
  <si>
    <t>-763784044</t>
  </si>
  <si>
    <t>43*0,5*3</t>
  </si>
  <si>
    <t>-1991163378</t>
  </si>
  <si>
    <t>43*1,5</t>
  </si>
  <si>
    <t>184215412</t>
  </si>
  <si>
    <t>Zhotovení závlahové mísy dřevin D přes 0,5 do 1,0 m v rovině nebo na svahu do 1:5</t>
  </si>
  <si>
    <t>1822165549</t>
  </si>
  <si>
    <t>"listnaté stromy" 1+43</t>
  </si>
  <si>
    <t>10364100</t>
  </si>
  <si>
    <t>zemina pro terénní úpravy - tříděná</t>
  </si>
  <si>
    <t>-2119051701</t>
  </si>
  <si>
    <t>49*1,0*0,1*2,0</t>
  </si>
  <si>
    <t>184501141</t>
  </si>
  <si>
    <t>Zhotovení obalu z rákosové nebo kokosové rohože v rovině a svahu do 1:5</t>
  </si>
  <si>
    <t>-406111918</t>
  </si>
  <si>
    <t>"listnaté stromy - výška obalu kmene 2 m" 43*2,0*0,2*PI</t>
  </si>
  <si>
    <t>61894003</t>
  </si>
  <si>
    <t>rákos ohradový neloupaný 60x200cm</t>
  </si>
  <si>
    <t>-2051543830</t>
  </si>
  <si>
    <t>51,6327649472139*1,15 'Přepočtené koeficientem množství</t>
  </si>
  <si>
    <t>184813121</t>
  </si>
  <si>
    <t>Ochrana dřevin před okusem ručně pletivem v rovině a svahu do 1:5</t>
  </si>
  <si>
    <t>72872302</t>
  </si>
  <si>
    <t>184817114</t>
  </si>
  <si>
    <t>Řez trvalek ve vegetačním období v rovině nebo ve svahu do 1:5 odstranění odkvetlých květenství plošně</t>
  </si>
  <si>
    <t>72117681</t>
  </si>
  <si>
    <t>184852234</t>
  </si>
  <si>
    <t>Řez stromu zdravotní o ploše koruny přes 30 do 60 m2 lezeckou technikou</t>
  </si>
  <si>
    <t>-355566488</t>
  </si>
  <si>
    <t>184852236</t>
  </si>
  <si>
    <t>Řez stromu zdravotní o ploše koruny přes 90 do 120 m2 lezeckou technikou</t>
  </si>
  <si>
    <t>1077791044</t>
  </si>
  <si>
    <t>184853511</t>
  </si>
  <si>
    <t>Chemické odplevelení před založením kultury přes 20 m2 postřikem na široko v rovině a svahu do 1:5 strojně</t>
  </si>
  <si>
    <t>1245118335</t>
  </si>
  <si>
    <t>184853512</t>
  </si>
  <si>
    <t>Chemické odplevelení před založením kultury přes 20 m2 postřikem na široko ve svahu přes 1:5 do 1:2 strojně</t>
  </si>
  <si>
    <t>775550267</t>
  </si>
  <si>
    <t>184853521</t>
  </si>
  <si>
    <t>Chemické odplevelení po založení kultury postřikem na široko v rovině a svahu do 1:5 strojně</t>
  </si>
  <si>
    <t>327677134</t>
  </si>
  <si>
    <t>"parkový trávník" 1220,0</t>
  </si>
  <si>
    <t>184853522</t>
  </si>
  <si>
    <t>Chemické odplevelení po založení kultury postřikem na široko ve svahu přes 1:5 do 1:2 strojně</t>
  </si>
  <si>
    <t>1879888443</t>
  </si>
  <si>
    <t>"parkový trávník" 250,0</t>
  </si>
  <si>
    <t>184911421</t>
  </si>
  <si>
    <t>Mulčování rostlin kůrou tl do 0,1 m v rovině a svahu do 1:5</t>
  </si>
  <si>
    <t>1076539895</t>
  </si>
  <si>
    <t>Poznámka k položce:_x000d_
Mulčovací borka, pro plochy s trvalkami použít jemnější.</t>
  </si>
  <si>
    <t>"keřové plochy v tl. 8-10 cm" 150,0</t>
  </si>
  <si>
    <t>"keřové plochy s trvalkami v tl. 5-7 cm" 210,0</t>
  </si>
  <si>
    <t>"stromy v rozsahu výsadbové mísy - cca 1 m2/ks, tl. 10 cm" 49*1,0</t>
  </si>
  <si>
    <t>10391100</t>
  </si>
  <si>
    <t>kůra mulčovací VL</t>
  </si>
  <si>
    <t>-995526977</t>
  </si>
  <si>
    <t>150,0*0,09</t>
  </si>
  <si>
    <t>210,0*0,06</t>
  </si>
  <si>
    <t>49,0*0,1</t>
  </si>
  <si>
    <t>31*1,025 'Přepočtené koeficientem množství</t>
  </si>
  <si>
    <t>185802113</t>
  </si>
  <si>
    <t>Hnojení půdy umělým hnojivem na široko v rovině a svahu do 1:5</t>
  </si>
  <si>
    <t>-771397637</t>
  </si>
  <si>
    <t>1220,0*0,03/1000</t>
  </si>
  <si>
    <t>25191155</t>
  </si>
  <si>
    <t>hnojivo průmyslové</t>
  </si>
  <si>
    <t>-1272759525</t>
  </si>
  <si>
    <t>185802114</t>
  </si>
  <si>
    <t>Hnojení půdy umělým hnojivem k jednotlivým rostlinám v rovině a svahu do 1:5</t>
  </si>
  <si>
    <t>-1450032891</t>
  </si>
  <si>
    <t>hnojení tabletovým hnojivem 2 ks/keř</t>
  </si>
  <si>
    <t>605*2+18*2</t>
  </si>
  <si>
    <t>hnojení tabletovým hnojivem 5 ks/strom</t>
  </si>
  <si>
    <t>(1+43+5)*5</t>
  </si>
  <si>
    <t>tablety hmotnosti 10g</t>
  </si>
  <si>
    <t>1491*0,010/1000</t>
  </si>
  <si>
    <t>25111R01</t>
  </si>
  <si>
    <t>hnojivo v tabletách</t>
  </si>
  <si>
    <t>854002114</t>
  </si>
  <si>
    <t>15*1,05 'Přepočtené koeficientem množství</t>
  </si>
  <si>
    <t>185802123</t>
  </si>
  <si>
    <t>Hnojení půdy umělým hnojivem na široko ve svahu přes 1:5 do 1:2</t>
  </si>
  <si>
    <t>150008392</t>
  </si>
  <si>
    <t>250,0*0,03/1000</t>
  </si>
  <si>
    <t>-1471386241</t>
  </si>
  <si>
    <t>185803111</t>
  </si>
  <si>
    <t>Ošetření trávníku shrabáním v rovině a svahu do 1:5</t>
  </si>
  <si>
    <t>747176997</t>
  </si>
  <si>
    <t>Poznámka k položce:_x000d_
OBSAH_x000d_
2. V cenách nejsou započteny náklady na :_x000d_
a) vypletí;_x000d_
b) zalití;_x000d_
c) chemické odplevelení; _x000d_
d) hnojení._x000d_
3. V cenách jsou započteny i náklady na pokosení se shrabáním, naložením shrabu na dopravní prostředek s odvezením do vzdálenosti 20 km a vyložením shrabu.</t>
  </si>
  <si>
    <t>první pokosení + 1 další kosení</t>
  </si>
  <si>
    <t>185803112</t>
  </si>
  <si>
    <t>Ošetření trávníku shrabáním ve svahu přes 1:5 do 1:2</t>
  </si>
  <si>
    <t>543350844</t>
  </si>
  <si>
    <t>185804213</t>
  </si>
  <si>
    <t>Vypletí záhonu dřevin solitérních s naložením a odvozem odpadu do 20 km v rovině a svahu do 1:5</t>
  </si>
  <si>
    <t>1738891453</t>
  </si>
  <si>
    <t>185804214</t>
  </si>
  <si>
    <t>Vypletí záhonu dřevin ve skupinách s naložením a odvozem odpadu do 20 km v rovině a svahu do 1:5</t>
  </si>
  <si>
    <t>1619128747</t>
  </si>
  <si>
    <t>185804252</t>
  </si>
  <si>
    <t>Odstranění odkvetlých a odumřelých částí trvalek s odklizením odpadu do 20 km</t>
  </si>
  <si>
    <t>-53655522</t>
  </si>
  <si>
    <t>185804312</t>
  </si>
  <si>
    <t>Zalití rostlin vodou plocha přes 20 m2</t>
  </si>
  <si>
    <t>-1913092748</t>
  </si>
  <si>
    <t>"trávník - předpoklad zálivky 10l/m2" (1530,0+1920,0+1220,0+250,0)*10/1000</t>
  </si>
  <si>
    <t>"zálivka keřových a trvalkových ploch 20l/m2" 360,0*20/1000</t>
  </si>
  <si>
    <t>"zálivka stromů 100l/m2" 49*100/1000</t>
  </si>
  <si>
    <t>185851121</t>
  </si>
  <si>
    <t>Dovoz vody pro zálivku rostlin za vzdálenost do 1000 m</t>
  </si>
  <si>
    <t>-300643292</t>
  </si>
  <si>
    <t>469973127</t>
  </si>
  <si>
    <t>Poplatek za uložení na recyklační skládce (skládkovné) odpadu z rostlinných pletiv kód odpadu 02 01 03</t>
  </si>
  <si>
    <t>803840505</t>
  </si>
  <si>
    <t>bioodpad (dřevní hmota z kácení, uschlé rostliny po aplikaci herbicidu)</t>
  </si>
  <si>
    <t>9,8+3,0</t>
  </si>
  <si>
    <t>800302189</t>
  </si>
  <si>
    <t>SO 1900 - Přípojky (příprava pro mobilní toalety)</t>
  </si>
  <si>
    <t>SO 1900.1 - kanalizační přípojka</t>
  </si>
  <si>
    <t>132254201</t>
  </si>
  <si>
    <t>Hloubení zapažených rýh š do 2000 mm v hornině třídy těžitelnosti I skupiny 3 objem do 20 m3</t>
  </si>
  <si>
    <t>1954248419</t>
  </si>
  <si>
    <t>15,0*0,8*0,8</t>
  </si>
  <si>
    <t>139001101</t>
  </si>
  <si>
    <t>Příplatek za ztížení vykopávky v blízkosti podzemního vedení</t>
  </si>
  <si>
    <t>1289067538</t>
  </si>
  <si>
    <t>-1403245405</t>
  </si>
  <si>
    <t>9,6-2,4</t>
  </si>
  <si>
    <t>198624575</t>
  </si>
  <si>
    <t>Poznámka k položce:_x000d_
využití přebytečné zeminy v místě stavby</t>
  </si>
  <si>
    <t>-2063683352</t>
  </si>
  <si>
    <t>9,6-1,2-6,0</t>
  </si>
  <si>
    <t>794570121</t>
  </si>
  <si>
    <t>do v.0,3 m nad vrch potrubí</t>
  </si>
  <si>
    <t>15,0*0,5*0,8</t>
  </si>
  <si>
    <t>887887403</t>
  </si>
  <si>
    <t>195006120</t>
  </si>
  <si>
    <t>15,0*0,8</t>
  </si>
  <si>
    <t>359901211</t>
  </si>
  <si>
    <t>Monitoring stoky jakékoli výšky na nové kanalizaci</t>
  </si>
  <si>
    <t>1739521347</t>
  </si>
  <si>
    <t>-1442471874</t>
  </si>
  <si>
    <t>15,0*0,8*0,1</t>
  </si>
  <si>
    <t>1833399859</t>
  </si>
  <si>
    <t>-1000410351</t>
  </si>
  <si>
    <t>877260310</t>
  </si>
  <si>
    <t>Montáž kolen na kanalizačním potrubí z PP nebo tvrdého PVC-U trub hladkých plnostěnných DN 100</t>
  </si>
  <si>
    <t>-725417337</t>
  </si>
  <si>
    <t>28611718</t>
  </si>
  <si>
    <t>víčko kanalizace plastové KG DN 110</t>
  </si>
  <si>
    <t>-1580723211</t>
  </si>
  <si>
    <t>877315125</t>
  </si>
  <si>
    <t>Montáž navrtávacího sedla pro potrubí plastové korugované přípojka DN 150</t>
  </si>
  <si>
    <t>1787193139</t>
  </si>
  <si>
    <t>28654590</t>
  </si>
  <si>
    <t>sedlo kolmé kanalizace PP korugované DN 250/160</t>
  </si>
  <si>
    <t>-929698497</t>
  </si>
  <si>
    <t>877310430</t>
  </si>
  <si>
    <t>Montáž spojek na kanalizačním potrubí z PP trub korugovaných DN 150</t>
  </si>
  <si>
    <t>661269767</t>
  </si>
  <si>
    <t>28611504</t>
  </si>
  <si>
    <t>redukce kanalizační PVC 160/110</t>
  </si>
  <si>
    <t>-1647614135</t>
  </si>
  <si>
    <t>892271111</t>
  </si>
  <si>
    <t>Tlaková zkouška vodou potrubí DN 100 nebo 125</t>
  </si>
  <si>
    <t>-1472991769</t>
  </si>
  <si>
    <t>-1405215338</t>
  </si>
  <si>
    <t>894812111</t>
  </si>
  <si>
    <t>Revizní a čistící šachta z PP šachtové dno DN 315/150 přímý tok</t>
  </si>
  <si>
    <t>1755362115</t>
  </si>
  <si>
    <t>894812131</t>
  </si>
  <si>
    <t>Revizní a čistící šachta z PP DN 315 šachtová roura korugovaná bez hrdla světlé hloubky 1250 mm</t>
  </si>
  <si>
    <t>1127167136</t>
  </si>
  <si>
    <t>894812149</t>
  </si>
  <si>
    <t>Příplatek k rourám revizní a čistící šachty z PP DN 315 za uříznutí šachtové roury</t>
  </si>
  <si>
    <t>342700576</t>
  </si>
  <si>
    <t>894812156</t>
  </si>
  <si>
    <t>Revizní a čistící šachta z PP DN 315 poklop plastový pro třídu zatížení A15 s teleskopickou trubkou</t>
  </si>
  <si>
    <t>1744145388</t>
  </si>
  <si>
    <t>-1798462752</t>
  </si>
  <si>
    <t>-1193116667</t>
  </si>
  <si>
    <t>SO 1900.2 - vodovodní přípojka</t>
  </si>
  <si>
    <t>530620489</t>
  </si>
  <si>
    <t>15,0*1,2*0,7</t>
  </si>
  <si>
    <t>-937036924</t>
  </si>
  <si>
    <t>1429216390</t>
  </si>
  <si>
    <t>-338278504</t>
  </si>
  <si>
    <t>1882936777</t>
  </si>
  <si>
    <t>12,5-1,05-3,15</t>
  </si>
  <si>
    <t>948455561</t>
  </si>
  <si>
    <t>8,3*2 'Přepočtené koeficientem množství</t>
  </si>
  <si>
    <t>512658392</t>
  </si>
  <si>
    <t>15,0*0,3*0,7</t>
  </si>
  <si>
    <t>-2040670912</t>
  </si>
  <si>
    <t>3,15*2 'Přepočtené koeficientem množství</t>
  </si>
  <si>
    <t>352693932</t>
  </si>
  <si>
    <t>15,0*0,7</t>
  </si>
  <si>
    <t>1100528869</t>
  </si>
  <si>
    <t>15,0*0,7*0,1</t>
  </si>
  <si>
    <t>1615772820</t>
  </si>
  <si>
    <t>995932779</t>
  </si>
  <si>
    <t>877161118</t>
  </si>
  <si>
    <t>Montáž elektrozáslepek na vodovodním potrubí z PE trub d 32</t>
  </si>
  <si>
    <t>-555823701</t>
  </si>
  <si>
    <t>28615020</t>
  </si>
  <si>
    <t>elektrozáslepka SDR11 PE 100 PN16 D 32mm</t>
  </si>
  <si>
    <t>-1770347786</t>
  </si>
  <si>
    <t>891269111</t>
  </si>
  <si>
    <t>Montáž navrtávacích pasů na potrubí z jakýchkoli trub DN 100</t>
  </si>
  <si>
    <t>96496586</t>
  </si>
  <si>
    <t>42273551</t>
  </si>
  <si>
    <t>pás navrtávací se závitovým výstupem z tvárné litiny pro vodovodní PE a PVC potrubí 110-5/4"</t>
  </si>
  <si>
    <t>286311455</t>
  </si>
  <si>
    <t>42291053</t>
  </si>
  <si>
    <t>souprava zemní pro navrtávací pas se šoupátkem Rd 1,5m</t>
  </si>
  <si>
    <t>580325078</t>
  </si>
  <si>
    <t>-644840469</t>
  </si>
  <si>
    <t>183499985</t>
  </si>
  <si>
    <t>-1492638431</t>
  </si>
  <si>
    <t>71404842</t>
  </si>
  <si>
    <t>29433653</t>
  </si>
  <si>
    <t>891152211</t>
  </si>
  <si>
    <t>Montáž závitového vodoměru G 3/4 v šachtě</t>
  </si>
  <si>
    <t>285382171</t>
  </si>
  <si>
    <t>42290102</t>
  </si>
  <si>
    <t>souprava vodoměrná závitová se šroubením kohouty a zpětnou klapkou 3/4"-3/4"</t>
  </si>
  <si>
    <t>1936544071</t>
  </si>
  <si>
    <t>899112112</t>
  </si>
  <si>
    <t>Osazení poklopů plastových nebo kompozitních včetně rámů pro třídu zatížení A15, A50</t>
  </si>
  <si>
    <t>-1185112015</t>
  </si>
  <si>
    <t>63126036</t>
  </si>
  <si>
    <t>poklop šachtový s kompozitním rámem kruhový DN 600 A15</t>
  </si>
  <si>
    <t>-538036056</t>
  </si>
  <si>
    <t>-589569733</t>
  </si>
  <si>
    <t>"signalizační vodič CYY 6 mm2" 15,0</t>
  </si>
  <si>
    <t>-234989485</t>
  </si>
  <si>
    <t>-1567720768</t>
  </si>
  <si>
    <t>SO 1900.3 - přípojka elektro</t>
  </si>
  <si>
    <t>1135169920</t>
  </si>
  <si>
    <t>-164945652</t>
  </si>
  <si>
    <t>2*1,15 'Přepočtené koeficientem množství</t>
  </si>
  <si>
    <t>741130001</t>
  </si>
  <si>
    <t>Ukončení vodič izolovaný do 2,5 mm2 v rozváděči nebo na přístroji</t>
  </si>
  <si>
    <t>14958924</t>
  </si>
  <si>
    <t>741320165</t>
  </si>
  <si>
    <t>Montáž jističů třípólových nn do 25 A ve skříni se zapojením vodičů</t>
  </si>
  <si>
    <t>690891198</t>
  </si>
  <si>
    <t>doplnění stávajícího rozvaděče</t>
  </si>
  <si>
    <t>35822167</t>
  </si>
  <si>
    <t>jistič 3-pólový 16 A vypínací charakteristika D vypínací schopnost 10 kA</t>
  </si>
  <si>
    <t>306901428</t>
  </si>
  <si>
    <t>1111736029</t>
  </si>
  <si>
    <t>35436027</t>
  </si>
  <si>
    <t>spojka kabelová smršťovaná přímé do 1kV 91ahsc-6 3-4ž.x1-6mm</t>
  </si>
  <si>
    <t>1842452932</t>
  </si>
  <si>
    <t>1994572620</t>
  </si>
  <si>
    <t>1025358075</t>
  </si>
  <si>
    <t>-440704964</t>
  </si>
  <si>
    <t>460161272</t>
  </si>
  <si>
    <t>Hloubení kabelových rýh ručně š 50 cm hl 80 cm v hornině tř I skupiny 3</t>
  </si>
  <si>
    <t>1919890920</t>
  </si>
  <si>
    <t>460431282</t>
  </si>
  <si>
    <t>Zásyp kabelových rýh ručně se zhutněním š 50 cm hl 80 cm z horniny tř I skupiny 3</t>
  </si>
  <si>
    <t>-507995477</t>
  </si>
  <si>
    <t>460662112</t>
  </si>
  <si>
    <t>Kabelové lože z písku pro kabely vn a vvn bez zakrytí š pře 35 do 50 cm</t>
  </si>
  <si>
    <t>2032513319</t>
  </si>
  <si>
    <t>460671114</t>
  </si>
  <si>
    <t>Výstražná fólie pro krytí kabelů šířky přes 35 do 40 cm</t>
  </si>
  <si>
    <t>954029547</t>
  </si>
  <si>
    <t>-838897943</t>
  </si>
  <si>
    <t>34571351</t>
  </si>
  <si>
    <t>trubka elektroinstalační ohebná dvouplášťová korugovaná HDPE (chránička) D 40/50mm</t>
  </si>
  <si>
    <t>-113274511</t>
  </si>
  <si>
    <t>80*1,05 'Přepočtené koeficientem množství</t>
  </si>
  <si>
    <t>750587176</t>
  </si>
  <si>
    <t>PS 1001 - Technologie vodního prvku</t>
  </si>
  <si>
    <t>799 - Technologie vodního prvku</t>
  </si>
  <si>
    <t>-1231740423</t>
  </si>
  <si>
    <t>-638432005</t>
  </si>
  <si>
    <t>10,5*1,05 'Přepočtené koeficientem množství</t>
  </si>
  <si>
    <t>871251101</t>
  </si>
  <si>
    <t>Montáž potrubí z PVC SDR 11 těsněných gumovým kroužkem otevřený výkop D 110 x 4,2 mm</t>
  </si>
  <si>
    <t>-1549219030</t>
  </si>
  <si>
    <t>28610002</t>
  </si>
  <si>
    <t>trubka tlaková hrdlovaná vodovodní PVC DN 100</t>
  </si>
  <si>
    <t>2130928604</t>
  </si>
  <si>
    <t>16,2*1,03 'Přepočtené koeficientem množství</t>
  </si>
  <si>
    <t>891185321</t>
  </si>
  <si>
    <t>Montáž zpětných klapek DN 40</t>
  </si>
  <si>
    <t>-1394304400</t>
  </si>
  <si>
    <t>42231500</t>
  </si>
  <si>
    <t>kohout kulový uhlíková ocel K85 111 516 PN16 T 200°C DN 40</t>
  </si>
  <si>
    <t>1765991182</t>
  </si>
  <si>
    <t>891231112</t>
  </si>
  <si>
    <t>Montáž vodovodních šoupátek otevřený výkop DN 65</t>
  </si>
  <si>
    <t>-330131973</t>
  </si>
  <si>
    <t>55128076</t>
  </si>
  <si>
    <t>klapka uzavírací mezipřírubová PN16 T 120°C disk litina DN 65</t>
  </si>
  <si>
    <t>627255458</t>
  </si>
  <si>
    <t>891235321</t>
  </si>
  <si>
    <t>Montáž zpětných klapek DN 65</t>
  </si>
  <si>
    <t>453224168</t>
  </si>
  <si>
    <t>55128048</t>
  </si>
  <si>
    <t>klapka zpětná pružinová mezipřírubová PN16 T 100°C DN 65 dl 46mm</t>
  </si>
  <si>
    <t>-22837344</t>
  </si>
  <si>
    <t>891241112</t>
  </si>
  <si>
    <t>Montáž vodovodních šoupátek otevřený výkop DN 80</t>
  </si>
  <si>
    <t>2133148772</t>
  </si>
  <si>
    <t>42221116</t>
  </si>
  <si>
    <t>šoupátko s přírubami voda DN 80 PN16</t>
  </si>
  <si>
    <t>2098646365</t>
  </si>
  <si>
    <t>42291061</t>
  </si>
  <si>
    <t>souprava zemní pro šoupátka DN 65-80mm Rd 1,0m</t>
  </si>
  <si>
    <t>-1627960041</t>
  </si>
  <si>
    <t>55128077</t>
  </si>
  <si>
    <t>klapka uzavírací mezipřírubová PN16 T 120°C disk litina DN 80</t>
  </si>
  <si>
    <t>-1748594548</t>
  </si>
  <si>
    <t>891261112</t>
  </si>
  <si>
    <t>Montáž vodovodních šoupátek otevřený výkop DN 100</t>
  </si>
  <si>
    <t>-144566279</t>
  </si>
  <si>
    <t>55128078</t>
  </si>
  <si>
    <t>klapka uzavírací mezipřírubová PN16 T 120°C disk litina DN 100</t>
  </si>
  <si>
    <t>829047236</t>
  </si>
  <si>
    <t>42221117</t>
  </si>
  <si>
    <t>šoupátko s přírubami voda DN 100 PN16</t>
  </si>
  <si>
    <t>-1493980584</t>
  </si>
  <si>
    <t>42291062</t>
  </si>
  <si>
    <t>souprava zemní pro šoupátka DN 100-150mm Rd 1,0m</t>
  </si>
  <si>
    <t>-1064128900</t>
  </si>
  <si>
    <t>-1883474758</t>
  </si>
  <si>
    <t>113432375</t>
  </si>
  <si>
    <t>-1518702786</t>
  </si>
  <si>
    <t>1964000362</t>
  </si>
  <si>
    <t>998721101</t>
  </si>
  <si>
    <t>Přesun hmot tonážní pro vnitřní kanalizaci v objektech v do 6 m</t>
  </si>
  <si>
    <t>-1958820476</t>
  </si>
  <si>
    <t>1255806112</t>
  </si>
  <si>
    <t>722173235</t>
  </si>
  <si>
    <t>Potrubí vodovodní plastové pevné PVC-C spoj lepením PN 25 do 70°C D 40x4,5 mm</t>
  </si>
  <si>
    <t>673087067</t>
  </si>
  <si>
    <t>722173237</t>
  </si>
  <si>
    <t>Potrubí vodovodní plastové pevné PVC-C spoj lepením PN 25 do 70°C D 63x7,1 mm</t>
  </si>
  <si>
    <t>-377977506</t>
  </si>
  <si>
    <t>722173239</t>
  </si>
  <si>
    <t>Potrubí vodovodní plastové pevné PVC-C spoj lepením PN 16 do 70°C D 90x6,7 mm</t>
  </si>
  <si>
    <t>864412881</t>
  </si>
  <si>
    <t>722181232</t>
  </si>
  <si>
    <t>Ochrana vodovodního potrubí přilepenými termoizolačními trubicemi z PE tl přes 9 do 13 mm DN přes 22 do 45 mm</t>
  </si>
  <si>
    <t>-882481907</t>
  </si>
  <si>
    <t>722181235</t>
  </si>
  <si>
    <t>Ochrana vodovodního potrubí přilepenými termoizolačními trubicemi z PE tl přes 9 do 13 mm DN přes 89 mm</t>
  </si>
  <si>
    <t>-1951688343</t>
  </si>
  <si>
    <t>722181246</t>
  </si>
  <si>
    <t>Ochrana vodovodního potrubí přilepenými termoizolačními trubicemi z PE tl přes 13 do 20 mm DN přes 110 mm</t>
  </si>
  <si>
    <t>837896517</t>
  </si>
  <si>
    <t>28,8+1,5</t>
  </si>
  <si>
    <t>1910368089</t>
  </si>
  <si>
    <t>-1740629010</t>
  </si>
  <si>
    <t>kohout kulový D 25mm</t>
  </si>
  <si>
    <t>959789145</t>
  </si>
  <si>
    <t>28654293</t>
  </si>
  <si>
    <t>kohout kulový D 50mm</t>
  </si>
  <si>
    <t>1903715125</t>
  </si>
  <si>
    <t>998722101</t>
  </si>
  <si>
    <t>Přesun hmot tonážní pro vnitřní vodovod v objektech v do 6 m</t>
  </si>
  <si>
    <t>126325304</t>
  </si>
  <si>
    <t>-139572800</t>
  </si>
  <si>
    <t>-1866163434</t>
  </si>
  <si>
    <t>177472830</t>
  </si>
  <si>
    <t>-1186193547</t>
  </si>
  <si>
    <t>-1041620782</t>
  </si>
  <si>
    <t>-2126036599</t>
  </si>
  <si>
    <t>-1317794700</t>
  </si>
  <si>
    <t>874017742</t>
  </si>
  <si>
    <t>-1066897637</t>
  </si>
  <si>
    <t>-848044828</t>
  </si>
  <si>
    <t>150*1,15 'Přepočtené koeficientem množství</t>
  </si>
  <si>
    <t>-505397426</t>
  </si>
  <si>
    <t>1648043419</t>
  </si>
  <si>
    <t>1500972109</t>
  </si>
  <si>
    <t>2143895124</t>
  </si>
  <si>
    <t>-2099911637</t>
  </si>
  <si>
    <t>-131224516</t>
  </si>
  <si>
    <t>10*1,15 'Přepočtené koeficientem množství</t>
  </si>
  <si>
    <t>570201032</t>
  </si>
  <si>
    <t>34143189</t>
  </si>
  <si>
    <t>kabel ovládací flexibilní stíněný Cu opletením jádro Cu lanované izolace PVC plášť PVC 300/500V (CMFM) 4x1,50mm2</t>
  </si>
  <si>
    <t>389502016</t>
  </si>
  <si>
    <t>-647259603</t>
  </si>
  <si>
    <t>34143174</t>
  </si>
  <si>
    <t>kabel ovládací flexibilní stíněný Cu opletením jádro Cu lanované izolace PVC plášť PVC 300/500V 3x1,00mm2</t>
  </si>
  <si>
    <t>-2089606652</t>
  </si>
  <si>
    <t>Poznámka k položce:_x000d_
H05VV-F-G 3x1 mm2</t>
  </si>
  <si>
    <t>24*1,15 'Přepočtené koeficientem množství</t>
  </si>
  <si>
    <t>-91958275</t>
  </si>
  <si>
    <t>1249502633</t>
  </si>
  <si>
    <t>Poznámka k položce:_x000d_
H05VV-F-G 5x1 mm2</t>
  </si>
  <si>
    <t>1519250663</t>
  </si>
  <si>
    <t>34113258</t>
  </si>
  <si>
    <t>kabel Instalační flexibilní jádro Cu lanované izolace pryž plášť pryž chloroprenová 450/750V (H07RN-F) 3x2,5mm2</t>
  </si>
  <si>
    <t>18037630</t>
  </si>
  <si>
    <t>1597124435</t>
  </si>
  <si>
    <t>-984392703</t>
  </si>
  <si>
    <t>55*1,15 'Přepočtené koeficientem množství</t>
  </si>
  <si>
    <t>415610394</t>
  </si>
  <si>
    <t>-626279033</t>
  </si>
  <si>
    <t>1740836225</t>
  </si>
  <si>
    <t>35711024R</t>
  </si>
  <si>
    <t>rozvodnice 1000x800x300 mm s montážní deskou</t>
  </si>
  <si>
    <t>-961667329</t>
  </si>
  <si>
    <t>-297834666</t>
  </si>
  <si>
    <t>1669797893</t>
  </si>
  <si>
    <t>740898406</t>
  </si>
  <si>
    <t>-213119124</t>
  </si>
  <si>
    <t>883502345</t>
  </si>
  <si>
    <t>1642714585</t>
  </si>
  <si>
    <t>-1471226329</t>
  </si>
  <si>
    <t>790475614</t>
  </si>
  <si>
    <t>-1192961827</t>
  </si>
  <si>
    <t>741313043</t>
  </si>
  <si>
    <t>Montáž zásuvka (polo)zapuštěná šroubové připojení 2x(2P + PE) dvojnásobná se zapojením vodičů</t>
  </si>
  <si>
    <t>1190794378</t>
  </si>
  <si>
    <t>34555225</t>
  </si>
  <si>
    <t>zásuvka nástěnná dvojnásobná, IP44, šroubové svorky</t>
  </si>
  <si>
    <t>-1405724443</t>
  </si>
  <si>
    <t>-1244618106</t>
  </si>
  <si>
    <t>-142973772</t>
  </si>
  <si>
    <t>333887248</t>
  </si>
  <si>
    <t>2116464172</t>
  </si>
  <si>
    <t>105587950</t>
  </si>
  <si>
    <t>-765476106</t>
  </si>
  <si>
    <t>741320R07</t>
  </si>
  <si>
    <t>MS 10A , 3-pólový</t>
  </si>
  <si>
    <t>1557823233</t>
  </si>
  <si>
    <t>478568989</t>
  </si>
  <si>
    <t>741320R09</t>
  </si>
  <si>
    <t>PS-LP-200S pomocný spínač</t>
  </si>
  <si>
    <t>2113095993</t>
  </si>
  <si>
    <t>-60927875</t>
  </si>
  <si>
    <t>-445608103</t>
  </si>
  <si>
    <t>741320R12</t>
  </si>
  <si>
    <t>Frekvenční měnič 2kW 400V</t>
  </si>
  <si>
    <t>1314624568</t>
  </si>
  <si>
    <t>741320R13</t>
  </si>
  <si>
    <t>Trafo 230V/24V DC 30W</t>
  </si>
  <si>
    <t>1231550613</t>
  </si>
  <si>
    <t>1447327391</t>
  </si>
  <si>
    <t>1702388780</t>
  </si>
  <si>
    <t>-1380420325</t>
  </si>
  <si>
    <t>-411759124</t>
  </si>
  <si>
    <t>Řízení PLC včetně rozžiřujících modulů, dotykový panel</t>
  </si>
  <si>
    <t>-782052868</t>
  </si>
  <si>
    <t>-322396282</t>
  </si>
  <si>
    <t>Nerezový prostup DN 25 - přívod vody</t>
  </si>
  <si>
    <t>1238170292</t>
  </si>
  <si>
    <t>Nerezový prostup 2x DN 25 - přívod elektroinstalace</t>
  </si>
  <si>
    <t>238348879</t>
  </si>
  <si>
    <t>Nerezový prostup 2x DN 25 - dopouštění, senzory</t>
  </si>
  <si>
    <t>-316122210</t>
  </si>
  <si>
    <t>Nerezový prostup DN 80 - výtlak filtrace/okruh potoka</t>
  </si>
  <si>
    <t>890701084</t>
  </si>
  <si>
    <t>Nerezový prostup DN 100 - napojení na kanalizaci</t>
  </si>
  <si>
    <t>-996791768</t>
  </si>
  <si>
    <t>Nerezový prostup DN 100 - sání filtrace/okruh potoka</t>
  </si>
  <si>
    <t>402076130</t>
  </si>
  <si>
    <t>767995R07</t>
  </si>
  <si>
    <t>Nerezový prostup DN 100 - odvětrání</t>
  </si>
  <si>
    <t>-793117342</t>
  </si>
  <si>
    <t>767995R08</t>
  </si>
  <si>
    <t>Nerezový prostup DN 100 - jezero</t>
  </si>
  <si>
    <t>180957569</t>
  </si>
  <si>
    <t>767995R09</t>
  </si>
  <si>
    <t>Nerezová kombiarmatura - hladinové senzory, dopouštění vody DN 25, bezpečnostní přeliv DN 125</t>
  </si>
  <si>
    <t>2096205030</t>
  </si>
  <si>
    <t>767995R10</t>
  </si>
  <si>
    <t>Nerezový pororošt kalníku 595x595x30 mm vč.rámu</t>
  </si>
  <si>
    <t>-1356135415</t>
  </si>
  <si>
    <t>767995R11</t>
  </si>
  <si>
    <t>Nerezový výtokový box</t>
  </si>
  <si>
    <t>2129446805</t>
  </si>
  <si>
    <t>767995R12</t>
  </si>
  <si>
    <t>Nerezový odvětrací komínek</t>
  </si>
  <si>
    <t>-1639791933</t>
  </si>
  <si>
    <t>-668332171</t>
  </si>
  <si>
    <t>799</t>
  </si>
  <si>
    <t>799001R01</t>
  </si>
  <si>
    <t xml:space="preserve">Pískový jednovrstvý laminátový filtr Ø900 mm;  ovzdušňovací a vypouštěcí ventil, tlaková třída do 2,5 bar</t>
  </si>
  <si>
    <t>385848877</t>
  </si>
  <si>
    <t>799001R02</t>
  </si>
  <si>
    <t>Písková náplň - hrubý písek, frakce 1-2 mm</t>
  </si>
  <si>
    <t>-897552504</t>
  </si>
  <si>
    <t>799001R03</t>
  </si>
  <si>
    <t>Písková náplň - jemný písek, frakce 0,4-0,8 mm</t>
  </si>
  <si>
    <t>1320639045</t>
  </si>
  <si>
    <t>112</t>
  </si>
  <si>
    <t>799001R04</t>
  </si>
  <si>
    <t>Automatický pěticestný ventil 2 1/2" - časové řízení + tlakové řízení, umístění boční, napájení 230 V AC/50 Hz, ovládáno z kompresoru</t>
  </si>
  <si>
    <t>1557980047</t>
  </si>
  <si>
    <t>113</t>
  </si>
  <si>
    <t>799001R05</t>
  </si>
  <si>
    <t>Snímač tlaku 0-16 bar, výstup 4-20 mA, IP65</t>
  </si>
  <si>
    <t>-230250317</t>
  </si>
  <si>
    <t>114</t>
  </si>
  <si>
    <t>799001R06</t>
  </si>
  <si>
    <t>Čerpadlo - filtrace/okruh vodoteče - Q=19 m³/hod, H=12,0 m, P=1,5 kW, U=230/400 V - horizontální provedení</t>
  </si>
  <si>
    <t>646149777</t>
  </si>
  <si>
    <t>Poznámka k položce:_x000d_
materiál: tělo litina, oběžné kolo litina, hřídel nerez ocel, ucpávka uhlík - keramika - NBR; krytí IP54; 4-pólový asynchronní motor, 50 Hz (n=1450 rpm); třída izolace F</t>
  </si>
  <si>
    <t>115</t>
  </si>
  <si>
    <t>799001R07</t>
  </si>
  <si>
    <t>Zachycovač mechanických nečistot DN100, 33 l, laminát</t>
  </si>
  <si>
    <t>724525323</t>
  </si>
  <si>
    <t>116</t>
  </si>
  <si>
    <t>799001R08</t>
  </si>
  <si>
    <t>Regulátor chemického hospodářství - měření pH a ORP</t>
  </si>
  <si>
    <t>1293644673</t>
  </si>
  <si>
    <t>Poznámka k položce:_x000d_
integrovaná čerpadla dezinfikant, pH korektor; průtok čerpadla: 1,5 l/h; maximální zpětný tlak: 1,5 barů; napěťový signál: 100–240 V AC, 2x vstup pro hladinovou sondu; krytí IP65; napájení: 230 V AC/50 Hz</t>
  </si>
  <si>
    <t>117</t>
  </si>
  <si>
    <t>799001R09</t>
  </si>
  <si>
    <t>Dezinfikant - chlornan sodný - barel 20 l - koncentrát</t>
  </si>
  <si>
    <t>626155973</t>
  </si>
  <si>
    <t>118</t>
  </si>
  <si>
    <t>799001R10</t>
  </si>
  <si>
    <t>Korektor pH - kyselina sírová - barel 20l - koncentrát</t>
  </si>
  <si>
    <t>-150826297</t>
  </si>
  <si>
    <t>119</t>
  </si>
  <si>
    <t>799001R11</t>
  </si>
  <si>
    <t>Záchytná vana pro barely 30 l</t>
  </si>
  <si>
    <t>-1204733771</t>
  </si>
  <si>
    <t>120</t>
  </si>
  <si>
    <t>799001R12</t>
  </si>
  <si>
    <t>UV reaktor středotlaký - nerez - Qmax= 23 m3/h, U= 230 V, P= 0,25 kW, G2"</t>
  </si>
  <si>
    <t>-843424051</t>
  </si>
  <si>
    <t>121</t>
  </si>
  <si>
    <t>799001R13</t>
  </si>
  <si>
    <t xml:space="preserve">Zachycovač mechanických nečistot DN25 - manometr, automatický provoz,  filtrační vložka 100 µm, napájení 230 V AC/50 Hz</t>
  </si>
  <si>
    <t>194612246</t>
  </si>
  <si>
    <t>122</t>
  </si>
  <si>
    <t>799001R14</t>
  </si>
  <si>
    <t>Ventil s elektropohonem DN25, G1", materiál nerez ocel, napájení 230 V AC/50 Hz, havarijní funkce (bez napětí uzavřeno)</t>
  </si>
  <si>
    <t>-24170829</t>
  </si>
  <si>
    <t>123</t>
  </si>
  <si>
    <t>799001R15</t>
  </si>
  <si>
    <t xml:space="preserve">Kompresor pro automatický ventil - plnící množství  Q= 70 l/min, U=230 V, P= 1,1 kW, max.přetlak 8 bar, objem tlakové nádoby 6 l, bezolejový</t>
  </si>
  <si>
    <t>344993069</t>
  </si>
  <si>
    <t>124</t>
  </si>
  <si>
    <t>799001R16</t>
  </si>
  <si>
    <t>Kalové čerpadlo Q=10,2 m³/hod, H=4m, P=0,7 kW, U=230 V - nerez materiál, ponorné</t>
  </si>
  <si>
    <t>157758506</t>
  </si>
  <si>
    <t>125</t>
  </si>
  <si>
    <t>799001R17</t>
  </si>
  <si>
    <t>Vodoměr mokroběžný vícevtokový DN20, G1", Qn2,5, montáž do horizontální polohy, výstup datový M-BUS, impulsní výstup</t>
  </si>
  <si>
    <t>-1897153470</t>
  </si>
  <si>
    <t>126</t>
  </si>
  <si>
    <t>210280002</t>
  </si>
  <si>
    <t>Zkoušky a prohlídky el rozvodů a zařízení celková prohlídka pro objem montážních prací přes 100 do 500 tis Kč</t>
  </si>
  <si>
    <t>563581677</t>
  </si>
  <si>
    <t>127</t>
  </si>
  <si>
    <t>-228359701</t>
  </si>
  <si>
    <t>"montážní práce" 90</t>
  </si>
  <si>
    <t>"programování řídícího softwaru" 32</t>
  </si>
  <si>
    <t>5630379</t>
  </si>
  <si>
    <t>129</t>
  </si>
  <si>
    <t>37544710</t>
  </si>
  <si>
    <t>"návody na obsluhu a údržbu" 16</t>
  </si>
  <si>
    <t>"uvedení do provozu, zaškolení obsluhy" 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</si>
</sst>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drawing" Target="../drawings/drawing30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37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38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42</v>
      </c>
      <c r="E29" s="48"/>
      <c r="F29" s="33" t="s">
        <v>43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44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45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46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47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48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49</v>
      </c>
      <c r="U35" s="55"/>
      <c r="V35" s="55"/>
      <c r="W35" s="55"/>
      <c r="X35" s="57" t="s">
        <v>50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51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52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53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54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53</v>
      </c>
      <c r="AI60" s="43"/>
      <c r="AJ60" s="43"/>
      <c r="AK60" s="43"/>
      <c r="AL60" s="43"/>
      <c r="AM60" s="65" t="s">
        <v>54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55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56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53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54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53</v>
      </c>
      <c r="AI75" s="43"/>
      <c r="AJ75" s="43"/>
      <c r="AK75" s="43"/>
      <c r="AL75" s="43"/>
      <c r="AM75" s="65" t="s">
        <v>54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57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250701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Využití pozemku parc.č.549/61, Světlá nad Sázavou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parc.č.549/61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10. 7. 2025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Světlá nad Sázavou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31</v>
      </c>
      <c r="AJ89" s="41"/>
      <c r="AK89" s="41"/>
      <c r="AL89" s="41"/>
      <c r="AM89" s="81" t="str">
        <f>IF(E17="","",E17)</f>
        <v>TRANSCONSULT s.r.o.</v>
      </c>
      <c r="AN89" s="72"/>
      <c r="AO89" s="72"/>
      <c r="AP89" s="72"/>
      <c r="AQ89" s="41"/>
      <c r="AR89" s="45"/>
      <c r="AS89" s="82" t="s">
        <v>58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29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59</v>
      </c>
      <c r="D92" s="95"/>
      <c r="E92" s="95"/>
      <c r="F92" s="95"/>
      <c r="G92" s="95"/>
      <c r="H92" s="96"/>
      <c r="I92" s="97" t="s">
        <v>60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61</v>
      </c>
      <c r="AH92" s="95"/>
      <c r="AI92" s="95"/>
      <c r="AJ92" s="95"/>
      <c r="AK92" s="95"/>
      <c r="AL92" s="95"/>
      <c r="AM92" s="95"/>
      <c r="AN92" s="97" t="s">
        <v>62</v>
      </c>
      <c r="AO92" s="95"/>
      <c r="AP92" s="99"/>
      <c r="AQ92" s="100" t="s">
        <v>63</v>
      </c>
      <c r="AR92" s="45"/>
      <c r="AS92" s="101" t="s">
        <v>64</v>
      </c>
      <c r="AT92" s="102" t="s">
        <v>65</v>
      </c>
      <c r="AU92" s="102" t="s">
        <v>66</v>
      </c>
      <c r="AV92" s="102" t="s">
        <v>67</v>
      </c>
      <c r="AW92" s="102" t="s">
        <v>68</v>
      </c>
      <c r="AX92" s="102" t="s">
        <v>69</v>
      </c>
      <c r="AY92" s="102" t="s">
        <v>70</v>
      </c>
      <c r="AZ92" s="102" t="s">
        <v>71</v>
      </c>
      <c r="BA92" s="102" t="s">
        <v>72</v>
      </c>
      <c r="BB92" s="102" t="s">
        <v>73</v>
      </c>
      <c r="BC92" s="102" t="s">
        <v>74</v>
      </c>
      <c r="BD92" s="103" t="s">
        <v>75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76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ROUND(AG95,2)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ROUND(AS95,2)</f>
        <v>0</v>
      </c>
      <c r="AT94" s="115">
        <f>ROUND(SUM(AV94:AW94),2)</f>
        <v>0</v>
      </c>
      <c r="AU94" s="116">
        <f>ROUND(AU95,5)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ROUND(AZ95,2)</f>
        <v>0</v>
      </c>
      <c r="BA94" s="115">
        <f>ROUND(BA95,2)</f>
        <v>0</v>
      </c>
      <c r="BB94" s="115">
        <f>ROUND(BB95,2)</f>
        <v>0</v>
      </c>
      <c r="BC94" s="115">
        <f>ROUND(BC95,2)</f>
        <v>0</v>
      </c>
      <c r="BD94" s="117">
        <f>ROUND(BD95,2)</f>
        <v>0</v>
      </c>
      <c r="BE94" s="6"/>
      <c r="BS94" s="118" t="s">
        <v>77</v>
      </c>
      <c r="BT94" s="118" t="s">
        <v>78</v>
      </c>
      <c r="BU94" s="119" t="s">
        <v>79</v>
      </c>
      <c r="BV94" s="118" t="s">
        <v>80</v>
      </c>
      <c r="BW94" s="118" t="s">
        <v>5</v>
      </c>
      <c r="BX94" s="118" t="s">
        <v>81</v>
      </c>
      <c r="CL94" s="118" t="s">
        <v>1</v>
      </c>
    </row>
    <row r="95" s="7" customFormat="1" ht="16.5" customHeight="1">
      <c r="A95" s="7"/>
      <c r="B95" s="120"/>
      <c r="C95" s="121"/>
      <c r="D95" s="122" t="s">
        <v>82</v>
      </c>
      <c r="E95" s="122"/>
      <c r="F95" s="122"/>
      <c r="G95" s="122"/>
      <c r="H95" s="122"/>
      <c r="I95" s="123"/>
      <c r="J95" s="122" t="s">
        <v>83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ROUND(AG96+AG97+AG98+SUM(AG101:AG109)+AG112+SUM(AG115:AG120)+SUM(AG123:AG125)+AG129,2)</f>
        <v>0</v>
      </c>
      <c r="AH95" s="123"/>
      <c r="AI95" s="123"/>
      <c r="AJ95" s="123"/>
      <c r="AK95" s="123"/>
      <c r="AL95" s="123"/>
      <c r="AM95" s="123"/>
      <c r="AN95" s="125">
        <f>SUM(AG95,AT95)</f>
        <v>0</v>
      </c>
      <c r="AO95" s="123"/>
      <c r="AP95" s="123"/>
      <c r="AQ95" s="126" t="s">
        <v>84</v>
      </c>
      <c r="AR95" s="127"/>
      <c r="AS95" s="128">
        <f>ROUND(AS96+AS97+AS98+SUM(AS101:AS109)+AS112+SUM(AS115:AS120)+SUM(AS123:AS125)+AS129,2)</f>
        <v>0</v>
      </c>
      <c r="AT95" s="129">
        <f>ROUND(SUM(AV95:AW95),2)</f>
        <v>0</v>
      </c>
      <c r="AU95" s="130">
        <f>ROUND(AU96+AU97+AU98+SUM(AU101:AU109)+AU112+SUM(AU115:AU120)+SUM(AU123:AU125)+AU129,5)</f>
        <v>0</v>
      </c>
      <c r="AV95" s="129">
        <f>ROUND(AZ95*L29,2)</f>
        <v>0</v>
      </c>
      <c r="AW95" s="129">
        <f>ROUND(BA95*L30,2)</f>
        <v>0</v>
      </c>
      <c r="AX95" s="129">
        <f>ROUND(BB95*L29,2)</f>
        <v>0</v>
      </c>
      <c r="AY95" s="129">
        <f>ROUND(BC95*L30,2)</f>
        <v>0</v>
      </c>
      <c r="AZ95" s="129">
        <f>ROUND(AZ96+AZ97+AZ98+SUM(AZ101:AZ109)+AZ112+SUM(AZ115:AZ120)+SUM(AZ123:AZ125)+AZ129,2)</f>
        <v>0</v>
      </c>
      <c r="BA95" s="129">
        <f>ROUND(BA96+BA97+BA98+SUM(BA101:BA109)+BA112+SUM(BA115:BA120)+SUM(BA123:BA125)+BA129,2)</f>
        <v>0</v>
      </c>
      <c r="BB95" s="129">
        <f>ROUND(BB96+BB97+BB98+SUM(BB101:BB109)+BB112+SUM(BB115:BB120)+SUM(BB123:BB125)+BB129,2)</f>
        <v>0</v>
      </c>
      <c r="BC95" s="129">
        <f>ROUND(BC96+BC97+BC98+SUM(BC101:BC109)+BC112+SUM(BC115:BC120)+SUM(BC123:BC125)+BC129,2)</f>
        <v>0</v>
      </c>
      <c r="BD95" s="131">
        <f>ROUND(BD96+BD97+BD98+SUM(BD101:BD109)+BD112+SUM(BD115:BD120)+SUM(BD123:BD125)+BD129,2)</f>
        <v>0</v>
      </c>
      <c r="BE95" s="7"/>
      <c r="BS95" s="132" t="s">
        <v>77</v>
      </c>
      <c r="BT95" s="132" t="s">
        <v>85</v>
      </c>
      <c r="BU95" s="132" t="s">
        <v>79</v>
      </c>
      <c r="BV95" s="132" t="s">
        <v>80</v>
      </c>
      <c r="BW95" s="132" t="s">
        <v>86</v>
      </c>
      <c r="BX95" s="132" t="s">
        <v>5</v>
      </c>
      <c r="CL95" s="132" t="s">
        <v>1</v>
      </c>
      <c r="CM95" s="132" t="s">
        <v>87</v>
      </c>
    </row>
    <row r="96" s="4" customFormat="1" ht="23.25" customHeight="1">
      <c r="A96" s="133" t="s">
        <v>88</v>
      </c>
      <c r="B96" s="71"/>
      <c r="C96" s="134"/>
      <c r="D96" s="134"/>
      <c r="E96" s="135" t="s">
        <v>89</v>
      </c>
      <c r="F96" s="135"/>
      <c r="G96" s="135"/>
      <c r="H96" s="135"/>
      <c r="I96" s="135"/>
      <c r="J96" s="134"/>
      <c r="K96" s="135" t="s">
        <v>90</v>
      </c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6">
        <f>'SO 0000 - Všeobecné polož...'!J32</f>
        <v>0</v>
      </c>
      <c r="AH96" s="134"/>
      <c r="AI96" s="134"/>
      <c r="AJ96" s="134"/>
      <c r="AK96" s="134"/>
      <c r="AL96" s="134"/>
      <c r="AM96" s="134"/>
      <c r="AN96" s="136">
        <f>SUM(AG96,AT96)</f>
        <v>0</v>
      </c>
      <c r="AO96" s="134"/>
      <c r="AP96" s="134"/>
      <c r="AQ96" s="137" t="s">
        <v>91</v>
      </c>
      <c r="AR96" s="73"/>
      <c r="AS96" s="138">
        <v>0</v>
      </c>
      <c r="AT96" s="139">
        <f>ROUND(SUM(AV96:AW96),2)</f>
        <v>0</v>
      </c>
      <c r="AU96" s="140">
        <f>'SO 0000 - Všeobecné polož...'!P126</f>
        <v>0</v>
      </c>
      <c r="AV96" s="139">
        <f>'SO 0000 - Všeobecné polož...'!J35</f>
        <v>0</v>
      </c>
      <c r="AW96" s="139">
        <f>'SO 0000 - Všeobecné polož...'!J36</f>
        <v>0</v>
      </c>
      <c r="AX96" s="139">
        <f>'SO 0000 - Všeobecné polož...'!J37</f>
        <v>0</v>
      </c>
      <c r="AY96" s="139">
        <f>'SO 0000 - Všeobecné polož...'!J38</f>
        <v>0</v>
      </c>
      <c r="AZ96" s="139">
        <f>'SO 0000 - Všeobecné polož...'!F35</f>
        <v>0</v>
      </c>
      <c r="BA96" s="139">
        <f>'SO 0000 - Všeobecné polož...'!F36</f>
        <v>0</v>
      </c>
      <c r="BB96" s="139">
        <f>'SO 0000 - Všeobecné polož...'!F37</f>
        <v>0</v>
      </c>
      <c r="BC96" s="139">
        <f>'SO 0000 - Všeobecné polož...'!F38</f>
        <v>0</v>
      </c>
      <c r="BD96" s="141">
        <f>'SO 0000 - Všeobecné polož...'!F39</f>
        <v>0</v>
      </c>
      <c r="BE96" s="4"/>
      <c r="BT96" s="142" t="s">
        <v>87</v>
      </c>
      <c r="BV96" s="142" t="s">
        <v>80</v>
      </c>
      <c r="BW96" s="142" t="s">
        <v>92</v>
      </c>
      <c r="BX96" s="142" t="s">
        <v>86</v>
      </c>
      <c r="CL96" s="142" t="s">
        <v>1</v>
      </c>
    </row>
    <row r="97" s="4" customFormat="1" ht="23.25" customHeight="1">
      <c r="A97" s="133" t="s">
        <v>88</v>
      </c>
      <c r="B97" s="71"/>
      <c r="C97" s="134"/>
      <c r="D97" s="134"/>
      <c r="E97" s="135" t="s">
        <v>93</v>
      </c>
      <c r="F97" s="135"/>
      <c r="G97" s="135"/>
      <c r="H97" s="135"/>
      <c r="I97" s="135"/>
      <c r="J97" s="134"/>
      <c r="K97" s="135" t="s">
        <v>94</v>
      </c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6">
        <f>'SO 1001 - Příprava staven...'!J32</f>
        <v>0</v>
      </c>
      <c r="AH97" s="134"/>
      <c r="AI97" s="134"/>
      <c r="AJ97" s="134"/>
      <c r="AK97" s="134"/>
      <c r="AL97" s="134"/>
      <c r="AM97" s="134"/>
      <c r="AN97" s="136">
        <f>SUM(AG97,AT97)</f>
        <v>0</v>
      </c>
      <c r="AO97" s="134"/>
      <c r="AP97" s="134"/>
      <c r="AQ97" s="137" t="s">
        <v>91</v>
      </c>
      <c r="AR97" s="73"/>
      <c r="AS97" s="138">
        <v>0</v>
      </c>
      <c r="AT97" s="139">
        <f>ROUND(SUM(AV97:AW97),2)</f>
        <v>0</v>
      </c>
      <c r="AU97" s="140">
        <f>'SO 1001 - Příprava staven...'!P122</f>
        <v>0</v>
      </c>
      <c r="AV97" s="139">
        <f>'SO 1001 - Příprava staven...'!J35</f>
        <v>0</v>
      </c>
      <c r="AW97" s="139">
        <f>'SO 1001 - Příprava staven...'!J36</f>
        <v>0</v>
      </c>
      <c r="AX97" s="139">
        <f>'SO 1001 - Příprava staven...'!J37</f>
        <v>0</v>
      </c>
      <c r="AY97" s="139">
        <f>'SO 1001 - Příprava staven...'!J38</f>
        <v>0</v>
      </c>
      <c r="AZ97" s="139">
        <f>'SO 1001 - Příprava staven...'!F35</f>
        <v>0</v>
      </c>
      <c r="BA97" s="139">
        <f>'SO 1001 - Příprava staven...'!F36</f>
        <v>0</v>
      </c>
      <c r="BB97" s="139">
        <f>'SO 1001 - Příprava staven...'!F37</f>
        <v>0</v>
      </c>
      <c r="BC97" s="139">
        <f>'SO 1001 - Příprava staven...'!F38</f>
        <v>0</v>
      </c>
      <c r="BD97" s="141">
        <f>'SO 1001 - Příprava staven...'!F39</f>
        <v>0</v>
      </c>
      <c r="BE97" s="4"/>
      <c r="BT97" s="142" t="s">
        <v>87</v>
      </c>
      <c r="BV97" s="142" t="s">
        <v>80</v>
      </c>
      <c r="BW97" s="142" t="s">
        <v>95</v>
      </c>
      <c r="BX97" s="142" t="s">
        <v>86</v>
      </c>
      <c r="CL97" s="142" t="s">
        <v>1</v>
      </c>
    </row>
    <row r="98" s="4" customFormat="1" ht="23.25" customHeight="1">
      <c r="A98" s="4"/>
      <c r="B98" s="71"/>
      <c r="C98" s="134"/>
      <c r="D98" s="134"/>
      <c r="E98" s="135" t="s">
        <v>96</v>
      </c>
      <c r="F98" s="135"/>
      <c r="G98" s="135"/>
      <c r="H98" s="135"/>
      <c r="I98" s="135"/>
      <c r="J98" s="134"/>
      <c r="K98" s="135" t="s">
        <v>97</v>
      </c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43">
        <f>ROUND(SUM(AG99:AG100),2)</f>
        <v>0</v>
      </c>
      <c r="AH98" s="134"/>
      <c r="AI98" s="134"/>
      <c r="AJ98" s="134"/>
      <c r="AK98" s="134"/>
      <c r="AL98" s="134"/>
      <c r="AM98" s="134"/>
      <c r="AN98" s="136">
        <f>SUM(AG98,AT98)</f>
        <v>0</v>
      </c>
      <c r="AO98" s="134"/>
      <c r="AP98" s="134"/>
      <c r="AQ98" s="137" t="s">
        <v>91</v>
      </c>
      <c r="AR98" s="73"/>
      <c r="AS98" s="138">
        <f>ROUND(SUM(AS99:AS100),2)</f>
        <v>0</v>
      </c>
      <c r="AT98" s="139">
        <f>ROUND(SUM(AV98:AW98),2)</f>
        <v>0</v>
      </c>
      <c r="AU98" s="140">
        <f>ROUND(SUM(AU99:AU100),5)</f>
        <v>0</v>
      </c>
      <c r="AV98" s="139">
        <f>ROUND(AZ98*L29,2)</f>
        <v>0</v>
      </c>
      <c r="AW98" s="139">
        <f>ROUND(BA98*L30,2)</f>
        <v>0</v>
      </c>
      <c r="AX98" s="139">
        <f>ROUND(BB98*L29,2)</f>
        <v>0</v>
      </c>
      <c r="AY98" s="139">
        <f>ROUND(BC98*L30,2)</f>
        <v>0</v>
      </c>
      <c r="AZ98" s="139">
        <f>ROUND(SUM(AZ99:AZ100),2)</f>
        <v>0</v>
      </c>
      <c r="BA98" s="139">
        <f>ROUND(SUM(BA99:BA100),2)</f>
        <v>0</v>
      </c>
      <c r="BB98" s="139">
        <f>ROUND(SUM(BB99:BB100),2)</f>
        <v>0</v>
      </c>
      <c r="BC98" s="139">
        <f>ROUND(SUM(BC99:BC100),2)</f>
        <v>0</v>
      </c>
      <c r="BD98" s="141">
        <f>ROUND(SUM(BD99:BD100),2)</f>
        <v>0</v>
      </c>
      <c r="BE98" s="4"/>
      <c r="BS98" s="142" t="s">
        <v>77</v>
      </c>
      <c r="BT98" s="142" t="s">
        <v>87</v>
      </c>
      <c r="BU98" s="142" t="s">
        <v>79</v>
      </c>
      <c r="BV98" s="142" t="s">
        <v>80</v>
      </c>
      <c r="BW98" s="142" t="s">
        <v>98</v>
      </c>
      <c r="BX98" s="142" t="s">
        <v>86</v>
      </c>
      <c r="CL98" s="142" t="s">
        <v>1</v>
      </c>
    </row>
    <row r="99" s="4" customFormat="1" ht="23.25" customHeight="1">
      <c r="A99" s="133" t="s">
        <v>88</v>
      </c>
      <c r="B99" s="71"/>
      <c r="C99" s="134"/>
      <c r="D99" s="134"/>
      <c r="E99" s="134"/>
      <c r="F99" s="135" t="s">
        <v>99</v>
      </c>
      <c r="G99" s="135"/>
      <c r="H99" s="135"/>
      <c r="I99" s="135"/>
      <c r="J99" s="135"/>
      <c r="K99" s="134"/>
      <c r="L99" s="135" t="s">
        <v>100</v>
      </c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6">
        <f>'SO 1101.1 - Stezky a zpev...'!J34</f>
        <v>0</v>
      </c>
      <c r="AH99" s="134"/>
      <c r="AI99" s="134"/>
      <c r="AJ99" s="134"/>
      <c r="AK99" s="134"/>
      <c r="AL99" s="134"/>
      <c r="AM99" s="134"/>
      <c r="AN99" s="136">
        <f>SUM(AG99,AT99)</f>
        <v>0</v>
      </c>
      <c r="AO99" s="134"/>
      <c r="AP99" s="134"/>
      <c r="AQ99" s="137" t="s">
        <v>91</v>
      </c>
      <c r="AR99" s="73"/>
      <c r="AS99" s="138">
        <v>0</v>
      </c>
      <c r="AT99" s="139">
        <f>ROUND(SUM(AV99:AW99),2)</f>
        <v>0</v>
      </c>
      <c r="AU99" s="140">
        <f>'SO 1101.1 - Stezky a zpev...'!P130</f>
        <v>0</v>
      </c>
      <c r="AV99" s="139">
        <f>'SO 1101.1 - Stezky a zpev...'!J37</f>
        <v>0</v>
      </c>
      <c r="AW99" s="139">
        <f>'SO 1101.1 - Stezky a zpev...'!J38</f>
        <v>0</v>
      </c>
      <c r="AX99" s="139">
        <f>'SO 1101.1 - Stezky a zpev...'!J39</f>
        <v>0</v>
      </c>
      <c r="AY99" s="139">
        <f>'SO 1101.1 - Stezky a zpev...'!J40</f>
        <v>0</v>
      </c>
      <c r="AZ99" s="139">
        <f>'SO 1101.1 - Stezky a zpev...'!F37</f>
        <v>0</v>
      </c>
      <c r="BA99" s="139">
        <f>'SO 1101.1 - Stezky a zpev...'!F38</f>
        <v>0</v>
      </c>
      <c r="BB99" s="139">
        <f>'SO 1101.1 - Stezky a zpev...'!F39</f>
        <v>0</v>
      </c>
      <c r="BC99" s="139">
        <f>'SO 1101.1 - Stezky a zpev...'!F40</f>
        <v>0</v>
      </c>
      <c r="BD99" s="141">
        <f>'SO 1101.1 - Stezky a zpev...'!F41</f>
        <v>0</v>
      </c>
      <c r="BE99" s="4"/>
      <c r="BT99" s="142" t="s">
        <v>101</v>
      </c>
      <c r="BV99" s="142" t="s">
        <v>80</v>
      </c>
      <c r="BW99" s="142" t="s">
        <v>102</v>
      </c>
      <c r="BX99" s="142" t="s">
        <v>98</v>
      </c>
      <c r="CL99" s="142" t="s">
        <v>1</v>
      </c>
    </row>
    <row r="100" s="4" customFormat="1" ht="23.25" customHeight="1">
      <c r="A100" s="133" t="s">
        <v>88</v>
      </c>
      <c r="B100" s="71"/>
      <c r="C100" s="134"/>
      <c r="D100" s="134"/>
      <c r="E100" s="134"/>
      <c r="F100" s="135" t="s">
        <v>103</v>
      </c>
      <c r="G100" s="135"/>
      <c r="H100" s="135"/>
      <c r="I100" s="135"/>
      <c r="J100" s="135"/>
      <c r="K100" s="134"/>
      <c r="L100" s="135" t="s">
        <v>104</v>
      </c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6">
        <f>'SO 1101.2 - Stezky a zpev...'!J34</f>
        <v>0</v>
      </c>
      <c r="AH100" s="134"/>
      <c r="AI100" s="134"/>
      <c r="AJ100" s="134"/>
      <c r="AK100" s="134"/>
      <c r="AL100" s="134"/>
      <c r="AM100" s="134"/>
      <c r="AN100" s="136">
        <f>SUM(AG100,AT100)</f>
        <v>0</v>
      </c>
      <c r="AO100" s="134"/>
      <c r="AP100" s="134"/>
      <c r="AQ100" s="137" t="s">
        <v>91</v>
      </c>
      <c r="AR100" s="73"/>
      <c r="AS100" s="138">
        <v>0</v>
      </c>
      <c r="AT100" s="139">
        <f>ROUND(SUM(AV100:AW100),2)</f>
        <v>0</v>
      </c>
      <c r="AU100" s="140">
        <f>'SO 1101.2 - Stezky a zpev...'!P131</f>
        <v>0</v>
      </c>
      <c r="AV100" s="139">
        <f>'SO 1101.2 - Stezky a zpev...'!J37</f>
        <v>0</v>
      </c>
      <c r="AW100" s="139">
        <f>'SO 1101.2 - Stezky a zpev...'!J38</f>
        <v>0</v>
      </c>
      <c r="AX100" s="139">
        <f>'SO 1101.2 - Stezky a zpev...'!J39</f>
        <v>0</v>
      </c>
      <c r="AY100" s="139">
        <f>'SO 1101.2 - Stezky a zpev...'!J40</f>
        <v>0</v>
      </c>
      <c r="AZ100" s="139">
        <f>'SO 1101.2 - Stezky a zpev...'!F37</f>
        <v>0</v>
      </c>
      <c r="BA100" s="139">
        <f>'SO 1101.2 - Stezky a zpev...'!F38</f>
        <v>0</v>
      </c>
      <c r="BB100" s="139">
        <f>'SO 1101.2 - Stezky a zpev...'!F39</f>
        <v>0</v>
      </c>
      <c r="BC100" s="139">
        <f>'SO 1101.2 - Stezky a zpev...'!F40</f>
        <v>0</v>
      </c>
      <c r="BD100" s="141">
        <f>'SO 1101.2 - Stezky a zpev...'!F41</f>
        <v>0</v>
      </c>
      <c r="BE100" s="4"/>
      <c r="BT100" s="142" t="s">
        <v>101</v>
      </c>
      <c r="BV100" s="142" t="s">
        <v>80</v>
      </c>
      <c r="BW100" s="142" t="s">
        <v>105</v>
      </c>
      <c r="BX100" s="142" t="s">
        <v>98</v>
      </c>
      <c r="CL100" s="142" t="s">
        <v>1</v>
      </c>
    </row>
    <row r="101" s="4" customFormat="1" ht="23.25" customHeight="1">
      <c r="A101" s="133" t="s">
        <v>88</v>
      </c>
      <c r="B101" s="71"/>
      <c r="C101" s="134"/>
      <c r="D101" s="134"/>
      <c r="E101" s="135" t="s">
        <v>106</v>
      </c>
      <c r="F101" s="135"/>
      <c r="G101" s="135"/>
      <c r="H101" s="135"/>
      <c r="I101" s="135"/>
      <c r="J101" s="134"/>
      <c r="K101" s="135" t="s">
        <v>107</v>
      </c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6">
        <f>'SO 1181 - Dopravně inžený...'!J32</f>
        <v>0</v>
      </c>
      <c r="AH101" s="134"/>
      <c r="AI101" s="134"/>
      <c r="AJ101" s="134"/>
      <c r="AK101" s="134"/>
      <c r="AL101" s="134"/>
      <c r="AM101" s="134"/>
      <c r="AN101" s="136">
        <f>SUM(AG101,AT101)</f>
        <v>0</v>
      </c>
      <c r="AO101" s="134"/>
      <c r="AP101" s="134"/>
      <c r="AQ101" s="137" t="s">
        <v>91</v>
      </c>
      <c r="AR101" s="73"/>
      <c r="AS101" s="138">
        <v>0</v>
      </c>
      <c r="AT101" s="139">
        <f>ROUND(SUM(AV101:AW101),2)</f>
        <v>0</v>
      </c>
      <c r="AU101" s="140">
        <f>'SO 1181 - Dopravně inžený...'!P123</f>
        <v>0</v>
      </c>
      <c r="AV101" s="139">
        <f>'SO 1181 - Dopravně inžený...'!J35</f>
        <v>0</v>
      </c>
      <c r="AW101" s="139">
        <f>'SO 1181 - Dopravně inžený...'!J36</f>
        <v>0</v>
      </c>
      <c r="AX101" s="139">
        <f>'SO 1181 - Dopravně inžený...'!J37</f>
        <v>0</v>
      </c>
      <c r="AY101" s="139">
        <f>'SO 1181 - Dopravně inžený...'!J38</f>
        <v>0</v>
      </c>
      <c r="AZ101" s="139">
        <f>'SO 1181 - Dopravně inžený...'!F35</f>
        <v>0</v>
      </c>
      <c r="BA101" s="139">
        <f>'SO 1181 - Dopravně inžený...'!F36</f>
        <v>0</v>
      </c>
      <c r="BB101" s="139">
        <f>'SO 1181 - Dopravně inžený...'!F37</f>
        <v>0</v>
      </c>
      <c r="BC101" s="139">
        <f>'SO 1181 - Dopravně inžený...'!F38</f>
        <v>0</v>
      </c>
      <c r="BD101" s="141">
        <f>'SO 1181 - Dopravně inžený...'!F39</f>
        <v>0</v>
      </c>
      <c r="BE101" s="4"/>
      <c r="BT101" s="142" t="s">
        <v>87</v>
      </c>
      <c r="BV101" s="142" t="s">
        <v>80</v>
      </c>
      <c r="BW101" s="142" t="s">
        <v>108</v>
      </c>
      <c r="BX101" s="142" t="s">
        <v>86</v>
      </c>
      <c r="CL101" s="142" t="s">
        <v>1</v>
      </c>
    </row>
    <row r="102" s="4" customFormat="1" ht="23.25" customHeight="1">
      <c r="A102" s="133" t="s">
        <v>88</v>
      </c>
      <c r="B102" s="71"/>
      <c r="C102" s="134"/>
      <c r="D102" s="134"/>
      <c r="E102" s="135" t="s">
        <v>109</v>
      </c>
      <c r="F102" s="135"/>
      <c r="G102" s="135"/>
      <c r="H102" s="135"/>
      <c r="I102" s="135"/>
      <c r="J102" s="134"/>
      <c r="K102" s="135" t="s">
        <v>110</v>
      </c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6">
        <f>'SO 1201 - Lávka přes poldr'!J32</f>
        <v>0</v>
      </c>
      <c r="AH102" s="134"/>
      <c r="AI102" s="134"/>
      <c r="AJ102" s="134"/>
      <c r="AK102" s="134"/>
      <c r="AL102" s="134"/>
      <c r="AM102" s="134"/>
      <c r="AN102" s="136">
        <f>SUM(AG102,AT102)</f>
        <v>0</v>
      </c>
      <c r="AO102" s="134"/>
      <c r="AP102" s="134"/>
      <c r="AQ102" s="137" t="s">
        <v>91</v>
      </c>
      <c r="AR102" s="73"/>
      <c r="AS102" s="138">
        <v>0</v>
      </c>
      <c r="AT102" s="139">
        <f>ROUND(SUM(AV102:AW102),2)</f>
        <v>0</v>
      </c>
      <c r="AU102" s="140">
        <f>'SO 1201 - Lávka přes poldr'!P130</f>
        <v>0</v>
      </c>
      <c r="AV102" s="139">
        <f>'SO 1201 - Lávka přes poldr'!J35</f>
        <v>0</v>
      </c>
      <c r="AW102" s="139">
        <f>'SO 1201 - Lávka přes poldr'!J36</f>
        <v>0</v>
      </c>
      <c r="AX102" s="139">
        <f>'SO 1201 - Lávka přes poldr'!J37</f>
        <v>0</v>
      </c>
      <c r="AY102" s="139">
        <f>'SO 1201 - Lávka přes poldr'!J38</f>
        <v>0</v>
      </c>
      <c r="AZ102" s="139">
        <f>'SO 1201 - Lávka přes poldr'!F35</f>
        <v>0</v>
      </c>
      <c r="BA102" s="139">
        <f>'SO 1201 - Lávka přes poldr'!F36</f>
        <v>0</v>
      </c>
      <c r="BB102" s="139">
        <f>'SO 1201 - Lávka přes poldr'!F37</f>
        <v>0</v>
      </c>
      <c r="BC102" s="139">
        <f>'SO 1201 - Lávka přes poldr'!F38</f>
        <v>0</v>
      </c>
      <c r="BD102" s="141">
        <f>'SO 1201 - Lávka přes poldr'!F39</f>
        <v>0</v>
      </c>
      <c r="BE102" s="4"/>
      <c r="BT102" s="142" t="s">
        <v>87</v>
      </c>
      <c r="BV102" s="142" t="s">
        <v>80</v>
      </c>
      <c r="BW102" s="142" t="s">
        <v>111</v>
      </c>
      <c r="BX102" s="142" t="s">
        <v>86</v>
      </c>
      <c r="CL102" s="142" t="s">
        <v>1</v>
      </c>
    </row>
    <row r="103" s="4" customFormat="1" ht="23.25" customHeight="1">
      <c r="A103" s="133" t="s">
        <v>88</v>
      </c>
      <c r="B103" s="71"/>
      <c r="C103" s="134"/>
      <c r="D103" s="134"/>
      <c r="E103" s="135" t="s">
        <v>112</v>
      </c>
      <c r="F103" s="135"/>
      <c r="G103" s="135"/>
      <c r="H103" s="135"/>
      <c r="I103" s="135"/>
      <c r="J103" s="134"/>
      <c r="K103" s="135" t="s">
        <v>113</v>
      </c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6">
        <f>'SO 1202 - Zárubní zeď'!J32</f>
        <v>0</v>
      </c>
      <c r="AH103" s="134"/>
      <c r="AI103" s="134"/>
      <c r="AJ103" s="134"/>
      <c r="AK103" s="134"/>
      <c r="AL103" s="134"/>
      <c r="AM103" s="134"/>
      <c r="AN103" s="136">
        <f>SUM(AG103,AT103)</f>
        <v>0</v>
      </c>
      <c r="AO103" s="134"/>
      <c r="AP103" s="134"/>
      <c r="AQ103" s="137" t="s">
        <v>91</v>
      </c>
      <c r="AR103" s="73"/>
      <c r="AS103" s="138">
        <v>0</v>
      </c>
      <c r="AT103" s="139">
        <f>ROUND(SUM(AV103:AW103),2)</f>
        <v>0</v>
      </c>
      <c r="AU103" s="140">
        <f>'SO 1202 - Zárubní zeď'!P127</f>
        <v>0</v>
      </c>
      <c r="AV103" s="139">
        <f>'SO 1202 - Zárubní zeď'!J35</f>
        <v>0</v>
      </c>
      <c r="AW103" s="139">
        <f>'SO 1202 - Zárubní zeď'!J36</f>
        <v>0</v>
      </c>
      <c r="AX103" s="139">
        <f>'SO 1202 - Zárubní zeď'!J37</f>
        <v>0</v>
      </c>
      <c r="AY103" s="139">
        <f>'SO 1202 - Zárubní zeď'!J38</f>
        <v>0</v>
      </c>
      <c r="AZ103" s="139">
        <f>'SO 1202 - Zárubní zeď'!F35</f>
        <v>0</v>
      </c>
      <c r="BA103" s="139">
        <f>'SO 1202 - Zárubní zeď'!F36</f>
        <v>0</v>
      </c>
      <c r="BB103" s="139">
        <f>'SO 1202 - Zárubní zeď'!F37</f>
        <v>0</v>
      </c>
      <c r="BC103" s="139">
        <f>'SO 1202 - Zárubní zeď'!F38</f>
        <v>0</v>
      </c>
      <c r="BD103" s="141">
        <f>'SO 1202 - Zárubní zeď'!F39</f>
        <v>0</v>
      </c>
      <c r="BE103" s="4"/>
      <c r="BT103" s="142" t="s">
        <v>87</v>
      </c>
      <c r="BV103" s="142" t="s">
        <v>80</v>
      </c>
      <c r="BW103" s="142" t="s">
        <v>114</v>
      </c>
      <c r="BX103" s="142" t="s">
        <v>86</v>
      </c>
      <c r="CL103" s="142" t="s">
        <v>1</v>
      </c>
    </row>
    <row r="104" s="4" customFormat="1" ht="23.25" customHeight="1">
      <c r="A104" s="133" t="s">
        <v>88</v>
      </c>
      <c r="B104" s="71"/>
      <c r="C104" s="134"/>
      <c r="D104" s="134"/>
      <c r="E104" s="135" t="s">
        <v>115</v>
      </c>
      <c r="F104" s="135"/>
      <c r="G104" s="135"/>
      <c r="H104" s="135"/>
      <c r="I104" s="135"/>
      <c r="J104" s="134"/>
      <c r="K104" s="135" t="s">
        <v>116</v>
      </c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6">
        <f>'SO 1351 - Vodovodní přípo...'!J32</f>
        <v>0</v>
      </c>
      <c r="AH104" s="134"/>
      <c r="AI104" s="134"/>
      <c r="AJ104" s="134"/>
      <c r="AK104" s="134"/>
      <c r="AL104" s="134"/>
      <c r="AM104" s="134"/>
      <c r="AN104" s="136">
        <f>SUM(AG104,AT104)</f>
        <v>0</v>
      </c>
      <c r="AO104" s="134"/>
      <c r="AP104" s="134"/>
      <c r="AQ104" s="137" t="s">
        <v>91</v>
      </c>
      <c r="AR104" s="73"/>
      <c r="AS104" s="138">
        <v>0</v>
      </c>
      <c r="AT104" s="139">
        <f>ROUND(SUM(AV104:AW104),2)</f>
        <v>0</v>
      </c>
      <c r="AU104" s="140">
        <f>'SO 1351 - Vodovodní přípo...'!P125</f>
        <v>0</v>
      </c>
      <c r="AV104" s="139">
        <f>'SO 1351 - Vodovodní přípo...'!J35</f>
        <v>0</v>
      </c>
      <c r="AW104" s="139">
        <f>'SO 1351 - Vodovodní přípo...'!J36</f>
        <v>0</v>
      </c>
      <c r="AX104" s="139">
        <f>'SO 1351 - Vodovodní přípo...'!J37</f>
        <v>0</v>
      </c>
      <c r="AY104" s="139">
        <f>'SO 1351 - Vodovodní přípo...'!J38</f>
        <v>0</v>
      </c>
      <c r="AZ104" s="139">
        <f>'SO 1351 - Vodovodní přípo...'!F35</f>
        <v>0</v>
      </c>
      <c r="BA104" s="139">
        <f>'SO 1351 - Vodovodní přípo...'!F36</f>
        <v>0</v>
      </c>
      <c r="BB104" s="139">
        <f>'SO 1351 - Vodovodní přípo...'!F37</f>
        <v>0</v>
      </c>
      <c r="BC104" s="139">
        <f>'SO 1351 - Vodovodní přípo...'!F38</f>
        <v>0</v>
      </c>
      <c r="BD104" s="141">
        <f>'SO 1351 - Vodovodní přípo...'!F39</f>
        <v>0</v>
      </c>
      <c r="BE104" s="4"/>
      <c r="BT104" s="142" t="s">
        <v>87</v>
      </c>
      <c r="BV104" s="142" t="s">
        <v>80</v>
      </c>
      <c r="BW104" s="142" t="s">
        <v>117</v>
      </c>
      <c r="BX104" s="142" t="s">
        <v>86</v>
      </c>
      <c r="CL104" s="142" t="s">
        <v>1</v>
      </c>
    </row>
    <row r="105" s="4" customFormat="1" ht="23.25" customHeight="1">
      <c r="A105" s="133" t="s">
        <v>88</v>
      </c>
      <c r="B105" s="71"/>
      <c r="C105" s="134"/>
      <c r="D105" s="134"/>
      <c r="E105" s="135" t="s">
        <v>118</v>
      </c>
      <c r="F105" s="135"/>
      <c r="G105" s="135"/>
      <c r="H105" s="135"/>
      <c r="I105" s="135"/>
      <c r="J105" s="134"/>
      <c r="K105" s="135" t="s">
        <v>119</v>
      </c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6">
        <f>'SO 1352 - Závlahový systém'!J32</f>
        <v>0</v>
      </c>
      <c r="AH105" s="134"/>
      <c r="AI105" s="134"/>
      <c r="AJ105" s="134"/>
      <c r="AK105" s="134"/>
      <c r="AL105" s="134"/>
      <c r="AM105" s="134"/>
      <c r="AN105" s="136">
        <f>SUM(AG105,AT105)</f>
        <v>0</v>
      </c>
      <c r="AO105" s="134"/>
      <c r="AP105" s="134"/>
      <c r="AQ105" s="137" t="s">
        <v>91</v>
      </c>
      <c r="AR105" s="73"/>
      <c r="AS105" s="138">
        <v>0</v>
      </c>
      <c r="AT105" s="139">
        <f>ROUND(SUM(AV105:AW105),2)</f>
        <v>0</v>
      </c>
      <c r="AU105" s="140">
        <f>'SO 1352 - Závlahový systém'!P132</f>
        <v>0</v>
      </c>
      <c r="AV105" s="139">
        <f>'SO 1352 - Závlahový systém'!J35</f>
        <v>0</v>
      </c>
      <c r="AW105" s="139">
        <f>'SO 1352 - Závlahový systém'!J36</f>
        <v>0</v>
      </c>
      <c r="AX105" s="139">
        <f>'SO 1352 - Závlahový systém'!J37</f>
        <v>0</v>
      </c>
      <c r="AY105" s="139">
        <f>'SO 1352 - Závlahový systém'!J38</f>
        <v>0</v>
      </c>
      <c r="AZ105" s="139">
        <f>'SO 1352 - Závlahový systém'!F35</f>
        <v>0</v>
      </c>
      <c r="BA105" s="139">
        <f>'SO 1352 - Závlahový systém'!F36</f>
        <v>0</v>
      </c>
      <c r="BB105" s="139">
        <f>'SO 1352 - Závlahový systém'!F37</f>
        <v>0</v>
      </c>
      <c r="BC105" s="139">
        <f>'SO 1352 - Závlahový systém'!F38</f>
        <v>0</v>
      </c>
      <c r="BD105" s="141">
        <f>'SO 1352 - Závlahový systém'!F39</f>
        <v>0</v>
      </c>
      <c r="BE105" s="4"/>
      <c r="BT105" s="142" t="s">
        <v>87</v>
      </c>
      <c r="BV105" s="142" t="s">
        <v>80</v>
      </c>
      <c r="BW105" s="142" t="s">
        <v>120</v>
      </c>
      <c r="BX105" s="142" t="s">
        <v>86</v>
      </c>
      <c r="CL105" s="142" t="s">
        <v>1</v>
      </c>
    </row>
    <row r="106" s="4" customFormat="1" ht="23.25" customHeight="1">
      <c r="A106" s="133" t="s">
        <v>88</v>
      </c>
      <c r="B106" s="71"/>
      <c r="C106" s="134"/>
      <c r="D106" s="134"/>
      <c r="E106" s="135" t="s">
        <v>121</v>
      </c>
      <c r="F106" s="135"/>
      <c r="G106" s="135"/>
      <c r="H106" s="135"/>
      <c r="I106" s="135"/>
      <c r="J106" s="134"/>
      <c r="K106" s="135" t="s">
        <v>122</v>
      </c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6">
        <f>'SO 1381 - Vrtaná studna'!J32</f>
        <v>0</v>
      </c>
      <c r="AH106" s="134"/>
      <c r="AI106" s="134"/>
      <c r="AJ106" s="134"/>
      <c r="AK106" s="134"/>
      <c r="AL106" s="134"/>
      <c r="AM106" s="134"/>
      <c r="AN106" s="136">
        <f>SUM(AG106,AT106)</f>
        <v>0</v>
      </c>
      <c r="AO106" s="134"/>
      <c r="AP106" s="134"/>
      <c r="AQ106" s="137" t="s">
        <v>91</v>
      </c>
      <c r="AR106" s="73"/>
      <c r="AS106" s="138">
        <v>0</v>
      </c>
      <c r="AT106" s="139">
        <f>ROUND(SUM(AV106:AW106),2)</f>
        <v>0</v>
      </c>
      <c r="AU106" s="140">
        <f>'SO 1381 - Vrtaná studna'!P130</f>
        <v>0</v>
      </c>
      <c r="AV106" s="139">
        <f>'SO 1381 - Vrtaná studna'!J35</f>
        <v>0</v>
      </c>
      <c r="AW106" s="139">
        <f>'SO 1381 - Vrtaná studna'!J36</f>
        <v>0</v>
      </c>
      <c r="AX106" s="139">
        <f>'SO 1381 - Vrtaná studna'!J37</f>
        <v>0</v>
      </c>
      <c r="AY106" s="139">
        <f>'SO 1381 - Vrtaná studna'!J38</f>
        <v>0</v>
      </c>
      <c r="AZ106" s="139">
        <f>'SO 1381 - Vrtaná studna'!F35</f>
        <v>0</v>
      </c>
      <c r="BA106" s="139">
        <f>'SO 1381 - Vrtaná studna'!F36</f>
        <v>0</v>
      </c>
      <c r="BB106" s="139">
        <f>'SO 1381 - Vrtaná studna'!F37</f>
        <v>0</v>
      </c>
      <c r="BC106" s="139">
        <f>'SO 1381 - Vrtaná studna'!F38</f>
        <v>0</v>
      </c>
      <c r="BD106" s="141">
        <f>'SO 1381 - Vrtaná studna'!F39</f>
        <v>0</v>
      </c>
      <c r="BE106" s="4"/>
      <c r="BT106" s="142" t="s">
        <v>87</v>
      </c>
      <c r="BV106" s="142" t="s">
        <v>80</v>
      </c>
      <c r="BW106" s="142" t="s">
        <v>123</v>
      </c>
      <c r="BX106" s="142" t="s">
        <v>86</v>
      </c>
      <c r="CL106" s="142" t="s">
        <v>1</v>
      </c>
    </row>
    <row r="107" s="4" customFormat="1" ht="23.25" customHeight="1">
      <c r="A107" s="133" t="s">
        <v>88</v>
      </c>
      <c r="B107" s="71"/>
      <c r="C107" s="134"/>
      <c r="D107" s="134"/>
      <c r="E107" s="135" t="s">
        <v>124</v>
      </c>
      <c r="F107" s="135"/>
      <c r="G107" s="135"/>
      <c r="H107" s="135"/>
      <c r="I107" s="135"/>
      <c r="J107" s="134"/>
      <c r="K107" s="135" t="s">
        <v>125</v>
      </c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6">
        <f>'SO 1382 - Jezírko a polos...'!J32</f>
        <v>0</v>
      </c>
      <c r="AH107" s="134"/>
      <c r="AI107" s="134"/>
      <c r="AJ107" s="134"/>
      <c r="AK107" s="134"/>
      <c r="AL107" s="134"/>
      <c r="AM107" s="134"/>
      <c r="AN107" s="136">
        <f>SUM(AG107,AT107)</f>
        <v>0</v>
      </c>
      <c r="AO107" s="134"/>
      <c r="AP107" s="134"/>
      <c r="AQ107" s="137" t="s">
        <v>91</v>
      </c>
      <c r="AR107" s="73"/>
      <c r="AS107" s="138">
        <v>0</v>
      </c>
      <c r="AT107" s="139">
        <f>ROUND(SUM(AV107:AW107),2)</f>
        <v>0</v>
      </c>
      <c r="AU107" s="140">
        <f>'SO 1382 - Jezírko a polos...'!P133</f>
        <v>0</v>
      </c>
      <c r="AV107" s="139">
        <f>'SO 1382 - Jezírko a polos...'!J35</f>
        <v>0</v>
      </c>
      <c r="AW107" s="139">
        <f>'SO 1382 - Jezírko a polos...'!J36</f>
        <v>0</v>
      </c>
      <c r="AX107" s="139">
        <f>'SO 1382 - Jezírko a polos...'!J37</f>
        <v>0</v>
      </c>
      <c r="AY107" s="139">
        <f>'SO 1382 - Jezírko a polos...'!J38</f>
        <v>0</v>
      </c>
      <c r="AZ107" s="139">
        <f>'SO 1382 - Jezírko a polos...'!F35</f>
        <v>0</v>
      </c>
      <c r="BA107" s="139">
        <f>'SO 1382 - Jezírko a polos...'!F36</f>
        <v>0</v>
      </c>
      <c r="BB107" s="139">
        <f>'SO 1382 - Jezírko a polos...'!F37</f>
        <v>0</v>
      </c>
      <c r="BC107" s="139">
        <f>'SO 1382 - Jezírko a polos...'!F38</f>
        <v>0</v>
      </c>
      <c r="BD107" s="141">
        <f>'SO 1382 - Jezírko a polos...'!F39</f>
        <v>0</v>
      </c>
      <c r="BE107" s="4"/>
      <c r="BT107" s="142" t="s">
        <v>87</v>
      </c>
      <c r="BV107" s="142" t="s">
        <v>80</v>
      </c>
      <c r="BW107" s="142" t="s">
        <v>126</v>
      </c>
      <c r="BX107" s="142" t="s">
        <v>86</v>
      </c>
      <c r="CL107" s="142" t="s">
        <v>1</v>
      </c>
    </row>
    <row r="108" s="4" customFormat="1" ht="23.25" customHeight="1">
      <c r="A108" s="133" t="s">
        <v>88</v>
      </c>
      <c r="B108" s="71"/>
      <c r="C108" s="134"/>
      <c r="D108" s="134"/>
      <c r="E108" s="135" t="s">
        <v>127</v>
      </c>
      <c r="F108" s="135"/>
      <c r="G108" s="135"/>
      <c r="H108" s="135"/>
      <c r="I108" s="135"/>
      <c r="J108" s="134"/>
      <c r="K108" s="135" t="s">
        <v>128</v>
      </c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6">
        <f>'SO 1383 - Mlhoviště'!J32</f>
        <v>0</v>
      </c>
      <c r="AH108" s="134"/>
      <c r="AI108" s="134"/>
      <c r="AJ108" s="134"/>
      <c r="AK108" s="134"/>
      <c r="AL108" s="134"/>
      <c r="AM108" s="134"/>
      <c r="AN108" s="136">
        <f>SUM(AG108,AT108)</f>
        <v>0</v>
      </c>
      <c r="AO108" s="134"/>
      <c r="AP108" s="134"/>
      <c r="AQ108" s="137" t="s">
        <v>91</v>
      </c>
      <c r="AR108" s="73"/>
      <c r="AS108" s="138">
        <v>0</v>
      </c>
      <c r="AT108" s="139">
        <f>ROUND(SUM(AV108:AW108),2)</f>
        <v>0</v>
      </c>
      <c r="AU108" s="140">
        <f>'SO 1383 - Mlhoviště'!P125</f>
        <v>0</v>
      </c>
      <c r="AV108" s="139">
        <f>'SO 1383 - Mlhoviště'!J35</f>
        <v>0</v>
      </c>
      <c r="AW108" s="139">
        <f>'SO 1383 - Mlhoviště'!J36</f>
        <v>0</v>
      </c>
      <c r="AX108" s="139">
        <f>'SO 1383 - Mlhoviště'!J37</f>
        <v>0</v>
      </c>
      <c r="AY108" s="139">
        <f>'SO 1383 - Mlhoviště'!J38</f>
        <v>0</v>
      </c>
      <c r="AZ108" s="139">
        <f>'SO 1383 - Mlhoviště'!F35</f>
        <v>0</v>
      </c>
      <c r="BA108" s="139">
        <f>'SO 1383 - Mlhoviště'!F36</f>
        <v>0</v>
      </c>
      <c r="BB108" s="139">
        <f>'SO 1383 - Mlhoviště'!F37</f>
        <v>0</v>
      </c>
      <c r="BC108" s="139">
        <f>'SO 1383 - Mlhoviště'!F38</f>
        <v>0</v>
      </c>
      <c r="BD108" s="141">
        <f>'SO 1383 - Mlhoviště'!F39</f>
        <v>0</v>
      </c>
      <c r="BE108" s="4"/>
      <c r="BT108" s="142" t="s">
        <v>87</v>
      </c>
      <c r="BV108" s="142" t="s">
        <v>80</v>
      </c>
      <c r="BW108" s="142" t="s">
        <v>129</v>
      </c>
      <c r="BX108" s="142" t="s">
        <v>86</v>
      </c>
      <c r="CL108" s="142" t="s">
        <v>1</v>
      </c>
    </row>
    <row r="109" s="4" customFormat="1" ht="23.25" customHeight="1">
      <c r="A109" s="4"/>
      <c r="B109" s="71"/>
      <c r="C109" s="134"/>
      <c r="D109" s="134"/>
      <c r="E109" s="135" t="s">
        <v>130</v>
      </c>
      <c r="F109" s="135"/>
      <c r="G109" s="135"/>
      <c r="H109" s="135"/>
      <c r="I109" s="135"/>
      <c r="J109" s="134"/>
      <c r="K109" s="135" t="s">
        <v>131</v>
      </c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43">
        <f>ROUND(SUM(AG110:AG111),2)</f>
        <v>0</v>
      </c>
      <c r="AH109" s="134"/>
      <c r="AI109" s="134"/>
      <c r="AJ109" s="134"/>
      <c r="AK109" s="134"/>
      <c r="AL109" s="134"/>
      <c r="AM109" s="134"/>
      <c r="AN109" s="136">
        <f>SUM(AG109,AT109)</f>
        <v>0</v>
      </c>
      <c r="AO109" s="134"/>
      <c r="AP109" s="134"/>
      <c r="AQ109" s="137" t="s">
        <v>91</v>
      </c>
      <c r="AR109" s="73"/>
      <c r="AS109" s="138">
        <f>ROUND(SUM(AS110:AS111),2)</f>
        <v>0</v>
      </c>
      <c r="AT109" s="139">
        <f>ROUND(SUM(AV109:AW109),2)</f>
        <v>0</v>
      </c>
      <c r="AU109" s="140">
        <f>ROUND(SUM(AU110:AU111),5)</f>
        <v>0</v>
      </c>
      <c r="AV109" s="139">
        <f>ROUND(AZ109*L29,2)</f>
        <v>0</v>
      </c>
      <c r="AW109" s="139">
        <f>ROUND(BA109*L30,2)</f>
        <v>0</v>
      </c>
      <c r="AX109" s="139">
        <f>ROUND(BB109*L29,2)</f>
        <v>0</v>
      </c>
      <c r="AY109" s="139">
        <f>ROUND(BC109*L30,2)</f>
        <v>0</v>
      </c>
      <c r="AZ109" s="139">
        <f>ROUND(SUM(AZ110:AZ111),2)</f>
        <v>0</v>
      </c>
      <c r="BA109" s="139">
        <f>ROUND(SUM(BA110:BA111),2)</f>
        <v>0</v>
      </c>
      <c r="BB109" s="139">
        <f>ROUND(SUM(BB110:BB111),2)</f>
        <v>0</v>
      </c>
      <c r="BC109" s="139">
        <f>ROUND(SUM(BC110:BC111),2)</f>
        <v>0</v>
      </c>
      <c r="BD109" s="141">
        <f>ROUND(SUM(BD110:BD111),2)</f>
        <v>0</v>
      </c>
      <c r="BE109" s="4"/>
      <c r="BS109" s="142" t="s">
        <v>77</v>
      </c>
      <c r="BT109" s="142" t="s">
        <v>87</v>
      </c>
      <c r="BU109" s="142" t="s">
        <v>79</v>
      </c>
      <c r="BV109" s="142" t="s">
        <v>80</v>
      </c>
      <c r="BW109" s="142" t="s">
        <v>132</v>
      </c>
      <c r="BX109" s="142" t="s">
        <v>86</v>
      </c>
      <c r="CL109" s="142" t="s">
        <v>1</v>
      </c>
    </row>
    <row r="110" s="4" customFormat="1" ht="23.25" customHeight="1">
      <c r="A110" s="133" t="s">
        <v>88</v>
      </c>
      <c r="B110" s="71"/>
      <c r="C110" s="134"/>
      <c r="D110" s="134"/>
      <c r="E110" s="134"/>
      <c r="F110" s="135" t="s">
        <v>133</v>
      </c>
      <c r="G110" s="135"/>
      <c r="H110" s="135"/>
      <c r="I110" s="135"/>
      <c r="J110" s="135"/>
      <c r="K110" s="134"/>
      <c r="L110" s="135" t="s">
        <v>134</v>
      </c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6">
        <f>'SO 1411.1 - technologie'!J34</f>
        <v>0</v>
      </c>
      <c r="AH110" s="134"/>
      <c r="AI110" s="134"/>
      <c r="AJ110" s="134"/>
      <c r="AK110" s="134"/>
      <c r="AL110" s="134"/>
      <c r="AM110" s="134"/>
      <c r="AN110" s="136">
        <f>SUM(AG110,AT110)</f>
        <v>0</v>
      </c>
      <c r="AO110" s="134"/>
      <c r="AP110" s="134"/>
      <c r="AQ110" s="137" t="s">
        <v>91</v>
      </c>
      <c r="AR110" s="73"/>
      <c r="AS110" s="138">
        <v>0</v>
      </c>
      <c r="AT110" s="139">
        <f>ROUND(SUM(AV110:AW110),2)</f>
        <v>0</v>
      </c>
      <c r="AU110" s="140">
        <f>'SO 1411.1 - technologie'!P127</f>
        <v>0</v>
      </c>
      <c r="AV110" s="139">
        <f>'SO 1411.1 - technologie'!J37</f>
        <v>0</v>
      </c>
      <c r="AW110" s="139">
        <f>'SO 1411.1 - technologie'!J38</f>
        <v>0</v>
      </c>
      <c r="AX110" s="139">
        <f>'SO 1411.1 - technologie'!J39</f>
        <v>0</v>
      </c>
      <c r="AY110" s="139">
        <f>'SO 1411.1 - technologie'!J40</f>
        <v>0</v>
      </c>
      <c r="AZ110" s="139">
        <f>'SO 1411.1 - technologie'!F37</f>
        <v>0</v>
      </c>
      <c r="BA110" s="139">
        <f>'SO 1411.1 - technologie'!F38</f>
        <v>0</v>
      </c>
      <c r="BB110" s="139">
        <f>'SO 1411.1 - technologie'!F39</f>
        <v>0</v>
      </c>
      <c r="BC110" s="139">
        <f>'SO 1411.1 - technologie'!F40</f>
        <v>0</v>
      </c>
      <c r="BD110" s="141">
        <f>'SO 1411.1 - technologie'!F41</f>
        <v>0</v>
      </c>
      <c r="BE110" s="4"/>
      <c r="BT110" s="142" t="s">
        <v>101</v>
      </c>
      <c r="BV110" s="142" t="s">
        <v>80</v>
      </c>
      <c r="BW110" s="142" t="s">
        <v>135</v>
      </c>
      <c r="BX110" s="142" t="s">
        <v>132</v>
      </c>
      <c r="CL110" s="142" t="s">
        <v>1</v>
      </c>
    </row>
    <row r="111" s="4" customFormat="1" ht="23.25" customHeight="1">
      <c r="A111" s="133" t="s">
        <v>88</v>
      </c>
      <c r="B111" s="71"/>
      <c r="C111" s="134"/>
      <c r="D111" s="134"/>
      <c r="E111" s="134"/>
      <c r="F111" s="135" t="s">
        <v>136</v>
      </c>
      <c r="G111" s="135"/>
      <c r="H111" s="135"/>
      <c r="I111" s="135"/>
      <c r="J111" s="135"/>
      <c r="K111" s="134"/>
      <c r="L111" s="135" t="s">
        <v>137</v>
      </c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>
        <f>'SO 1411.2 - VO'!J34</f>
        <v>0</v>
      </c>
      <c r="AH111" s="134"/>
      <c r="AI111" s="134"/>
      <c r="AJ111" s="134"/>
      <c r="AK111" s="134"/>
      <c r="AL111" s="134"/>
      <c r="AM111" s="134"/>
      <c r="AN111" s="136">
        <f>SUM(AG111,AT111)</f>
        <v>0</v>
      </c>
      <c r="AO111" s="134"/>
      <c r="AP111" s="134"/>
      <c r="AQ111" s="137" t="s">
        <v>91</v>
      </c>
      <c r="AR111" s="73"/>
      <c r="AS111" s="138">
        <v>0</v>
      </c>
      <c r="AT111" s="139">
        <f>ROUND(SUM(AV111:AW111),2)</f>
        <v>0</v>
      </c>
      <c r="AU111" s="140">
        <f>'SO 1411.2 - VO'!P127</f>
        <v>0</v>
      </c>
      <c r="AV111" s="139">
        <f>'SO 1411.2 - VO'!J37</f>
        <v>0</v>
      </c>
      <c r="AW111" s="139">
        <f>'SO 1411.2 - VO'!J38</f>
        <v>0</v>
      </c>
      <c r="AX111" s="139">
        <f>'SO 1411.2 - VO'!J39</f>
        <v>0</v>
      </c>
      <c r="AY111" s="139">
        <f>'SO 1411.2 - VO'!J40</f>
        <v>0</v>
      </c>
      <c r="AZ111" s="139">
        <f>'SO 1411.2 - VO'!F37</f>
        <v>0</v>
      </c>
      <c r="BA111" s="139">
        <f>'SO 1411.2 - VO'!F38</f>
        <v>0</v>
      </c>
      <c r="BB111" s="139">
        <f>'SO 1411.2 - VO'!F39</f>
        <v>0</v>
      </c>
      <c r="BC111" s="139">
        <f>'SO 1411.2 - VO'!F40</f>
        <v>0</v>
      </c>
      <c r="BD111" s="141">
        <f>'SO 1411.2 - VO'!F41</f>
        <v>0</v>
      </c>
      <c r="BE111" s="4"/>
      <c r="BT111" s="142" t="s">
        <v>101</v>
      </c>
      <c r="BV111" s="142" t="s">
        <v>80</v>
      </c>
      <c r="BW111" s="142" t="s">
        <v>138</v>
      </c>
      <c r="BX111" s="142" t="s">
        <v>132</v>
      </c>
      <c r="CL111" s="142" t="s">
        <v>1</v>
      </c>
    </row>
    <row r="112" s="4" customFormat="1" ht="23.25" customHeight="1">
      <c r="A112" s="4"/>
      <c r="B112" s="71"/>
      <c r="C112" s="134"/>
      <c r="D112" s="134"/>
      <c r="E112" s="135" t="s">
        <v>139</v>
      </c>
      <c r="F112" s="135"/>
      <c r="G112" s="135"/>
      <c r="H112" s="135"/>
      <c r="I112" s="135"/>
      <c r="J112" s="134"/>
      <c r="K112" s="135" t="s">
        <v>140</v>
      </c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43">
        <f>ROUND(SUM(AG113:AG114),2)</f>
        <v>0</v>
      </c>
      <c r="AH112" s="134"/>
      <c r="AI112" s="134"/>
      <c r="AJ112" s="134"/>
      <c r="AK112" s="134"/>
      <c r="AL112" s="134"/>
      <c r="AM112" s="134"/>
      <c r="AN112" s="136">
        <f>SUM(AG112,AT112)</f>
        <v>0</v>
      </c>
      <c r="AO112" s="134"/>
      <c r="AP112" s="134"/>
      <c r="AQ112" s="137" t="s">
        <v>91</v>
      </c>
      <c r="AR112" s="73"/>
      <c r="AS112" s="138">
        <f>ROUND(SUM(AS113:AS114),2)</f>
        <v>0</v>
      </c>
      <c r="AT112" s="139">
        <f>ROUND(SUM(AV112:AW112),2)</f>
        <v>0</v>
      </c>
      <c r="AU112" s="140">
        <f>ROUND(SUM(AU113:AU114),5)</f>
        <v>0</v>
      </c>
      <c r="AV112" s="139">
        <f>ROUND(AZ112*L29,2)</f>
        <v>0</v>
      </c>
      <c r="AW112" s="139">
        <f>ROUND(BA112*L30,2)</f>
        <v>0</v>
      </c>
      <c r="AX112" s="139">
        <f>ROUND(BB112*L29,2)</f>
        <v>0</v>
      </c>
      <c r="AY112" s="139">
        <f>ROUND(BC112*L30,2)</f>
        <v>0</v>
      </c>
      <c r="AZ112" s="139">
        <f>ROUND(SUM(AZ113:AZ114),2)</f>
        <v>0</v>
      </c>
      <c r="BA112" s="139">
        <f>ROUND(SUM(BA113:BA114),2)</f>
        <v>0</v>
      </c>
      <c r="BB112" s="139">
        <f>ROUND(SUM(BB113:BB114),2)</f>
        <v>0</v>
      </c>
      <c r="BC112" s="139">
        <f>ROUND(SUM(BC113:BC114),2)</f>
        <v>0</v>
      </c>
      <c r="BD112" s="141">
        <f>ROUND(SUM(BD113:BD114),2)</f>
        <v>0</v>
      </c>
      <c r="BE112" s="4"/>
      <c r="BS112" s="142" t="s">
        <v>77</v>
      </c>
      <c r="BT112" s="142" t="s">
        <v>87</v>
      </c>
      <c r="BU112" s="142" t="s">
        <v>79</v>
      </c>
      <c r="BV112" s="142" t="s">
        <v>80</v>
      </c>
      <c r="BW112" s="142" t="s">
        <v>141</v>
      </c>
      <c r="BX112" s="142" t="s">
        <v>86</v>
      </c>
      <c r="CL112" s="142" t="s">
        <v>1</v>
      </c>
    </row>
    <row r="113" s="4" customFormat="1" ht="23.25" customHeight="1">
      <c r="A113" s="133" t="s">
        <v>88</v>
      </c>
      <c r="B113" s="71"/>
      <c r="C113" s="134"/>
      <c r="D113" s="134"/>
      <c r="E113" s="134"/>
      <c r="F113" s="135" t="s">
        <v>142</v>
      </c>
      <c r="G113" s="135"/>
      <c r="H113" s="135"/>
      <c r="I113" s="135"/>
      <c r="J113" s="135"/>
      <c r="K113" s="134"/>
      <c r="L113" s="135" t="s">
        <v>143</v>
      </c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6">
        <f>'SO 1431.1 - svítidla'!J34</f>
        <v>0</v>
      </c>
      <c r="AH113" s="134"/>
      <c r="AI113" s="134"/>
      <c r="AJ113" s="134"/>
      <c r="AK113" s="134"/>
      <c r="AL113" s="134"/>
      <c r="AM113" s="134"/>
      <c r="AN113" s="136">
        <f>SUM(AG113,AT113)</f>
        <v>0</v>
      </c>
      <c r="AO113" s="134"/>
      <c r="AP113" s="134"/>
      <c r="AQ113" s="137" t="s">
        <v>91</v>
      </c>
      <c r="AR113" s="73"/>
      <c r="AS113" s="138">
        <v>0</v>
      </c>
      <c r="AT113" s="139">
        <f>ROUND(SUM(AV113:AW113),2)</f>
        <v>0</v>
      </c>
      <c r="AU113" s="140">
        <f>'SO 1431.1 - svítidla'!P126</f>
        <v>0</v>
      </c>
      <c r="AV113" s="139">
        <f>'SO 1431.1 - svítidla'!J37</f>
        <v>0</v>
      </c>
      <c r="AW113" s="139">
        <f>'SO 1431.1 - svítidla'!J38</f>
        <v>0</v>
      </c>
      <c r="AX113" s="139">
        <f>'SO 1431.1 - svítidla'!J39</f>
        <v>0</v>
      </c>
      <c r="AY113" s="139">
        <f>'SO 1431.1 - svítidla'!J40</f>
        <v>0</v>
      </c>
      <c r="AZ113" s="139">
        <f>'SO 1431.1 - svítidla'!F37</f>
        <v>0</v>
      </c>
      <c r="BA113" s="139">
        <f>'SO 1431.1 - svítidla'!F38</f>
        <v>0</v>
      </c>
      <c r="BB113" s="139">
        <f>'SO 1431.1 - svítidla'!F39</f>
        <v>0</v>
      </c>
      <c r="BC113" s="139">
        <f>'SO 1431.1 - svítidla'!F40</f>
        <v>0</v>
      </c>
      <c r="BD113" s="141">
        <f>'SO 1431.1 - svítidla'!F41</f>
        <v>0</v>
      </c>
      <c r="BE113" s="4"/>
      <c r="BT113" s="142" t="s">
        <v>101</v>
      </c>
      <c r="BV113" s="142" t="s">
        <v>80</v>
      </c>
      <c r="BW113" s="142" t="s">
        <v>144</v>
      </c>
      <c r="BX113" s="142" t="s">
        <v>141</v>
      </c>
      <c r="CL113" s="142" t="s">
        <v>1</v>
      </c>
    </row>
    <row r="114" s="4" customFormat="1" ht="23.25" customHeight="1">
      <c r="A114" s="133" t="s">
        <v>88</v>
      </c>
      <c r="B114" s="71"/>
      <c r="C114" s="134"/>
      <c r="D114" s="134"/>
      <c r="E114" s="134"/>
      <c r="F114" s="135" t="s">
        <v>145</v>
      </c>
      <c r="G114" s="135"/>
      <c r="H114" s="135"/>
      <c r="I114" s="135"/>
      <c r="J114" s="135"/>
      <c r="K114" s="134"/>
      <c r="L114" s="135" t="s">
        <v>146</v>
      </c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6">
        <f>'SO 1431.2 - rozvody'!J34</f>
        <v>0</v>
      </c>
      <c r="AH114" s="134"/>
      <c r="AI114" s="134"/>
      <c r="AJ114" s="134"/>
      <c r="AK114" s="134"/>
      <c r="AL114" s="134"/>
      <c r="AM114" s="134"/>
      <c r="AN114" s="136">
        <f>SUM(AG114,AT114)</f>
        <v>0</v>
      </c>
      <c r="AO114" s="134"/>
      <c r="AP114" s="134"/>
      <c r="AQ114" s="137" t="s">
        <v>91</v>
      </c>
      <c r="AR114" s="73"/>
      <c r="AS114" s="138">
        <v>0</v>
      </c>
      <c r="AT114" s="139">
        <f>ROUND(SUM(AV114:AW114),2)</f>
        <v>0</v>
      </c>
      <c r="AU114" s="140">
        <f>'SO 1431.2 - rozvody'!P129</f>
        <v>0</v>
      </c>
      <c r="AV114" s="139">
        <f>'SO 1431.2 - rozvody'!J37</f>
        <v>0</v>
      </c>
      <c r="AW114" s="139">
        <f>'SO 1431.2 - rozvody'!J38</f>
        <v>0</v>
      </c>
      <c r="AX114" s="139">
        <f>'SO 1431.2 - rozvody'!J39</f>
        <v>0</v>
      </c>
      <c r="AY114" s="139">
        <f>'SO 1431.2 - rozvody'!J40</f>
        <v>0</v>
      </c>
      <c r="AZ114" s="139">
        <f>'SO 1431.2 - rozvody'!F37</f>
        <v>0</v>
      </c>
      <c r="BA114" s="139">
        <f>'SO 1431.2 - rozvody'!F38</f>
        <v>0</v>
      </c>
      <c r="BB114" s="139">
        <f>'SO 1431.2 - rozvody'!F39</f>
        <v>0</v>
      </c>
      <c r="BC114" s="139">
        <f>'SO 1431.2 - rozvody'!F40</f>
        <v>0</v>
      </c>
      <c r="BD114" s="141">
        <f>'SO 1431.2 - rozvody'!F41</f>
        <v>0</v>
      </c>
      <c r="BE114" s="4"/>
      <c r="BT114" s="142" t="s">
        <v>101</v>
      </c>
      <c r="BV114" s="142" t="s">
        <v>80</v>
      </c>
      <c r="BW114" s="142" t="s">
        <v>147</v>
      </c>
      <c r="BX114" s="142" t="s">
        <v>141</v>
      </c>
      <c r="CL114" s="142" t="s">
        <v>1</v>
      </c>
    </row>
    <row r="115" s="4" customFormat="1" ht="23.25" customHeight="1">
      <c r="A115" s="133" t="s">
        <v>88</v>
      </c>
      <c r="B115" s="71"/>
      <c r="C115" s="134"/>
      <c r="D115" s="134"/>
      <c r="E115" s="135" t="s">
        <v>148</v>
      </c>
      <c r="F115" s="135"/>
      <c r="G115" s="135"/>
      <c r="H115" s="135"/>
      <c r="I115" s="135"/>
      <c r="J115" s="134"/>
      <c r="K115" s="135" t="s">
        <v>149</v>
      </c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6">
        <f>'SO 1432 - Osvětlení víceú...'!J32</f>
        <v>0</v>
      </c>
      <c r="AH115" s="134"/>
      <c r="AI115" s="134"/>
      <c r="AJ115" s="134"/>
      <c r="AK115" s="134"/>
      <c r="AL115" s="134"/>
      <c r="AM115" s="134"/>
      <c r="AN115" s="136">
        <f>SUM(AG115,AT115)</f>
        <v>0</v>
      </c>
      <c r="AO115" s="134"/>
      <c r="AP115" s="134"/>
      <c r="AQ115" s="137" t="s">
        <v>91</v>
      </c>
      <c r="AR115" s="73"/>
      <c r="AS115" s="138">
        <v>0</v>
      </c>
      <c r="AT115" s="139">
        <f>ROUND(SUM(AV115:AW115),2)</f>
        <v>0</v>
      </c>
      <c r="AU115" s="140">
        <f>'SO 1432 - Osvětlení víceú...'!P127</f>
        <v>0</v>
      </c>
      <c r="AV115" s="139">
        <f>'SO 1432 - Osvětlení víceú...'!J35</f>
        <v>0</v>
      </c>
      <c r="AW115" s="139">
        <f>'SO 1432 - Osvětlení víceú...'!J36</f>
        <v>0</v>
      </c>
      <c r="AX115" s="139">
        <f>'SO 1432 - Osvětlení víceú...'!J37</f>
        <v>0</v>
      </c>
      <c r="AY115" s="139">
        <f>'SO 1432 - Osvětlení víceú...'!J38</f>
        <v>0</v>
      </c>
      <c r="AZ115" s="139">
        <f>'SO 1432 - Osvětlení víceú...'!F35</f>
        <v>0</v>
      </c>
      <c r="BA115" s="139">
        <f>'SO 1432 - Osvětlení víceú...'!F36</f>
        <v>0</v>
      </c>
      <c r="BB115" s="139">
        <f>'SO 1432 - Osvětlení víceú...'!F37</f>
        <v>0</v>
      </c>
      <c r="BC115" s="139">
        <f>'SO 1432 - Osvětlení víceú...'!F38</f>
        <v>0</v>
      </c>
      <c r="BD115" s="141">
        <f>'SO 1432 - Osvětlení víceú...'!F39</f>
        <v>0</v>
      </c>
      <c r="BE115" s="4"/>
      <c r="BT115" s="142" t="s">
        <v>87</v>
      </c>
      <c r="BV115" s="142" t="s">
        <v>80</v>
      </c>
      <c r="BW115" s="142" t="s">
        <v>150</v>
      </c>
      <c r="BX115" s="142" t="s">
        <v>86</v>
      </c>
      <c r="CL115" s="142" t="s">
        <v>1</v>
      </c>
    </row>
    <row r="116" s="4" customFormat="1" ht="23.25" customHeight="1">
      <c r="A116" s="133" t="s">
        <v>88</v>
      </c>
      <c r="B116" s="71"/>
      <c r="C116" s="134"/>
      <c r="D116" s="134"/>
      <c r="E116" s="135" t="s">
        <v>151</v>
      </c>
      <c r="F116" s="135"/>
      <c r="G116" s="135"/>
      <c r="H116" s="135"/>
      <c r="I116" s="135"/>
      <c r="J116" s="134"/>
      <c r="K116" s="135" t="s">
        <v>152</v>
      </c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6">
        <f>'SO 1451 - Kamerový systém'!J32</f>
        <v>0</v>
      </c>
      <c r="AH116" s="134"/>
      <c r="AI116" s="134"/>
      <c r="AJ116" s="134"/>
      <c r="AK116" s="134"/>
      <c r="AL116" s="134"/>
      <c r="AM116" s="134"/>
      <c r="AN116" s="136">
        <f>SUM(AG116,AT116)</f>
        <v>0</v>
      </c>
      <c r="AO116" s="134"/>
      <c r="AP116" s="134"/>
      <c r="AQ116" s="137" t="s">
        <v>91</v>
      </c>
      <c r="AR116" s="73"/>
      <c r="AS116" s="138">
        <v>0</v>
      </c>
      <c r="AT116" s="139">
        <f>ROUND(SUM(AV116:AW116),2)</f>
        <v>0</v>
      </c>
      <c r="AU116" s="140">
        <f>'SO 1451 - Kamerový systém'!P125</f>
        <v>0</v>
      </c>
      <c r="AV116" s="139">
        <f>'SO 1451 - Kamerový systém'!J35</f>
        <v>0</v>
      </c>
      <c r="AW116" s="139">
        <f>'SO 1451 - Kamerový systém'!J36</f>
        <v>0</v>
      </c>
      <c r="AX116" s="139">
        <f>'SO 1451 - Kamerový systém'!J37</f>
        <v>0</v>
      </c>
      <c r="AY116" s="139">
        <f>'SO 1451 - Kamerový systém'!J38</f>
        <v>0</v>
      </c>
      <c r="AZ116" s="139">
        <f>'SO 1451 - Kamerový systém'!F35</f>
        <v>0</v>
      </c>
      <c r="BA116" s="139">
        <f>'SO 1451 - Kamerový systém'!F36</f>
        <v>0</v>
      </c>
      <c r="BB116" s="139">
        <f>'SO 1451 - Kamerový systém'!F37</f>
        <v>0</v>
      </c>
      <c r="BC116" s="139">
        <f>'SO 1451 - Kamerový systém'!F38</f>
        <v>0</v>
      </c>
      <c r="BD116" s="141">
        <f>'SO 1451 - Kamerový systém'!F39</f>
        <v>0</v>
      </c>
      <c r="BE116" s="4"/>
      <c r="BT116" s="142" t="s">
        <v>87</v>
      </c>
      <c r="BV116" s="142" t="s">
        <v>80</v>
      </c>
      <c r="BW116" s="142" t="s">
        <v>153</v>
      </c>
      <c r="BX116" s="142" t="s">
        <v>86</v>
      </c>
      <c r="CL116" s="142" t="s">
        <v>1</v>
      </c>
    </row>
    <row r="117" s="4" customFormat="1" ht="23.25" customHeight="1">
      <c r="A117" s="133" t="s">
        <v>88</v>
      </c>
      <c r="B117" s="71"/>
      <c r="C117" s="134"/>
      <c r="D117" s="134"/>
      <c r="E117" s="135" t="s">
        <v>154</v>
      </c>
      <c r="F117" s="135"/>
      <c r="G117" s="135"/>
      <c r="H117" s="135"/>
      <c r="I117" s="135"/>
      <c r="J117" s="134"/>
      <c r="K117" s="135" t="s">
        <v>155</v>
      </c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6">
        <f>'SO 1701 - Víceúčelové hřiště'!J32</f>
        <v>0</v>
      </c>
      <c r="AH117" s="134"/>
      <c r="AI117" s="134"/>
      <c r="AJ117" s="134"/>
      <c r="AK117" s="134"/>
      <c r="AL117" s="134"/>
      <c r="AM117" s="134"/>
      <c r="AN117" s="136">
        <f>SUM(AG117,AT117)</f>
        <v>0</v>
      </c>
      <c r="AO117" s="134"/>
      <c r="AP117" s="134"/>
      <c r="AQ117" s="137" t="s">
        <v>91</v>
      </c>
      <c r="AR117" s="73"/>
      <c r="AS117" s="138">
        <v>0</v>
      </c>
      <c r="AT117" s="139">
        <f>ROUND(SUM(AV117:AW117),2)</f>
        <v>0</v>
      </c>
      <c r="AU117" s="140">
        <f>'SO 1701 - Víceúčelové hřiště'!P129</f>
        <v>0</v>
      </c>
      <c r="AV117" s="139">
        <f>'SO 1701 - Víceúčelové hřiště'!J35</f>
        <v>0</v>
      </c>
      <c r="AW117" s="139">
        <f>'SO 1701 - Víceúčelové hřiště'!J36</f>
        <v>0</v>
      </c>
      <c r="AX117" s="139">
        <f>'SO 1701 - Víceúčelové hřiště'!J37</f>
        <v>0</v>
      </c>
      <c r="AY117" s="139">
        <f>'SO 1701 - Víceúčelové hřiště'!J38</f>
        <v>0</v>
      </c>
      <c r="AZ117" s="139">
        <f>'SO 1701 - Víceúčelové hřiště'!F35</f>
        <v>0</v>
      </c>
      <c r="BA117" s="139">
        <f>'SO 1701 - Víceúčelové hřiště'!F36</f>
        <v>0</v>
      </c>
      <c r="BB117" s="139">
        <f>'SO 1701 - Víceúčelové hřiště'!F37</f>
        <v>0</v>
      </c>
      <c r="BC117" s="139">
        <f>'SO 1701 - Víceúčelové hřiště'!F38</f>
        <v>0</v>
      </c>
      <c r="BD117" s="141">
        <f>'SO 1701 - Víceúčelové hřiště'!F39</f>
        <v>0</v>
      </c>
      <c r="BE117" s="4"/>
      <c r="BT117" s="142" t="s">
        <v>87</v>
      </c>
      <c r="BV117" s="142" t="s">
        <v>80</v>
      </c>
      <c r="BW117" s="142" t="s">
        <v>156</v>
      </c>
      <c r="BX117" s="142" t="s">
        <v>86</v>
      </c>
      <c r="CL117" s="142" t="s">
        <v>1</v>
      </c>
    </row>
    <row r="118" s="4" customFormat="1" ht="23.25" customHeight="1">
      <c r="A118" s="133" t="s">
        <v>88</v>
      </c>
      <c r="B118" s="71"/>
      <c r="C118" s="134"/>
      <c r="D118" s="134"/>
      <c r="E118" s="135" t="s">
        <v>157</v>
      </c>
      <c r="F118" s="135"/>
      <c r="G118" s="135"/>
      <c r="H118" s="135"/>
      <c r="I118" s="135"/>
      <c r="J118" s="134"/>
      <c r="K118" s="135" t="s">
        <v>158</v>
      </c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6">
        <f>'SO 1702 - Dětské hřiště'!J32</f>
        <v>0</v>
      </c>
      <c r="AH118" s="134"/>
      <c r="AI118" s="134"/>
      <c r="AJ118" s="134"/>
      <c r="AK118" s="134"/>
      <c r="AL118" s="134"/>
      <c r="AM118" s="134"/>
      <c r="AN118" s="136">
        <f>SUM(AG118,AT118)</f>
        <v>0</v>
      </c>
      <c r="AO118" s="134"/>
      <c r="AP118" s="134"/>
      <c r="AQ118" s="137" t="s">
        <v>91</v>
      </c>
      <c r="AR118" s="73"/>
      <c r="AS118" s="138">
        <v>0</v>
      </c>
      <c r="AT118" s="139">
        <f>ROUND(SUM(AV118:AW118),2)</f>
        <v>0</v>
      </c>
      <c r="AU118" s="140">
        <f>'SO 1702 - Dětské hřiště'!P125</f>
        <v>0</v>
      </c>
      <c r="AV118" s="139">
        <f>'SO 1702 - Dětské hřiště'!J35</f>
        <v>0</v>
      </c>
      <c r="AW118" s="139">
        <f>'SO 1702 - Dětské hřiště'!J36</f>
        <v>0</v>
      </c>
      <c r="AX118" s="139">
        <f>'SO 1702 - Dětské hřiště'!J37</f>
        <v>0</v>
      </c>
      <c r="AY118" s="139">
        <f>'SO 1702 - Dětské hřiště'!J38</f>
        <v>0</v>
      </c>
      <c r="AZ118" s="139">
        <f>'SO 1702 - Dětské hřiště'!F35</f>
        <v>0</v>
      </c>
      <c r="BA118" s="139">
        <f>'SO 1702 - Dětské hřiště'!F36</f>
        <v>0</v>
      </c>
      <c r="BB118" s="139">
        <f>'SO 1702 - Dětské hřiště'!F37</f>
        <v>0</v>
      </c>
      <c r="BC118" s="139">
        <f>'SO 1702 - Dětské hřiště'!F38</f>
        <v>0</v>
      </c>
      <c r="BD118" s="141">
        <f>'SO 1702 - Dětské hřiště'!F39</f>
        <v>0</v>
      </c>
      <c r="BE118" s="4"/>
      <c r="BT118" s="142" t="s">
        <v>87</v>
      </c>
      <c r="BV118" s="142" t="s">
        <v>80</v>
      </c>
      <c r="BW118" s="142" t="s">
        <v>159</v>
      </c>
      <c r="BX118" s="142" t="s">
        <v>86</v>
      </c>
      <c r="CL118" s="142" t="s">
        <v>1</v>
      </c>
    </row>
    <row r="119" s="4" customFormat="1" ht="23.25" customHeight="1">
      <c r="A119" s="133" t="s">
        <v>88</v>
      </c>
      <c r="B119" s="71"/>
      <c r="C119" s="134"/>
      <c r="D119" s="134"/>
      <c r="E119" s="135" t="s">
        <v>160</v>
      </c>
      <c r="F119" s="135"/>
      <c r="G119" s="135"/>
      <c r="H119" s="135"/>
      <c r="I119" s="135"/>
      <c r="J119" s="134"/>
      <c r="K119" s="135" t="s">
        <v>161</v>
      </c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6">
        <f>'SO 1703 - Parková schodiště'!J32</f>
        <v>0</v>
      </c>
      <c r="AH119" s="134"/>
      <c r="AI119" s="134"/>
      <c r="AJ119" s="134"/>
      <c r="AK119" s="134"/>
      <c r="AL119" s="134"/>
      <c r="AM119" s="134"/>
      <c r="AN119" s="136">
        <f>SUM(AG119,AT119)</f>
        <v>0</v>
      </c>
      <c r="AO119" s="134"/>
      <c r="AP119" s="134"/>
      <c r="AQ119" s="137" t="s">
        <v>91</v>
      </c>
      <c r="AR119" s="73"/>
      <c r="AS119" s="138">
        <v>0</v>
      </c>
      <c r="AT119" s="139">
        <f>ROUND(SUM(AV119:AW119),2)</f>
        <v>0</v>
      </c>
      <c r="AU119" s="140">
        <f>'SO 1703 - Parková schodiště'!P126</f>
        <v>0</v>
      </c>
      <c r="AV119" s="139">
        <f>'SO 1703 - Parková schodiště'!J35</f>
        <v>0</v>
      </c>
      <c r="AW119" s="139">
        <f>'SO 1703 - Parková schodiště'!J36</f>
        <v>0</v>
      </c>
      <c r="AX119" s="139">
        <f>'SO 1703 - Parková schodiště'!J37</f>
        <v>0</v>
      </c>
      <c r="AY119" s="139">
        <f>'SO 1703 - Parková schodiště'!J38</f>
        <v>0</v>
      </c>
      <c r="AZ119" s="139">
        <f>'SO 1703 - Parková schodiště'!F35</f>
        <v>0</v>
      </c>
      <c r="BA119" s="139">
        <f>'SO 1703 - Parková schodiště'!F36</f>
        <v>0</v>
      </c>
      <c r="BB119" s="139">
        <f>'SO 1703 - Parková schodiště'!F37</f>
        <v>0</v>
      </c>
      <c r="BC119" s="139">
        <f>'SO 1703 - Parková schodiště'!F38</f>
        <v>0</v>
      </c>
      <c r="BD119" s="141">
        <f>'SO 1703 - Parková schodiště'!F39</f>
        <v>0</v>
      </c>
      <c r="BE119" s="4"/>
      <c r="BT119" s="142" t="s">
        <v>87</v>
      </c>
      <c r="BV119" s="142" t="s">
        <v>80</v>
      </c>
      <c r="BW119" s="142" t="s">
        <v>162</v>
      </c>
      <c r="BX119" s="142" t="s">
        <v>86</v>
      </c>
      <c r="CL119" s="142" t="s">
        <v>1</v>
      </c>
    </row>
    <row r="120" s="4" customFormat="1" ht="23.25" customHeight="1">
      <c r="A120" s="4"/>
      <c r="B120" s="71"/>
      <c r="C120" s="134"/>
      <c r="D120" s="134"/>
      <c r="E120" s="135" t="s">
        <v>163</v>
      </c>
      <c r="F120" s="135"/>
      <c r="G120" s="135"/>
      <c r="H120" s="135"/>
      <c r="I120" s="135"/>
      <c r="J120" s="134"/>
      <c r="K120" s="135" t="s">
        <v>164</v>
      </c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43">
        <f>ROUND(SUM(AG121:AG122),2)</f>
        <v>0</v>
      </c>
      <c r="AH120" s="134"/>
      <c r="AI120" s="134"/>
      <c r="AJ120" s="134"/>
      <c r="AK120" s="134"/>
      <c r="AL120" s="134"/>
      <c r="AM120" s="134"/>
      <c r="AN120" s="136">
        <f>SUM(AG120,AT120)</f>
        <v>0</v>
      </c>
      <c r="AO120" s="134"/>
      <c r="AP120" s="134"/>
      <c r="AQ120" s="137" t="s">
        <v>91</v>
      </c>
      <c r="AR120" s="73"/>
      <c r="AS120" s="138">
        <f>ROUND(SUM(AS121:AS122),2)</f>
        <v>0</v>
      </c>
      <c r="AT120" s="139">
        <f>ROUND(SUM(AV120:AW120),2)</f>
        <v>0</v>
      </c>
      <c r="AU120" s="140">
        <f>ROUND(SUM(AU121:AU122),5)</f>
        <v>0</v>
      </c>
      <c r="AV120" s="139">
        <f>ROUND(AZ120*L29,2)</f>
        <v>0</v>
      </c>
      <c r="AW120" s="139">
        <f>ROUND(BA120*L30,2)</f>
        <v>0</v>
      </c>
      <c r="AX120" s="139">
        <f>ROUND(BB120*L29,2)</f>
        <v>0</v>
      </c>
      <c r="AY120" s="139">
        <f>ROUND(BC120*L30,2)</f>
        <v>0</v>
      </c>
      <c r="AZ120" s="139">
        <f>ROUND(SUM(AZ121:AZ122),2)</f>
        <v>0</v>
      </c>
      <c r="BA120" s="139">
        <f>ROUND(SUM(BA121:BA122),2)</f>
        <v>0</v>
      </c>
      <c r="BB120" s="139">
        <f>ROUND(SUM(BB121:BB122),2)</f>
        <v>0</v>
      </c>
      <c r="BC120" s="139">
        <f>ROUND(SUM(BC121:BC122),2)</f>
        <v>0</v>
      </c>
      <c r="BD120" s="141">
        <f>ROUND(SUM(BD121:BD122),2)</f>
        <v>0</v>
      </c>
      <c r="BE120" s="4"/>
      <c r="BS120" s="142" t="s">
        <v>77</v>
      </c>
      <c r="BT120" s="142" t="s">
        <v>87</v>
      </c>
      <c r="BU120" s="142" t="s">
        <v>79</v>
      </c>
      <c r="BV120" s="142" t="s">
        <v>80</v>
      </c>
      <c r="BW120" s="142" t="s">
        <v>165</v>
      </c>
      <c r="BX120" s="142" t="s">
        <v>86</v>
      </c>
      <c r="CL120" s="142" t="s">
        <v>1</v>
      </c>
    </row>
    <row r="121" s="4" customFormat="1" ht="23.25" customHeight="1">
      <c r="A121" s="133" t="s">
        <v>88</v>
      </c>
      <c r="B121" s="71"/>
      <c r="C121" s="134"/>
      <c r="D121" s="134"/>
      <c r="E121" s="134"/>
      <c r="F121" s="135" t="s">
        <v>166</v>
      </c>
      <c r="G121" s="135"/>
      <c r="H121" s="135"/>
      <c r="I121" s="135"/>
      <c r="J121" s="135"/>
      <c r="K121" s="134"/>
      <c r="L121" s="135" t="s">
        <v>167</v>
      </c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6">
        <f>'SO 1704.1 - Pítko'!J34</f>
        <v>0</v>
      </c>
      <c r="AH121" s="134"/>
      <c r="AI121" s="134"/>
      <c r="AJ121" s="134"/>
      <c r="AK121" s="134"/>
      <c r="AL121" s="134"/>
      <c r="AM121" s="134"/>
      <c r="AN121" s="136">
        <f>SUM(AG121,AT121)</f>
        <v>0</v>
      </c>
      <c r="AO121" s="134"/>
      <c r="AP121" s="134"/>
      <c r="AQ121" s="137" t="s">
        <v>91</v>
      </c>
      <c r="AR121" s="73"/>
      <c r="AS121" s="138">
        <v>0</v>
      </c>
      <c r="AT121" s="139">
        <f>ROUND(SUM(AV121:AW121),2)</f>
        <v>0</v>
      </c>
      <c r="AU121" s="140">
        <f>'SO 1704.1 - Pítko'!P129</f>
        <v>0</v>
      </c>
      <c r="AV121" s="139">
        <f>'SO 1704.1 - Pítko'!J37</f>
        <v>0</v>
      </c>
      <c r="AW121" s="139">
        <f>'SO 1704.1 - Pítko'!J38</f>
        <v>0</v>
      </c>
      <c r="AX121" s="139">
        <f>'SO 1704.1 - Pítko'!J39</f>
        <v>0</v>
      </c>
      <c r="AY121" s="139">
        <f>'SO 1704.1 - Pítko'!J40</f>
        <v>0</v>
      </c>
      <c r="AZ121" s="139">
        <f>'SO 1704.1 - Pítko'!F37</f>
        <v>0</v>
      </c>
      <c r="BA121" s="139">
        <f>'SO 1704.1 - Pítko'!F38</f>
        <v>0</v>
      </c>
      <c r="BB121" s="139">
        <f>'SO 1704.1 - Pítko'!F39</f>
        <v>0</v>
      </c>
      <c r="BC121" s="139">
        <f>'SO 1704.1 - Pítko'!F40</f>
        <v>0</v>
      </c>
      <c r="BD121" s="141">
        <f>'SO 1704.1 - Pítko'!F41</f>
        <v>0</v>
      </c>
      <c r="BE121" s="4"/>
      <c r="BT121" s="142" t="s">
        <v>101</v>
      </c>
      <c r="BV121" s="142" t="s">
        <v>80</v>
      </c>
      <c r="BW121" s="142" t="s">
        <v>168</v>
      </c>
      <c r="BX121" s="142" t="s">
        <v>165</v>
      </c>
      <c r="CL121" s="142" t="s">
        <v>1</v>
      </c>
    </row>
    <row r="122" s="4" customFormat="1" ht="23.25" customHeight="1">
      <c r="A122" s="133" t="s">
        <v>88</v>
      </c>
      <c r="B122" s="71"/>
      <c r="C122" s="134"/>
      <c r="D122" s="134"/>
      <c r="E122" s="134"/>
      <c r="F122" s="135" t="s">
        <v>169</v>
      </c>
      <c r="G122" s="135"/>
      <c r="H122" s="135"/>
      <c r="I122" s="135"/>
      <c r="J122" s="135"/>
      <c r="K122" s="134"/>
      <c r="L122" s="135" t="s">
        <v>164</v>
      </c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6">
        <f>'SO 1704.2 - Mobiliář'!J34</f>
        <v>0</v>
      </c>
      <c r="AH122" s="134"/>
      <c r="AI122" s="134"/>
      <c r="AJ122" s="134"/>
      <c r="AK122" s="134"/>
      <c r="AL122" s="134"/>
      <c r="AM122" s="134"/>
      <c r="AN122" s="136">
        <f>SUM(AG122,AT122)</f>
        <v>0</v>
      </c>
      <c r="AO122" s="134"/>
      <c r="AP122" s="134"/>
      <c r="AQ122" s="137" t="s">
        <v>91</v>
      </c>
      <c r="AR122" s="73"/>
      <c r="AS122" s="138">
        <v>0</v>
      </c>
      <c r="AT122" s="139">
        <f>ROUND(SUM(AV122:AW122),2)</f>
        <v>0</v>
      </c>
      <c r="AU122" s="140">
        <f>'SO 1704.2 - Mobiliář'!P129</f>
        <v>0</v>
      </c>
      <c r="AV122" s="139">
        <f>'SO 1704.2 - Mobiliář'!J37</f>
        <v>0</v>
      </c>
      <c r="AW122" s="139">
        <f>'SO 1704.2 - Mobiliář'!J38</f>
        <v>0</v>
      </c>
      <c r="AX122" s="139">
        <f>'SO 1704.2 - Mobiliář'!J39</f>
        <v>0</v>
      </c>
      <c r="AY122" s="139">
        <f>'SO 1704.2 - Mobiliář'!J40</f>
        <v>0</v>
      </c>
      <c r="AZ122" s="139">
        <f>'SO 1704.2 - Mobiliář'!F37</f>
        <v>0</v>
      </c>
      <c r="BA122" s="139">
        <f>'SO 1704.2 - Mobiliář'!F38</f>
        <v>0</v>
      </c>
      <c r="BB122" s="139">
        <f>'SO 1704.2 - Mobiliář'!F39</f>
        <v>0</v>
      </c>
      <c r="BC122" s="139">
        <f>'SO 1704.2 - Mobiliář'!F40</f>
        <v>0</v>
      </c>
      <c r="BD122" s="141">
        <f>'SO 1704.2 - Mobiliář'!F41</f>
        <v>0</v>
      </c>
      <c r="BE122" s="4"/>
      <c r="BT122" s="142" t="s">
        <v>101</v>
      </c>
      <c r="BV122" s="142" t="s">
        <v>80</v>
      </c>
      <c r="BW122" s="142" t="s">
        <v>170</v>
      </c>
      <c r="BX122" s="142" t="s">
        <v>165</v>
      </c>
      <c r="CL122" s="142" t="s">
        <v>1</v>
      </c>
    </row>
    <row r="123" s="4" customFormat="1" ht="23.25" customHeight="1">
      <c r="A123" s="133" t="s">
        <v>88</v>
      </c>
      <c r="B123" s="71"/>
      <c r="C123" s="134"/>
      <c r="D123" s="134"/>
      <c r="E123" s="135" t="s">
        <v>171</v>
      </c>
      <c r="F123" s="135"/>
      <c r="G123" s="135"/>
      <c r="H123" s="135"/>
      <c r="I123" s="135"/>
      <c r="J123" s="134"/>
      <c r="K123" s="135" t="s">
        <v>172</v>
      </c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6">
        <f>'SO 1705 - Ohniště'!J32</f>
        <v>0</v>
      </c>
      <c r="AH123" s="134"/>
      <c r="AI123" s="134"/>
      <c r="AJ123" s="134"/>
      <c r="AK123" s="134"/>
      <c r="AL123" s="134"/>
      <c r="AM123" s="134"/>
      <c r="AN123" s="136">
        <f>SUM(AG123,AT123)</f>
        <v>0</v>
      </c>
      <c r="AO123" s="134"/>
      <c r="AP123" s="134"/>
      <c r="AQ123" s="137" t="s">
        <v>91</v>
      </c>
      <c r="AR123" s="73"/>
      <c r="AS123" s="138">
        <v>0</v>
      </c>
      <c r="AT123" s="139">
        <f>ROUND(SUM(AV123:AW123),2)</f>
        <v>0</v>
      </c>
      <c r="AU123" s="140">
        <f>'SO 1705 - Ohniště'!P128</f>
        <v>0</v>
      </c>
      <c r="AV123" s="139">
        <f>'SO 1705 - Ohniště'!J35</f>
        <v>0</v>
      </c>
      <c r="AW123" s="139">
        <f>'SO 1705 - Ohniště'!J36</f>
        <v>0</v>
      </c>
      <c r="AX123" s="139">
        <f>'SO 1705 - Ohniště'!J37</f>
        <v>0</v>
      </c>
      <c r="AY123" s="139">
        <f>'SO 1705 - Ohniště'!J38</f>
        <v>0</v>
      </c>
      <c r="AZ123" s="139">
        <f>'SO 1705 - Ohniště'!F35</f>
        <v>0</v>
      </c>
      <c r="BA123" s="139">
        <f>'SO 1705 - Ohniště'!F36</f>
        <v>0</v>
      </c>
      <c r="BB123" s="139">
        <f>'SO 1705 - Ohniště'!F37</f>
        <v>0</v>
      </c>
      <c r="BC123" s="139">
        <f>'SO 1705 - Ohniště'!F38</f>
        <v>0</v>
      </c>
      <c r="BD123" s="141">
        <f>'SO 1705 - Ohniště'!F39</f>
        <v>0</v>
      </c>
      <c r="BE123" s="4"/>
      <c r="BT123" s="142" t="s">
        <v>87</v>
      </c>
      <c r="BV123" s="142" t="s">
        <v>80</v>
      </c>
      <c r="BW123" s="142" t="s">
        <v>173</v>
      </c>
      <c r="BX123" s="142" t="s">
        <v>86</v>
      </c>
      <c r="CL123" s="142" t="s">
        <v>1</v>
      </c>
    </row>
    <row r="124" s="4" customFormat="1" ht="23.25" customHeight="1">
      <c r="A124" s="133" t="s">
        <v>88</v>
      </c>
      <c r="B124" s="71"/>
      <c r="C124" s="134"/>
      <c r="D124" s="134"/>
      <c r="E124" s="135" t="s">
        <v>174</v>
      </c>
      <c r="F124" s="135"/>
      <c r="G124" s="135"/>
      <c r="H124" s="135"/>
      <c r="I124" s="135"/>
      <c r="J124" s="134"/>
      <c r="K124" s="135" t="s">
        <v>175</v>
      </c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6">
        <f>'SO 1801 - Vegetační úpravy'!J32</f>
        <v>0</v>
      </c>
      <c r="AH124" s="134"/>
      <c r="AI124" s="134"/>
      <c r="AJ124" s="134"/>
      <c r="AK124" s="134"/>
      <c r="AL124" s="134"/>
      <c r="AM124" s="134"/>
      <c r="AN124" s="136">
        <f>SUM(AG124,AT124)</f>
        <v>0</v>
      </c>
      <c r="AO124" s="134"/>
      <c r="AP124" s="134"/>
      <c r="AQ124" s="137" t="s">
        <v>91</v>
      </c>
      <c r="AR124" s="73"/>
      <c r="AS124" s="138">
        <v>0</v>
      </c>
      <c r="AT124" s="139">
        <f>ROUND(SUM(AV124:AW124),2)</f>
        <v>0</v>
      </c>
      <c r="AU124" s="140">
        <f>'SO 1801 - Vegetační úpravy'!P123</f>
        <v>0</v>
      </c>
      <c r="AV124" s="139">
        <f>'SO 1801 - Vegetační úpravy'!J35</f>
        <v>0</v>
      </c>
      <c r="AW124" s="139">
        <f>'SO 1801 - Vegetační úpravy'!J36</f>
        <v>0</v>
      </c>
      <c r="AX124" s="139">
        <f>'SO 1801 - Vegetační úpravy'!J37</f>
        <v>0</v>
      </c>
      <c r="AY124" s="139">
        <f>'SO 1801 - Vegetační úpravy'!J38</f>
        <v>0</v>
      </c>
      <c r="AZ124" s="139">
        <f>'SO 1801 - Vegetační úpravy'!F35</f>
        <v>0</v>
      </c>
      <c r="BA124" s="139">
        <f>'SO 1801 - Vegetační úpravy'!F36</f>
        <v>0</v>
      </c>
      <c r="BB124" s="139">
        <f>'SO 1801 - Vegetační úpravy'!F37</f>
        <v>0</v>
      </c>
      <c r="BC124" s="139">
        <f>'SO 1801 - Vegetační úpravy'!F38</f>
        <v>0</v>
      </c>
      <c r="BD124" s="141">
        <f>'SO 1801 - Vegetační úpravy'!F39</f>
        <v>0</v>
      </c>
      <c r="BE124" s="4"/>
      <c r="BT124" s="142" t="s">
        <v>87</v>
      </c>
      <c r="BV124" s="142" t="s">
        <v>80</v>
      </c>
      <c r="BW124" s="142" t="s">
        <v>176</v>
      </c>
      <c r="BX124" s="142" t="s">
        <v>86</v>
      </c>
      <c r="CL124" s="142" t="s">
        <v>1</v>
      </c>
    </row>
    <row r="125" s="4" customFormat="1" ht="23.25" customHeight="1">
      <c r="A125" s="4"/>
      <c r="B125" s="71"/>
      <c r="C125" s="134"/>
      <c r="D125" s="134"/>
      <c r="E125" s="135" t="s">
        <v>177</v>
      </c>
      <c r="F125" s="135"/>
      <c r="G125" s="135"/>
      <c r="H125" s="135"/>
      <c r="I125" s="135"/>
      <c r="J125" s="134"/>
      <c r="K125" s="135" t="s">
        <v>178</v>
      </c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43">
        <f>ROUND(SUM(AG126:AG128),2)</f>
        <v>0</v>
      </c>
      <c r="AH125" s="134"/>
      <c r="AI125" s="134"/>
      <c r="AJ125" s="134"/>
      <c r="AK125" s="134"/>
      <c r="AL125" s="134"/>
      <c r="AM125" s="134"/>
      <c r="AN125" s="136">
        <f>SUM(AG125,AT125)</f>
        <v>0</v>
      </c>
      <c r="AO125" s="134"/>
      <c r="AP125" s="134"/>
      <c r="AQ125" s="137" t="s">
        <v>91</v>
      </c>
      <c r="AR125" s="73"/>
      <c r="AS125" s="138">
        <f>ROUND(SUM(AS126:AS128),2)</f>
        <v>0</v>
      </c>
      <c r="AT125" s="139">
        <f>ROUND(SUM(AV125:AW125),2)</f>
        <v>0</v>
      </c>
      <c r="AU125" s="140">
        <f>ROUND(SUM(AU126:AU128),5)</f>
        <v>0</v>
      </c>
      <c r="AV125" s="139">
        <f>ROUND(AZ125*L29,2)</f>
        <v>0</v>
      </c>
      <c r="AW125" s="139">
        <f>ROUND(BA125*L30,2)</f>
        <v>0</v>
      </c>
      <c r="AX125" s="139">
        <f>ROUND(BB125*L29,2)</f>
        <v>0</v>
      </c>
      <c r="AY125" s="139">
        <f>ROUND(BC125*L30,2)</f>
        <v>0</v>
      </c>
      <c r="AZ125" s="139">
        <f>ROUND(SUM(AZ126:AZ128),2)</f>
        <v>0</v>
      </c>
      <c r="BA125" s="139">
        <f>ROUND(SUM(BA126:BA128),2)</f>
        <v>0</v>
      </c>
      <c r="BB125" s="139">
        <f>ROUND(SUM(BB126:BB128),2)</f>
        <v>0</v>
      </c>
      <c r="BC125" s="139">
        <f>ROUND(SUM(BC126:BC128),2)</f>
        <v>0</v>
      </c>
      <c r="BD125" s="141">
        <f>ROUND(SUM(BD126:BD128),2)</f>
        <v>0</v>
      </c>
      <c r="BE125" s="4"/>
      <c r="BS125" s="142" t="s">
        <v>77</v>
      </c>
      <c r="BT125" s="142" t="s">
        <v>87</v>
      </c>
      <c r="BU125" s="142" t="s">
        <v>79</v>
      </c>
      <c r="BV125" s="142" t="s">
        <v>80</v>
      </c>
      <c r="BW125" s="142" t="s">
        <v>179</v>
      </c>
      <c r="BX125" s="142" t="s">
        <v>86</v>
      </c>
      <c r="CL125" s="142" t="s">
        <v>1</v>
      </c>
    </row>
    <row r="126" s="4" customFormat="1" ht="23.25" customHeight="1">
      <c r="A126" s="133" t="s">
        <v>88</v>
      </c>
      <c r="B126" s="71"/>
      <c r="C126" s="134"/>
      <c r="D126" s="134"/>
      <c r="E126" s="134"/>
      <c r="F126" s="135" t="s">
        <v>180</v>
      </c>
      <c r="G126" s="135"/>
      <c r="H126" s="135"/>
      <c r="I126" s="135"/>
      <c r="J126" s="135"/>
      <c r="K126" s="134"/>
      <c r="L126" s="135" t="s">
        <v>181</v>
      </c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6">
        <f>'SO 1900.1 - kanalizační p...'!J34</f>
        <v>0</v>
      </c>
      <c r="AH126" s="134"/>
      <c r="AI126" s="134"/>
      <c r="AJ126" s="134"/>
      <c r="AK126" s="134"/>
      <c r="AL126" s="134"/>
      <c r="AM126" s="134"/>
      <c r="AN126" s="136">
        <f>SUM(AG126,AT126)</f>
        <v>0</v>
      </c>
      <c r="AO126" s="134"/>
      <c r="AP126" s="134"/>
      <c r="AQ126" s="137" t="s">
        <v>91</v>
      </c>
      <c r="AR126" s="73"/>
      <c r="AS126" s="138">
        <v>0</v>
      </c>
      <c r="AT126" s="139">
        <f>ROUND(SUM(AV126:AW126),2)</f>
        <v>0</v>
      </c>
      <c r="AU126" s="140">
        <f>'SO 1900.1 - kanalizační p...'!P130</f>
        <v>0</v>
      </c>
      <c r="AV126" s="139">
        <f>'SO 1900.1 - kanalizační p...'!J37</f>
        <v>0</v>
      </c>
      <c r="AW126" s="139">
        <f>'SO 1900.1 - kanalizační p...'!J38</f>
        <v>0</v>
      </c>
      <c r="AX126" s="139">
        <f>'SO 1900.1 - kanalizační p...'!J39</f>
        <v>0</v>
      </c>
      <c r="AY126" s="139">
        <f>'SO 1900.1 - kanalizační p...'!J40</f>
        <v>0</v>
      </c>
      <c r="AZ126" s="139">
        <f>'SO 1900.1 - kanalizační p...'!F37</f>
        <v>0</v>
      </c>
      <c r="BA126" s="139">
        <f>'SO 1900.1 - kanalizační p...'!F38</f>
        <v>0</v>
      </c>
      <c r="BB126" s="139">
        <f>'SO 1900.1 - kanalizační p...'!F39</f>
        <v>0</v>
      </c>
      <c r="BC126" s="139">
        <f>'SO 1900.1 - kanalizační p...'!F40</f>
        <v>0</v>
      </c>
      <c r="BD126" s="141">
        <f>'SO 1900.1 - kanalizační p...'!F41</f>
        <v>0</v>
      </c>
      <c r="BE126" s="4"/>
      <c r="BT126" s="142" t="s">
        <v>101</v>
      </c>
      <c r="BV126" s="142" t="s">
        <v>80</v>
      </c>
      <c r="BW126" s="142" t="s">
        <v>182</v>
      </c>
      <c r="BX126" s="142" t="s">
        <v>179</v>
      </c>
      <c r="CL126" s="142" t="s">
        <v>1</v>
      </c>
    </row>
    <row r="127" s="4" customFormat="1" ht="23.25" customHeight="1">
      <c r="A127" s="133" t="s">
        <v>88</v>
      </c>
      <c r="B127" s="71"/>
      <c r="C127" s="134"/>
      <c r="D127" s="134"/>
      <c r="E127" s="134"/>
      <c r="F127" s="135" t="s">
        <v>183</v>
      </c>
      <c r="G127" s="135"/>
      <c r="H127" s="135"/>
      <c r="I127" s="135"/>
      <c r="J127" s="135"/>
      <c r="K127" s="134"/>
      <c r="L127" s="135" t="s">
        <v>184</v>
      </c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6">
        <f>'SO 1900.2 - vodovodní pří...'!J34</f>
        <v>0</v>
      </c>
      <c r="AH127" s="134"/>
      <c r="AI127" s="134"/>
      <c r="AJ127" s="134"/>
      <c r="AK127" s="134"/>
      <c r="AL127" s="134"/>
      <c r="AM127" s="134"/>
      <c r="AN127" s="136">
        <f>SUM(AG127,AT127)</f>
        <v>0</v>
      </c>
      <c r="AO127" s="134"/>
      <c r="AP127" s="134"/>
      <c r="AQ127" s="137" t="s">
        <v>91</v>
      </c>
      <c r="AR127" s="73"/>
      <c r="AS127" s="138">
        <v>0</v>
      </c>
      <c r="AT127" s="139">
        <f>ROUND(SUM(AV127:AW127),2)</f>
        <v>0</v>
      </c>
      <c r="AU127" s="140">
        <f>'SO 1900.2 - vodovodní pří...'!P129</f>
        <v>0</v>
      </c>
      <c r="AV127" s="139">
        <f>'SO 1900.2 - vodovodní pří...'!J37</f>
        <v>0</v>
      </c>
      <c r="AW127" s="139">
        <f>'SO 1900.2 - vodovodní pří...'!J38</f>
        <v>0</v>
      </c>
      <c r="AX127" s="139">
        <f>'SO 1900.2 - vodovodní pří...'!J39</f>
        <v>0</v>
      </c>
      <c r="AY127" s="139">
        <f>'SO 1900.2 - vodovodní pří...'!J40</f>
        <v>0</v>
      </c>
      <c r="AZ127" s="139">
        <f>'SO 1900.2 - vodovodní pří...'!F37</f>
        <v>0</v>
      </c>
      <c r="BA127" s="139">
        <f>'SO 1900.2 - vodovodní pří...'!F38</f>
        <v>0</v>
      </c>
      <c r="BB127" s="139">
        <f>'SO 1900.2 - vodovodní pří...'!F39</f>
        <v>0</v>
      </c>
      <c r="BC127" s="139">
        <f>'SO 1900.2 - vodovodní pří...'!F40</f>
        <v>0</v>
      </c>
      <c r="BD127" s="141">
        <f>'SO 1900.2 - vodovodní pří...'!F41</f>
        <v>0</v>
      </c>
      <c r="BE127" s="4"/>
      <c r="BT127" s="142" t="s">
        <v>101</v>
      </c>
      <c r="BV127" s="142" t="s">
        <v>80</v>
      </c>
      <c r="BW127" s="142" t="s">
        <v>185</v>
      </c>
      <c r="BX127" s="142" t="s">
        <v>179</v>
      </c>
      <c r="CL127" s="142" t="s">
        <v>1</v>
      </c>
    </row>
    <row r="128" s="4" customFormat="1" ht="23.25" customHeight="1">
      <c r="A128" s="133" t="s">
        <v>88</v>
      </c>
      <c r="B128" s="71"/>
      <c r="C128" s="134"/>
      <c r="D128" s="134"/>
      <c r="E128" s="134"/>
      <c r="F128" s="135" t="s">
        <v>186</v>
      </c>
      <c r="G128" s="135"/>
      <c r="H128" s="135"/>
      <c r="I128" s="135"/>
      <c r="J128" s="135"/>
      <c r="K128" s="134"/>
      <c r="L128" s="135" t="s">
        <v>187</v>
      </c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6">
        <f>'SO 1900.3 - přípojka elektro'!J34</f>
        <v>0</v>
      </c>
      <c r="AH128" s="134"/>
      <c r="AI128" s="134"/>
      <c r="AJ128" s="134"/>
      <c r="AK128" s="134"/>
      <c r="AL128" s="134"/>
      <c r="AM128" s="134"/>
      <c r="AN128" s="136">
        <f>SUM(AG128,AT128)</f>
        <v>0</v>
      </c>
      <c r="AO128" s="134"/>
      <c r="AP128" s="134"/>
      <c r="AQ128" s="137" t="s">
        <v>91</v>
      </c>
      <c r="AR128" s="73"/>
      <c r="AS128" s="138">
        <v>0</v>
      </c>
      <c r="AT128" s="139">
        <f>ROUND(SUM(AV128:AW128),2)</f>
        <v>0</v>
      </c>
      <c r="AU128" s="140">
        <f>'SO 1900.3 - přípojka elektro'!P129</f>
        <v>0</v>
      </c>
      <c r="AV128" s="139">
        <f>'SO 1900.3 - přípojka elektro'!J37</f>
        <v>0</v>
      </c>
      <c r="AW128" s="139">
        <f>'SO 1900.3 - přípojka elektro'!J38</f>
        <v>0</v>
      </c>
      <c r="AX128" s="139">
        <f>'SO 1900.3 - přípojka elektro'!J39</f>
        <v>0</v>
      </c>
      <c r="AY128" s="139">
        <f>'SO 1900.3 - přípojka elektro'!J40</f>
        <v>0</v>
      </c>
      <c r="AZ128" s="139">
        <f>'SO 1900.3 - přípojka elektro'!F37</f>
        <v>0</v>
      </c>
      <c r="BA128" s="139">
        <f>'SO 1900.3 - přípojka elektro'!F38</f>
        <v>0</v>
      </c>
      <c r="BB128" s="139">
        <f>'SO 1900.3 - přípojka elektro'!F39</f>
        <v>0</v>
      </c>
      <c r="BC128" s="139">
        <f>'SO 1900.3 - přípojka elektro'!F40</f>
        <v>0</v>
      </c>
      <c r="BD128" s="141">
        <f>'SO 1900.3 - přípojka elektro'!F41</f>
        <v>0</v>
      </c>
      <c r="BE128" s="4"/>
      <c r="BT128" s="142" t="s">
        <v>101</v>
      </c>
      <c r="BV128" s="142" t="s">
        <v>80</v>
      </c>
      <c r="BW128" s="142" t="s">
        <v>188</v>
      </c>
      <c r="BX128" s="142" t="s">
        <v>179</v>
      </c>
      <c r="CL128" s="142" t="s">
        <v>1</v>
      </c>
    </row>
    <row r="129" s="4" customFormat="1" ht="16.5" customHeight="1">
      <c r="A129" s="133" t="s">
        <v>88</v>
      </c>
      <c r="B129" s="71"/>
      <c r="C129" s="134"/>
      <c r="D129" s="134"/>
      <c r="E129" s="135" t="s">
        <v>189</v>
      </c>
      <c r="F129" s="135"/>
      <c r="G129" s="135"/>
      <c r="H129" s="135"/>
      <c r="I129" s="135"/>
      <c r="J129" s="134"/>
      <c r="K129" s="135" t="s">
        <v>190</v>
      </c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6">
        <f>'PS 1001 - Technologie vod...'!J32</f>
        <v>0</v>
      </c>
      <c r="AH129" s="134"/>
      <c r="AI129" s="134"/>
      <c r="AJ129" s="134"/>
      <c r="AK129" s="134"/>
      <c r="AL129" s="134"/>
      <c r="AM129" s="134"/>
      <c r="AN129" s="136">
        <f>SUM(AG129,AT129)</f>
        <v>0</v>
      </c>
      <c r="AO129" s="134"/>
      <c r="AP129" s="134"/>
      <c r="AQ129" s="137" t="s">
        <v>91</v>
      </c>
      <c r="AR129" s="73"/>
      <c r="AS129" s="144">
        <v>0</v>
      </c>
      <c r="AT129" s="145">
        <f>ROUND(SUM(AV129:AW129),2)</f>
        <v>0</v>
      </c>
      <c r="AU129" s="146">
        <f>'PS 1001 - Technologie vod...'!P132</f>
        <v>0</v>
      </c>
      <c r="AV129" s="145">
        <f>'PS 1001 - Technologie vod...'!J35</f>
        <v>0</v>
      </c>
      <c r="AW129" s="145">
        <f>'PS 1001 - Technologie vod...'!J36</f>
        <v>0</v>
      </c>
      <c r="AX129" s="145">
        <f>'PS 1001 - Technologie vod...'!J37</f>
        <v>0</v>
      </c>
      <c r="AY129" s="145">
        <f>'PS 1001 - Technologie vod...'!J38</f>
        <v>0</v>
      </c>
      <c r="AZ129" s="145">
        <f>'PS 1001 - Technologie vod...'!F35</f>
        <v>0</v>
      </c>
      <c r="BA129" s="145">
        <f>'PS 1001 - Technologie vod...'!F36</f>
        <v>0</v>
      </c>
      <c r="BB129" s="145">
        <f>'PS 1001 - Technologie vod...'!F37</f>
        <v>0</v>
      </c>
      <c r="BC129" s="145">
        <f>'PS 1001 - Technologie vod...'!F38</f>
        <v>0</v>
      </c>
      <c r="BD129" s="147">
        <f>'PS 1001 - Technologie vod...'!F39</f>
        <v>0</v>
      </c>
      <c r="BE129" s="4"/>
      <c r="BT129" s="142" t="s">
        <v>87</v>
      </c>
      <c r="BV129" s="142" t="s">
        <v>80</v>
      </c>
      <c r="BW129" s="142" t="s">
        <v>191</v>
      </c>
      <c r="BX129" s="142" t="s">
        <v>86</v>
      </c>
      <c r="CL129" s="142" t="s">
        <v>1</v>
      </c>
    </row>
    <row r="130" s="2" customFormat="1" ht="30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5"/>
      <c r="AS130" s="39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45"/>
      <c r="AS131" s="39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</row>
  </sheetData>
  <sheetProtection sheet="1" formatColumns="0" formatRows="0" objects="1" scenarios="1" spinCount="100000" saltValue="TZgfYA7G8TseKHlSWRQioY36VyGd+EOb2PJIVPz4YIx3Tf0bZ8FuIRJ94LEiyRxG+5h4yDGyQQWNYoQn4aTNzw==" hashValue="17QSZjHMv2A379IJ6G3t6K6CJuDOsu1oeyHauPysil0bcMn2oACTBLljODhqcpKCD7DT06F4M9yLAjZA4S6ulQ==" algorithmName="SHA-512" password="CC35"/>
  <mergeCells count="178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N101:AP101"/>
    <mergeCell ref="AG101:AM101"/>
    <mergeCell ref="AN102:AP102"/>
    <mergeCell ref="AG102:AM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G114:AM114"/>
    <mergeCell ref="AN114:AP114"/>
    <mergeCell ref="AG115:AM115"/>
    <mergeCell ref="AN115:AP115"/>
    <mergeCell ref="AN116:AP116"/>
    <mergeCell ref="AG116:AM116"/>
    <mergeCell ref="AG117:AM117"/>
    <mergeCell ref="AN117:AP117"/>
    <mergeCell ref="AG118:AM118"/>
    <mergeCell ref="AN118:AP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G125:AM125"/>
    <mergeCell ref="AN125:AP125"/>
    <mergeCell ref="AN126:AP126"/>
    <mergeCell ref="AG126:AM126"/>
    <mergeCell ref="AN127:AP127"/>
    <mergeCell ref="AG127:AM127"/>
    <mergeCell ref="AN128:AP128"/>
    <mergeCell ref="AG128:AM128"/>
    <mergeCell ref="AN129:AP129"/>
    <mergeCell ref="AG129:AM129"/>
    <mergeCell ref="L85:AO85"/>
    <mergeCell ref="I92:AF92"/>
    <mergeCell ref="C92:G92"/>
    <mergeCell ref="D95:H95"/>
    <mergeCell ref="J95:AF95"/>
    <mergeCell ref="K96:AF96"/>
    <mergeCell ref="E96:I96"/>
    <mergeCell ref="E97:I97"/>
    <mergeCell ref="K97:AF97"/>
    <mergeCell ref="K98:AF98"/>
    <mergeCell ref="E98:I98"/>
    <mergeCell ref="L99:AF99"/>
    <mergeCell ref="F99:J99"/>
    <mergeCell ref="F100:J100"/>
    <mergeCell ref="L100:AF100"/>
    <mergeCell ref="E101:I101"/>
    <mergeCell ref="K101:AF101"/>
    <mergeCell ref="E102:I102"/>
    <mergeCell ref="K102:AF102"/>
    <mergeCell ref="K103:AF103"/>
    <mergeCell ref="E103:I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G96:AM96"/>
    <mergeCell ref="AN96:AP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K115:AF115"/>
    <mergeCell ref="K104:AF104"/>
    <mergeCell ref="K125:AF125"/>
    <mergeCell ref="K124:AF124"/>
    <mergeCell ref="K105:AF105"/>
    <mergeCell ref="K123:AF123"/>
    <mergeCell ref="K109:AF109"/>
    <mergeCell ref="K112:AF112"/>
    <mergeCell ref="K116:AF116"/>
    <mergeCell ref="K106:AF106"/>
    <mergeCell ref="K120:AF120"/>
    <mergeCell ref="K119:AF119"/>
    <mergeCell ref="K107:AF107"/>
    <mergeCell ref="K118:AF118"/>
    <mergeCell ref="K117:AF117"/>
    <mergeCell ref="K108:AF108"/>
    <mergeCell ref="L113:AF113"/>
    <mergeCell ref="L111:AF111"/>
    <mergeCell ref="L114:AF114"/>
    <mergeCell ref="L126:AF126"/>
    <mergeCell ref="L110:AF110"/>
    <mergeCell ref="L127:AF127"/>
    <mergeCell ref="L128:AF128"/>
    <mergeCell ref="L121:AF121"/>
    <mergeCell ref="L122:AF122"/>
    <mergeCell ref="K129:AF129"/>
    <mergeCell ref="E104:I104"/>
    <mergeCell ref="E125:I125"/>
    <mergeCell ref="E124:I124"/>
    <mergeCell ref="E123:I123"/>
    <mergeCell ref="E120:I120"/>
    <mergeCell ref="E119:I119"/>
    <mergeCell ref="E118:I118"/>
    <mergeCell ref="E117:I117"/>
    <mergeCell ref="E116:I116"/>
    <mergeCell ref="E115:I115"/>
    <mergeCell ref="E112:I112"/>
    <mergeCell ref="E129:I129"/>
    <mergeCell ref="E106:I106"/>
    <mergeCell ref="E105:I105"/>
    <mergeCell ref="E109:I109"/>
    <mergeCell ref="E107:I107"/>
    <mergeCell ref="E108:I108"/>
    <mergeCell ref="F127:J127"/>
    <mergeCell ref="F126:J126"/>
    <mergeCell ref="F122:J122"/>
    <mergeCell ref="F121:J121"/>
    <mergeCell ref="F128:J128"/>
    <mergeCell ref="F110:J110"/>
    <mergeCell ref="F111:J111"/>
    <mergeCell ref="F113:J113"/>
    <mergeCell ref="F114:J114"/>
  </mergeCells>
  <hyperlinks>
    <hyperlink ref="A96" location="'SO 0000 - Všeobecné polož...'!C2" display="/"/>
    <hyperlink ref="A97" location="'SO 1001 - Příprava staven...'!C2" display="/"/>
    <hyperlink ref="A99" location="'SO 1101.1 - Stezky a zpev...'!C2" display="/"/>
    <hyperlink ref="A100" location="'SO 1101.2 - Stezky a zpev...'!C2" display="/"/>
    <hyperlink ref="A101" location="'SO 1181 - Dopravně inžený...'!C2" display="/"/>
    <hyperlink ref="A102" location="'SO 1201 - Lávka přes poldr'!C2" display="/"/>
    <hyperlink ref="A103" location="'SO 1202 - Zárubní zeď'!C2" display="/"/>
    <hyperlink ref="A104" location="'SO 1351 - Vodovodní přípo...'!C2" display="/"/>
    <hyperlink ref="A105" location="'SO 1352 - Závlahový systém'!C2" display="/"/>
    <hyperlink ref="A106" location="'SO 1381 - Vrtaná studna'!C2" display="/"/>
    <hyperlink ref="A107" location="'SO 1382 - Jezírko a polos...'!C2" display="/"/>
    <hyperlink ref="A108" location="'SO 1383 - Mlhoviště'!C2" display="/"/>
    <hyperlink ref="A110" location="'SO 1411.1 - technologie'!C2" display="/"/>
    <hyperlink ref="A111" location="'SO 1411.2 - VO'!C2" display="/"/>
    <hyperlink ref="A113" location="'SO 1431.1 - svítidla'!C2" display="/"/>
    <hyperlink ref="A114" location="'SO 1431.2 - rozvody'!C2" display="/"/>
    <hyperlink ref="A115" location="'SO 1432 - Osvětlení víceú...'!C2" display="/"/>
    <hyperlink ref="A116" location="'SO 1451 - Kamerový systém'!C2" display="/"/>
    <hyperlink ref="A117" location="'SO 1701 - Víceúčelové hřiště'!C2" display="/"/>
    <hyperlink ref="A118" location="'SO 1702 - Dětské hřiště'!C2" display="/"/>
    <hyperlink ref="A119" location="'SO 1703 - Parková schodiště'!C2" display="/"/>
    <hyperlink ref="A121" location="'SO 1704.1 - Pítko'!C2" display="/"/>
    <hyperlink ref="A122" location="'SO 1704.2 - Mobiliář'!C2" display="/"/>
    <hyperlink ref="A123" location="'SO 1705 - Ohniště'!C2" display="/"/>
    <hyperlink ref="A124" location="'SO 1801 - Vegetační úpravy'!C2" display="/"/>
    <hyperlink ref="A126" location="'SO 1900.1 - kanalizační p...'!C2" display="/"/>
    <hyperlink ref="A127" location="'SO 1900.2 - vodovodní pří...'!C2" display="/"/>
    <hyperlink ref="A128" location="'SO 1900.3 - přípojka elektro'!C2" display="/"/>
    <hyperlink ref="A129" location="'PS 1001 - Technologie vod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922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ROUND((SUM(BE132:BE318)),  2)</f>
        <v>0</v>
      </c>
      <c r="G35" s="39"/>
      <c r="H35" s="39"/>
      <c r="I35" s="166">
        <v>0.20999999999999999</v>
      </c>
      <c r="J35" s="165">
        <f>ROUND(((SUM(BE132:BE318))*I35),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ROUND((SUM(BF132:BF318)),  2)</f>
        <v>0</v>
      </c>
      <c r="G36" s="39"/>
      <c r="H36" s="39"/>
      <c r="I36" s="166">
        <v>0.12</v>
      </c>
      <c r="J36" s="165">
        <f>ROUND(((SUM(BF132:BF318))*I36),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ROUND((SUM(BG132:BG318)),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ROUND((SUM(BH132:BH318)),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ROUND((SUM(BI132:BI318)),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1352 - Závlahový systém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J132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J133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417</v>
      </c>
      <c r="E100" s="198"/>
      <c r="F100" s="198"/>
      <c r="G100" s="198"/>
      <c r="H100" s="198"/>
      <c r="I100" s="198"/>
      <c r="J100" s="199">
        <f>J134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845</v>
      </c>
      <c r="E101" s="198"/>
      <c r="F101" s="198"/>
      <c r="G101" s="198"/>
      <c r="H101" s="198"/>
      <c r="I101" s="198"/>
      <c r="J101" s="199">
        <f>J138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420</v>
      </c>
      <c r="E102" s="198"/>
      <c r="F102" s="198"/>
      <c r="G102" s="198"/>
      <c r="H102" s="198"/>
      <c r="I102" s="198"/>
      <c r="J102" s="199">
        <f>J180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683</v>
      </c>
      <c r="E103" s="193"/>
      <c r="F103" s="193"/>
      <c r="G103" s="193"/>
      <c r="H103" s="193"/>
      <c r="I103" s="193"/>
      <c r="J103" s="194">
        <f>J182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34"/>
      <c r="D104" s="197" t="s">
        <v>923</v>
      </c>
      <c r="E104" s="198"/>
      <c r="F104" s="198"/>
      <c r="G104" s="198"/>
      <c r="H104" s="198"/>
      <c r="I104" s="198"/>
      <c r="J104" s="199">
        <f>J183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924</v>
      </c>
      <c r="E105" s="198"/>
      <c r="F105" s="198"/>
      <c r="G105" s="198"/>
      <c r="H105" s="198"/>
      <c r="I105" s="198"/>
      <c r="J105" s="199">
        <f>J190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925</v>
      </c>
      <c r="E106" s="198"/>
      <c r="F106" s="198"/>
      <c r="G106" s="198"/>
      <c r="H106" s="198"/>
      <c r="I106" s="198"/>
      <c r="J106" s="199">
        <f>J209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926</v>
      </c>
      <c r="E107" s="198"/>
      <c r="F107" s="198"/>
      <c r="G107" s="198"/>
      <c r="H107" s="198"/>
      <c r="I107" s="198"/>
      <c r="J107" s="199">
        <f>J215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927</v>
      </c>
      <c r="E108" s="198"/>
      <c r="F108" s="198"/>
      <c r="G108" s="198"/>
      <c r="H108" s="198"/>
      <c r="I108" s="198"/>
      <c r="J108" s="199">
        <f>J286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0"/>
      <c r="C109" s="191"/>
      <c r="D109" s="192" t="s">
        <v>928</v>
      </c>
      <c r="E109" s="193"/>
      <c r="F109" s="193"/>
      <c r="G109" s="193"/>
      <c r="H109" s="193"/>
      <c r="I109" s="193"/>
      <c r="J109" s="194">
        <f>J305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0"/>
      <c r="C110" s="191"/>
      <c r="D110" s="192" t="s">
        <v>929</v>
      </c>
      <c r="E110" s="193"/>
      <c r="F110" s="193"/>
      <c r="G110" s="193"/>
      <c r="H110" s="193"/>
      <c r="I110" s="193"/>
      <c r="J110" s="194">
        <f>J307</f>
        <v>0</v>
      </c>
      <c r="K110" s="191"/>
      <c r="L110" s="19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208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Využití pozemku parc.č.549/61, Světlá nad Sázavou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193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5" customHeight="1">
      <c r="A122" s="39"/>
      <c r="B122" s="40"/>
      <c r="C122" s="41"/>
      <c r="D122" s="41"/>
      <c r="E122" s="185" t="s">
        <v>194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195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77" t="str">
        <f>E11</f>
        <v>SO 1352 - Závlahový systém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F14</f>
        <v>parc.č.549/61</v>
      </c>
      <c r="G126" s="41"/>
      <c r="H126" s="41"/>
      <c r="I126" s="33" t="s">
        <v>22</v>
      </c>
      <c r="J126" s="80" t="str">
        <f>IF(J14="","",J14)</f>
        <v>10. 7. 2025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5.65" customHeight="1">
      <c r="A128" s="39"/>
      <c r="B128" s="40"/>
      <c r="C128" s="33" t="s">
        <v>24</v>
      </c>
      <c r="D128" s="41"/>
      <c r="E128" s="41"/>
      <c r="F128" s="28" t="str">
        <f>E17</f>
        <v>Město Světlá nad Sázavou</v>
      </c>
      <c r="G128" s="41"/>
      <c r="H128" s="41"/>
      <c r="I128" s="33" t="s">
        <v>31</v>
      </c>
      <c r="J128" s="37" t="str">
        <f>E23</f>
        <v>TRANSCONSULT s.r.o.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29</v>
      </c>
      <c r="D129" s="41"/>
      <c r="E129" s="41"/>
      <c r="F129" s="28" t="str">
        <f>IF(E20="","",E20)</f>
        <v>Vyplň údaj</v>
      </c>
      <c r="G129" s="41"/>
      <c r="H129" s="41"/>
      <c r="I129" s="33" t="s">
        <v>35</v>
      </c>
      <c r="J129" s="37" t="str">
        <f>E26</f>
        <v xml:space="preserve"> 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201"/>
      <c r="B131" s="202"/>
      <c r="C131" s="203" t="s">
        <v>209</v>
      </c>
      <c r="D131" s="204" t="s">
        <v>63</v>
      </c>
      <c r="E131" s="204" t="s">
        <v>59</v>
      </c>
      <c r="F131" s="204" t="s">
        <v>60</v>
      </c>
      <c r="G131" s="204" t="s">
        <v>210</v>
      </c>
      <c r="H131" s="204" t="s">
        <v>211</v>
      </c>
      <c r="I131" s="204" t="s">
        <v>212</v>
      </c>
      <c r="J131" s="204" t="s">
        <v>199</v>
      </c>
      <c r="K131" s="205" t="s">
        <v>213</v>
      </c>
      <c r="L131" s="206"/>
      <c r="M131" s="101" t="s">
        <v>1</v>
      </c>
      <c r="N131" s="102" t="s">
        <v>42</v>
      </c>
      <c r="O131" s="102" t="s">
        <v>214</v>
      </c>
      <c r="P131" s="102" t="s">
        <v>215</v>
      </c>
      <c r="Q131" s="102" t="s">
        <v>216</v>
      </c>
      <c r="R131" s="102" t="s">
        <v>217</v>
      </c>
      <c r="S131" s="102" t="s">
        <v>218</v>
      </c>
      <c r="T131" s="103" t="s">
        <v>219</v>
      </c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</row>
    <row r="132" s="2" customFormat="1" ht="22.8" customHeight="1">
      <c r="A132" s="39"/>
      <c r="B132" s="40"/>
      <c r="C132" s="108" t="s">
        <v>220</v>
      </c>
      <c r="D132" s="41"/>
      <c r="E132" s="41"/>
      <c r="F132" s="41"/>
      <c r="G132" s="41"/>
      <c r="H132" s="41"/>
      <c r="I132" s="41"/>
      <c r="J132" s="207">
        <f>BK132</f>
        <v>0</v>
      </c>
      <c r="K132" s="41"/>
      <c r="L132" s="45"/>
      <c r="M132" s="104"/>
      <c r="N132" s="208"/>
      <c r="O132" s="105"/>
      <c r="P132" s="209">
        <f>P133+P182+P305+P307</f>
        <v>0</v>
      </c>
      <c r="Q132" s="105"/>
      <c r="R132" s="209">
        <f>R133+R182+R305+R307</f>
        <v>2.0534528999999999</v>
      </c>
      <c r="S132" s="105"/>
      <c r="T132" s="210">
        <f>T133+T182+T305+T307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77</v>
      </c>
      <c r="AU132" s="18" t="s">
        <v>201</v>
      </c>
      <c r="BK132" s="211">
        <f>BK133+BK182+BK305+BK307</f>
        <v>0</v>
      </c>
    </row>
    <row r="133" s="12" customFormat="1" ht="25.92" customHeight="1">
      <c r="A133" s="12"/>
      <c r="B133" s="212"/>
      <c r="C133" s="213"/>
      <c r="D133" s="214" t="s">
        <v>77</v>
      </c>
      <c r="E133" s="215" t="s">
        <v>307</v>
      </c>
      <c r="F133" s="215" t="s">
        <v>308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P134+P138+P180</f>
        <v>0</v>
      </c>
      <c r="Q133" s="220"/>
      <c r="R133" s="221">
        <f>R134+R138+R180</f>
        <v>1.3484286000000001</v>
      </c>
      <c r="S133" s="220"/>
      <c r="T133" s="222">
        <f>T134+T138+T180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85</v>
      </c>
      <c r="AT133" s="224" t="s">
        <v>77</v>
      </c>
      <c r="AU133" s="224" t="s">
        <v>78</v>
      </c>
      <c r="AY133" s="223" t="s">
        <v>224</v>
      </c>
      <c r="BK133" s="225">
        <f>BK134+BK138+BK180</f>
        <v>0</v>
      </c>
    </row>
    <row r="134" s="12" customFormat="1" ht="22.8" customHeight="1">
      <c r="A134" s="12"/>
      <c r="B134" s="212"/>
      <c r="C134" s="213"/>
      <c r="D134" s="214" t="s">
        <v>77</v>
      </c>
      <c r="E134" s="244" t="s">
        <v>87</v>
      </c>
      <c r="F134" s="244" t="s">
        <v>502</v>
      </c>
      <c r="G134" s="213"/>
      <c r="H134" s="213"/>
      <c r="I134" s="216"/>
      <c r="J134" s="245">
        <f>BK134</f>
        <v>0</v>
      </c>
      <c r="K134" s="213"/>
      <c r="L134" s="218"/>
      <c r="M134" s="219"/>
      <c r="N134" s="220"/>
      <c r="O134" s="220"/>
      <c r="P134" s="221">
        <f>SUM(P135:P137)</f>
        <v>0</v>
      </c>
      <c r="Q134" s="220"/>
      <c r="R134" s="221">
        <f>SUM(R135:R137)</f>
        <v>0.0047879999999999997</v>
      </c>
      <c r="S134" s="220"/>
      <c r="T134" s="222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85</v>
      </c>
      <c r="AT134" s="224" t="s">
        <v>77</v>
      </c>
      <c r="AU134" s="224" t="s">
        <v>85</v>
      </c>
      <c r="AY134" s="223" t="s">
        <v>224</v>
      </c>
      <c r="BK134" s="225">
        <f>SUM(BK135:BK137)</f>
        <v>0</v>
      </c>
    </row>
    <row r="135" s="2" customFormat="1" ht="21.75" customHeight="1">
      <c r="A135" s="39"/>
      <c r="B135" s="40"/>
      <c r="C135" s="226" t="s">
        <v>85</v>
      </c>
      <c r="D135" s="226" t="s">
        <v>225</v>
      </c>
      <c r="E135" s="227" t="s">
        <v>930</v>
      </c>
      <c r="F135" s="228" t="s">
        <v>931</v>
      </c>
      <c r="G135" s="229" t="s">
        <v>570</v>
      </c>
      <c r="H135" s="230">
        <v>24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932</v>
      </c>
    </row>
    <row r="136" s="2" customFormat="1" ht="24.15" customHeight="1">
      <c r="A136" s="39"/>
      <c r="B136" s="40"/>
      <c r="C136" s="297" t="s">
        <v>87</v>
      </c>
      <c r="D136" s="297" t="s">
        <v>483</v>
      </c>
      <c r="E136" s="298" t="s">
        <v>933</v>
      </c>
      <c r="F136" s="299" t="s">
        <v>934</v>
      </c>
      <c r="G136" s="300" t="s">
        <v>570</v>
      </c>
      <c r="H136" s="301">
        <v>25.199999999999999</v>
      </c>
      <c r="I136" s="302"/>
      <c r="J136" s="303">
        <f>ROUND(I136*H136,2)</f>
        <v>0</v>
      </c>
      <c r="K136" s="299" t="s">
        <v>229</v>
      </c>
      <c r="L136" s="304"/>
      <c r="M136" s="305" t="s">
        <v>1</v>
      </c>
      <c r="N136" s="306" t="s">
        <v>43</v>
      </c>
      <c r="O136" s="92"/>
      <c r="P136" s="235">
        <f>O136*H136</f>
        <v>0</v>
      </c>
      <c r="Q136" s="235">
        <v>0.00019000000000000001</v>
      </c>
      <c r="R136" s="235">
        <f>Q136*H136</f>
        <v>0.0047879999999999997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264</v>
      </c>
      <c r="AT136" s="237" t="s">
        <v>483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935</v>
      </c>
    </row>
    <row r="137" s="13" customFormat="1">
      <c r="A137" s="13"/>
      <c r="B137" s="250"/>
      <c r="C137" s="251"/>
      <c r="D137" s="239" t="s">
        <v>314</v>
      </c>
      <c r="E137" s="251"/>
      <c r="F137" s="253" t="s">
        <v>936</v>
      </c>
      <c r="G137" s="251"/>
      <c r="H137" s="254">
        <v>25.199999999999999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314</v>
      </c>
      <c r="AU137" s="260" t="s">
        <v>87</v>
      </c>
      <c r="AV137" s="13" t="s">
        <v>87</v>
      </c>
      <c r="AW137" s="13" t="s">
        <v>4</v>
      </c>
      <c r="AX137" s="13" t="s">
        <v>85</v>
      </c>
      <c r="AY137" s="260" t="s">
        <v>224</v>
      </c>
    </row>
    <row r="138" s="12" customFormat="1" ht="22.8" customHeight="1">
      <c r="A138" s="12"/>
      <c r="B138" s="212"/>
      <c r="C138" s="213"/>
      <c r="D138" s="214" t="s">
        <v>77</v>
      </c>
      <c r="E138" s="244" t="s">
        <v>264</v>
      </c>
      <c r="F138" s="244" t="s">
        <v>876</v>
      </c>
      <c r="G138" s="213"/>
      <c r="H138" s="213"/>
      <c r="I138" s="216"/>
      <c r="J138" s="245">
        <f>BK138</f>
        <v>0</v>
      </c>
      <c r="K138" s="213"/>
      <c r="L138" s="218"/>
      <c r="M138" s="219"/>
      <c r="N138" s="220"/>
      <c r="O138" s="220"/>
      <c r="P138" s="221">
        <f>SUM(P139:P179)</f>
        <v>0</v>
      </c>
      <c r="Q138" s="220"/>
      <c r="R138" s="221">
        <f>SUM(R139:R179)</f>
        <v>1.3436406000000001</v>
      </c>
      <c r="S138" s="220"/>
      <c r="T138" s="222">
        <f>SUM(T139:T179)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85</v>
      </c>
      <c r="AT138" s="224" t="s">
        <v>77</v>
      </c>
      <c r="AU138" s="224" t="s">
        <v>85</v>
      </c>
      <c r="AY138" s="223" t="s">
        <v>224</v>
      </c>
      <c r="BK138" s="225">
        <f>SUM(BK139:BK179)</f>
        <v>0</v>
      </c>
    </row>
    <row r="139" s="2" customFormat="1" ht="24.15" customHeight="1">
      <c r="A139" s="39"/>
      <c r="B139" s="40"/>
      <c r="C139" s="226" t="s">
        <v>101</v>
      </c>
      <c r="D139" s="226" t="s">
        <v>225</v>
      </c>
      <c r="E139" s="227" t="s">
        <v>937</v>
      </c>
      <c r="F139" s="228" t="s">
        <v>938</v>
      </c>
      <c r="G139" s="229" t="s">
        <v>570</v>
      </c>
      <c r="H139" s="230">
        <v>2953.9000000000001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0.00011</v>
      </c>
      <c r="R139" s="235">
        <f>Q139*H139</f>
        <v>0.32492900000000002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939</v>
      </c>
    </row>
    <row r="140" s="2" customFormat="1">
      <c r="A140" s="39"/>
      <c r="B140" s="40"/>
      <c r="C140" s="41"/>
      <c r="D140" s="239" t="s">
        <v>235</v>
      </c>
      <c r="E140" s="41"/>
      <c r="F140" s="240" t="s">
        <v>940</v>
      </c>
      <c r="G140" s="41"/>
      <c r="H140" s="41"/>
      <c r="I140" s="241"/>
      <c r="J140" s="41"/>
      <c r="K140" s="41"/>
      <c r="L140" s="45"/>
      <c r="M140" s="242"/>
      <c r="N140" s="243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235</v>
      </c>
      <c r="AU140" s="18" t="s">
        <v>87</v>
      </c>
    </row>
    <row r="141" s="2" customFormat="1" ht="16.5" customHeight="1">
      <c r="A141" s="39"/>
      <c r="B141" s="40"/>
      <c r="C141" s="226" t="s">
        <v>243</v>
      </c>
      <c r="D141" s="226" t="s">
        <v>225</v>
      </c>
      <c r="E141" s="227" t="s">
        <v>941</v>
      </c>
      <c r="F141" s="228" t="s">
        <v>942</v>
      </c>
      <c r="G141" s="229" t="s">
        <v>570</v>
      </c>
      <c r="H141" s="230">
        <v>659.20000000000005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6.9999999999999994E-05</v>
      </c>
      <c r="R141" s="235">
        <f>Q141*H141</f>
        <v>0.046143999999999998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943</v>
      </c>
    </row>
    <row r="142" s="2" customFormat="1" ht="16.5" customHeight="1">
      <c r="A142" s="39"/>
      <c r="B142" s="40"/>
      <c r="C142" s="226" t="s">
        <v>223</v>
      </c>
      <c r="D142" s="226" t="s">
        <v>225</v>
      </c>
      <c r="E142" s="227" t="s">
        <v>944</v>
      </c>
      <c r="F142" s="228" t="s">
        <v>945</v>
      </c>
      <c r="G142" s="229" t="s">
        <v>312</v>
      </c>
      <c r="H142" s="230">
        <v>1358.81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0.00025999999999999998</v>
      </c>
      <c r="R142" s="235">
        <f>Q142*H142</f>
        <v>0.35329059999999995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946</v>
      </c>
    </row>
    <row r="143" s="13" customFormat="1">
      <c r="A143" s="13"/>
      <c r="B143" s="250"/>
      <c r="C143" s="251"/>
      <c r="D143" s="239" t="s">
        <v>314</v>
      </c>
      <c r="E143" s="252" t="s">
        <v>1</v>
      </c>
      <c r="F143" s="253" t="s">
        <v>947</v>
      </c>
      <c r="G143" s="251"/>
      <c r="H143" s="254">
        <v>1358.81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34</v>
      </c>
      <c r="AX143" s="13" t="s">
        <v>85</v>
      </c>
      <c r="AY143" s="260" t="s">
        <v>224</v>
      </c>
    </row>
    <row r="144" s="2" customFormat="1" ht="24.15" customHeight="1">
      <c r="A144" s="39"/>
      <c r="B144" s="40"/>
      <c r="C144" s="226" t="s">
        <v>252</v>
      </c>
      <c r="D144" s="226" t="s">
        <v>225</v>
      </c>
      <c r="E144" s="227" t="s">
        <v>948</v>
      </c>
      <c r="F144" s="228" t="s">
        <v>949</v>
      </c>
      <c r="G144" s="229" t="s">
        <v>570</v>
      </c>
      <c r="H144" s="230">
        <v>241.40000000000001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0.00020000000000000001</v>
      </c>
      <c r="R144" s="235">
        <f>Q144*H144</f>
        <v>0.048280000000000003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950</v>
      </c>
    </row>
    <row r="145" s="2" customFormat="1" ht="24.15" customHeight="1">
      <c r="A145" s="39"/>
      <c r="B145" s="40"/>
      <c r="C145" s="226" t="s">
        <v>257</v>
      </c>
      <c r="D145" s="226" t="s">
        <v>225</v>
      </c>
      <c r="E145" s="227" t="s">
        <v>951</v>
      </c>
      <c r="F145" s="228" t="s">
        <v>952</v>
      </c>
      <c r="G145" s="229" t="s">
        <v>570</v>
      </c>
      <c r="H145" s="230">
        <v>145.59999999999999</v>
      </c>
      <c r="I145" s="231"/>
      <c r="J145" s="232">
        <f>ROUND(I145*H145,2)</f>
        <v>0</v>
      </c>
      <c r="K145" s="228" t="s">
        <v>229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0.00031</v>
      </c>
      <c r="R145" s="235">
        <f>Q145*H145</f>
        <v>0.045135999999999996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953</v>
      </c>
    </row>
    <row r="146" s="2" customFormat="1" ht="24.15" customHeight="1">
      <c r="A146" s="39"/>
      <c r="B146" s="40"/>
      <c r="C146" s="226" t="s">
        <v>264</v>
      </c>
      <c r="D146" s="226" t="s">
        <v>225</v>
      </c>
      <c r="E146" s="227" t="s">
        <v>954</v>
      </c>
      <c r="F146" s="228" t="s">
        <v>955</v>
      </c>
      <c r="G146" s="229" t="s">
        <v>570</v>
      </c>
      <c r="H146" s="230">
        <v>331.89999999999998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0.00048999999999999998</v>
      </c>
      <c r="R146" s="235">
        <f>Q146*H146</f>
        <v>0.16263099999999997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243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243</v>
      </c>
      <c r="BM146" s="237" t="s">
        <v>956</v>
      </c>
    </row>
    <row r="147" s="2" customFormat="1" ht="24.15" customHeight="1">
      <c r="A147" s="39"/>
      <c r="B147" s="40"/>
      <c r="C147" s="226" t="s">
        <v>271</v>
      </c>
      <c r="D147" s="226" t="s">
        <v>225</v>
      </c>
      <c r="E147" s="227" t="s">
        <v>957</v>
      </c>
      <c r="F147" s="228" t="s">
        <v>958</v>
      </c>
      <c r="G147" s="229" t="s">
        <v>318</v>
      </c>
      <c r="H147" s="230">
        <v>10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0.010489999999999999</v>
      </c>
      <c r="R147" s="235">
        <f>Q147*H147</f>
        <v>0.10489999999999999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243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959</v>
      </c>
    </row>
    <row r="148" s="2" customFormat="1">
      <c r="A148" s="39"/>
      <c r="B148" s="40"/>
      <c r="C148" s="41"/>
      <c r="D148" s="239" t="s">
        <v>235</v>
      </c>
      <c r="E148" s="41"/>
      <c r="F148" s="240" t="s">
        <v>960</v>
      </c>
      <c r="G148" s="41"/>
      <c r="H148" s="41"/>
      <c r="I148" s="241"/>
      <c r="J148" s="41"/>
      <c r="K148" s="41"/>
      <c r="L148" s="45"/>
      <c r="M148" s="242"/>
      <c r="N148" s="243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235</v>
      </c>
      <c r="AU148" s="18" t="s">
        <v>87</v>
      </c>
    </row>
    <row r="149" s="2" customFormat="1" ht="24.15" customHeight="1">
      <c r="A149" s="39"/>
      <c r="B149" s="40"/>
      <c r="C149" s="226" t="s">
        <v>276</v>
      </c>
      <c r="D149" s="226" t="s">
        <v>225</v>
      </c>
      <c r="E149" s="227" t="s">
        <v>961</v>
      </c>
      <c r="F149" s="228" t="s">
        <v>962</v>
      </c>
      <c r="G149" s="229" t="s">
        <v>318</v>
      </c>
      <c r="H149" s="230">
        <v>5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0.048059999999999999</v>
      </c>
      <c r="R149" s="235">
        <f>Q149*H149</f>
        <v>0.24029999999999999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963</v>
      </c>
    </row>
    <row r="150" s="2" customFormat="1">
      <c r="A150" s="39"/>
      <c r="B150" s="40"/>
      <c r="C150" s="41"/>
      <c r="D150" s="239" t="s">
        <v>235</v>
      </c>
      <c r="E150" s="41"/>
      <c r="F150" s="240" t="s">
        <v>964</v>
      </c>
      <c r="G150" s="41"/>
      <c r="H150" s="41"/>
      <c r="I150" s="241"/>
      <c r="J150" s="41"/>
      <c r="K150" s="41"/>
      <c r="L150" s="45"/>
      <c r="M150" s="242"/>
      <c r="N150" s="243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235</v>
      </c>
      <c r="AU150" s="18" t="s">
        <v>87</v>
      </c>
    </row>
    <row r="151" s="2" customFormat="1" ht="24.15" customHeight="1">
      <c r="A151" s="39"/>
      <c r="B151" s="40"/>
      <c r="C151" s="226" t="s">
        <v>281</v>
      </c>
      <c r="D151" s="226" t="s">
        <v>225</v>
      </c>
      <c r="E151" s="227" t="s">
        <v>965</v>
      </c>
      <c r="F151" s="228" t="s">
        <v>966</v>
      </c>
      <c r="G151" s="229" t="s">
        <v>318</v>
      </c>
      <c r="H151" s="230">
        <v>13</v>
      </c>
      <c r="I151" s="231"/>
      <c r="J151" s="232">
        <f>ROUND(I151*H151,2)</f>
        <v>0</v>
      </c>
      <c r="K151" s="228" t="s">
        <v>229</v>
      </c>
      <c r="L151" s="45"/>
      <c r="M151" s="233" t="s">
        <v>1</v>
      </c>
      <c r="N151" s="234" t="s">
        <v>43</v>
      </c>
      <c r="O151" s="92"/>
      <c r="P151" s="235">
        <f>O151*H151</f>
        <v>0</v>
      </c>
      <c r="Q151" s="235">
        <v>0.00025000000000000001</v>
      </c>
      <c r="R151" s="235">
        <f>Q151*H151</f>
        <v>0.0032500000000000003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243</v>
      </c>
      <c r="AT151" s="237" t="s">
        <v>225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243</v>
      </c>
      <c r="BM151" s="237" t="s">
        <v>967</v>
      </c>
    </row>
    <row r="152" s="2" customFormat="1">
      <c r="A152" s="39"/>
      <c r="B152" s="40"/>
      <c r="C152" s="41"/>
      <c r="D152" s="239" t="s">
        <v>235</v>
      </c>
      <c r="E152" s="41"/>
      <c r="F152" s="240" t="s">
        <v>964</v>
      </c>
      <c r="G152" s="41"/>
      <c r="H152" s="41"/>
      <c r="I152" s="241"/>
      <c r="J152" s="41"/>
      <c r="K152" s="41"/>
      <c r="L152" s="45"/>
      <c r="M152" s="242"/>
      <c r="N152" s="243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235</v>
      </c>
      <c r="AU152" s="18" t="s">
        <v>87</v>
      </c>
    </row>
    <row r="153" s="2" customFormat="1" ht="33" customHeight="1">
      <c r="A153" s="39"/>
      <c r="B153" s="40"/>
      <c r="C153" s="297" t="s">
        <v>8</v>
      </c>
      <c r="D153" s="297" t="s">
        <v>483</v>
      </c>
      <c r="E153" s="298" t="s">
        <v>968</v>
      </c>
      <c r="F153" s="299" t="s">
        <v>969</v>
      </c>
      <c r="G153" s="300" t="s">
        <v>318</v>
      </c>
      <c r="H153" s="301">
        <v>13</v>
      </c>
      <c r="I153" s="302"/>
      <c r="J153" s="303">
        <f>ROUND(I153*H153,2)</f>
        <v>0</v>
      </c>
      <c r="K153" s="299" t="s">
        <v>229</v>
      </c>
      <c r="L153" s="304"/>
      <c r="M153" s="305" t="s">
        <v>1</v>
      </c>
      <c r="N153" s="306" t="s">
        <v>43</v>
      </c>
      <c r="O153" s="92"/>
      <c r="P153" s="235">
        <f>O153*H153</f>
        <v>0</v>
      </c>
      <c r="Q153" s="235">
        <v>0.00044000000000000002</v>
      </c>
      <c r="R153" s="235">
        <f>Q153*H153</f>
        <v>0.0057200000000000003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264</v>
      </c>
      <c r="AT153" s="237" t="s">
        <v>483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970</v>
      </c>
    </row>
    <row r="154" s="2" customFormat="1" ht="33" customHeight="1">
      <c r="A154" s="39"/>
      <c r="B154" s="40"/>
      <c r="C154" s="226" t="s">
        <v>294</v>
      </c>
      <c r="D154" s="226" t="s">
        <v>225</v>
      </c>
      <c r="E154" s="227" t="s">
        <v>971</v>
      </c>
      <c r="F154" s="228" t="s">
        <v>972</v>
      </c>
      <c r="G154" s="229" t="s">
        <v>318</v>
      </c>
      <c r="H154" s="230">
        <v>1</v>
      </c>
      <c r="I154" s="231"/>
      <c r="J154" s="232">
        <f>ROUND(I154*H154,2)</f>
        <v>0</v>
      </c>
      <c r="K154" s="228" t="s">
        <v>229</v>
      </c>
      <c r="L154" s="45"/>
      <c r="M154" s="233" t="s">
        <v>1</v>
      </c>
      <c r="N154" s="234" t="s">
        <v>43</v>
      </c>
      <c r="O154" s="92"/>
      <c r="P154" s="235">
        <f>O154*H154</f>
        <v>0</v>
      </c>
      <c r="Q154" s="235">
        <v>0.0060699999999999999</v>
      </c>
      <c r="R154" s="235">
        <f>Q154*H154</f>
        <v>0.0060699999999999999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243</v>
      </c>
      <c r="AT154" s="237" t="s">
        <v>225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243</v>
      </c>
      <c r="BM154" s="237" t="s">
        <v>973</v>
      </c>
    </row>
    <row r="155" s="2" customFormat="1">
      <c r="A155" s="39"/>
      <c r="B155" s="40"/>
      <c r="C155" s="41"/>
      <c r="D155" s="239" t="s">
        <v>235</v>
      </c>
      <c r="E155" s="41"/>
      <c r="F155" s="240" t="s">
        <v>974</v>
      </c>
      <c r="G155" s="41"/>
      <c r="H155" s="41"/>
      <c r="I155" s="241"/>
      <c r="J155" s="41"/>
      <c r="K155" s="41"/>
      <c r="L155" s="45"/>
      <c r="M155" s="242"/>
      <c r="N155" s="243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235</v>
      </c>
      <c r="AU155" s="18" t="s">
        <v>87</v>
      </c>
    </row>
    <row r="156" s="2" customFormat="1" ht="24.15" customHeight="1">
      <c r="A156" s="39"/>
      <c r="B156" s="40"/>
      <c r="C156" s="226" t="s">
        <v>299</v>
      </c>
      <c r="D156" s="226" t="s">
        <v>225</v>
      </c>
      <c r="E156" s="227" t="s">
        <v>975</v>
      </c>
      <c r="F156" s="228" t="s">
        <v>976</v>
      </c>
      <c r="G156" s="229" t="s">
        <v>318</v>
      </c>
      <c r="H156" s="230">
        <v>1</v>
      </c>
      <c r="I156" s="231"/>
      <c r="J156" s="232">
        <f>ROUND(I156*H156,2)</f>
        <v>0</v>
      </c>
      <c r="K156" s="228" t="s">
        <v>229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0.00040999999999999999</v>
      </c>
      <c r="R156" s="235">
        <f>Q156*H156</f>
        <v>0.00040999999999999999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243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977</v>
      </c>
    </row>
    <row r="157" s="2" customFormat="1">
      <c r="A157" s="39"/>
      <c r="B157" s="40"/>
      <c r="C157" s="41"/>
      <c r="D157" s="239" t="s">
        <v>235</v>
      </c>
      <c r="E157" s="41"/>
      <c r="F157" s="240" t="s">
        <v>964</v>
      </c>
      <c r="G157" s="41"/>
      <c r="H157" s="41"/>
      <c r="I157" s="241"/>
      <c r="J157" s="41"/>
      <c r="K157" s="41"/>
      <c r="L157" s="45"/>
      <c r="M157" s="242"/>
      <c r="N157" s="243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235</v>
      </c>
      <c r="AU157" s="18" t="s">
        <v>87</v>
      </c>
    </row>
    <row r="158" s="2" customFormat="1" ht="16.5" customHeight="1">
      <c r="A158" s="39"/>
      <c r="B158" s="40"/>
      <c r="C158" s="226" t="s">
        <v>361</v>
      </c>
      <c r="D158" s="226" t="s">
        <v>225</v>
      </c>
      <c r="E158" s="227" t="s">
        <v>978</v>
      </c>
      <c r="F158" s="228" t="s">
        <v>979</v>
      </c>
      <c r="G158" s="229" t="s">
        <v>318</v>
      </c>
      <c r="H158" s="230">
        <v>1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0.00050000000000000001</v>
      </c>
      <c r="R158" s="235">
        <f>Q158*H158</f>
        <v>0.00050000000000000001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980</v>
      </c>
    </row>
    <row r="159" s="2" customFormat="1">
      <c r="A159" s="39"/>
      <c r="B159" s="40"/>
      <c r="C159" s="41"/>
      <c r="D159" s="239" t="s">
        <v>235</v>
      </c>
      <c r="E159" s="41"/>
      <c r="F159" s="240" t="s">
        <v>964</v>
      </c>
      <c r="G159" s="41"/>
      <c r="H159" s="41"/>
      <c r="I159" s="241"/>
      <c r="J159" s="41"/>
      <c r="K159" s="41"/>
      <c r="L159" s="45"/>
      <c r="M159" s="242"/>
      <c r="N159" s="243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235</v>
      </c>
      <c r="AU159" s="18" t="s">
        <v>87</v>
      </c>
    </row>
    <row r="160" s="2" customFormat="1" ht="21.75" customHeight="1">
      <c r="A160" s="39"/>
      <c r="B160" s="40"/>
      <c r="C160" s="226" t="s">
        <v>365</v>
      </c>
      <c r="D160" s="226" t="s">
        <v>225</v>
      </c>
      <c r="E160" s="227" t="s">
        <v>981</v>
      </c>
      <c r="F160" s="228" t="s">
        <v>982</v>
      </c>
      <c r="G160" s="229" t="s">
        <v>318</v>
      </c>
      <c r="H160" s="230">
        <v>1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0.00020000000000000001</v>
      </c>
      <c r="R160" s="235">
        <f>Q160*H160</f>
        <v>0.00020000000000000001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983</v>
      </c>
    </row>
    <row r="161" s="2" customFormat="1">
      <c r="A161" s="39"/>
      <c r="B161" s="40"/>
      <c r="C161" s="41"/>
      <c r="D161" s="239" t="s">
        <v>235</v>
      </c>
      <c r="E161" s="41"/>
      <c r="F161" s="240" t="s">
        <v>964</v>
      </c>
      <c r="G161" s="41"/>
      <c r="H161" s="41"/>
      <c r="I161" s="241"/>
      <c r="J161" s="41"/>
      <c r="K161" s="41"/>
      <c r="L161" s="45"/>
      <c r="M161" s="242"/>
      <c r="N161" s="243"/>
      <c r="O161" s="92"/>
      <c r="P161" s="92"/>
      <c r="Q161" s="92"/>
      <c r="R161" s="92"/>
      <c r="S161" s="92"/>
      <c r="T161" s="93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235</v>
      </c>
      <c r="AU161" s="18" t="s">
        <v>87</v>
      </c>
    </row>
    <row r="162" s="2" customFormat="1" ht="16.5" customHeight="1">
      <c r="A162" s="39"/>
      <c r="B162" s="40"/>
      <c r="C162" s="226" t="s">
        <v>371</v>
      </c>
      <c r="D162" s="226" t="s">
        <v>225</v>
      </c>
      <c r="E162" s="227" t="s">
        <v>984</v>
      </c>
      <c r="F162" s="228" t="s">
        <v>985</v>
      </c>
      <c r="G162" s="229" t="s">
        <v>318</v>
      </c>
      <c r="H162" s="230">
        <v>1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0.00080000000000000004</v>
      </c>
      <c r="R162" s="235">
        <f>Q162*H162</f>
        <v>0.00080000000000000004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243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986</v>
      </c>
    </row>
    <row r="163" s="2" customFormat="1">
      <c r="A163" s="39"/>
      <c r="B163" s="40"/>
      <c r="C163" s="41"/>
      <c r="D163" s="239" t="s">
        <v>235</v>
      </c>
      <c r="E163" s="41"/>
      <c r="F163" s="240" t="s">
        <v>964</v>
      </c>
      <c r="G163" s="41"/>
      <c r="H163" s="41"/>
      <c r="I163" s="241"/>
      <c r="J163" s="41"/>
      <c r="K163" s="41"/>
      <c r="L163" s="45"/>
      <c r="M163" s="242"/>
      <c r="N163" s="243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235</v>
      </c>
      <c r="AU163" s="18" t="s">
        <v>87</v>
      </c>
    </row>
    <row r="164" s="2" customFormat="1" ht="33" customHeight="1">
      <c r="A164" s="39"/>
      <c r="B164" s="40"/>
      <c r="C164" s="226" t="s">
        <v>376</v>
      </c>
      <c r="D164" s="226" t="s">
        <v>225</v>
      </c>
      <c r="E164" s="227" t="s">
        <v>987</v>
      </c>
      <c r="F164" s="228" t="s">
        <v>988</v>
      </c>
      <c r="G164" s="229" t="s">
        <v>318</v>
      </c>
      <c r="H164" s="230">
        <v>1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243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989</v>
      </c>
    </row>
    <row r="165" s="2" customFormat="1">
      <c r="A165" s="39"/>
      <c r="B165" s="40"/>
      <c r="C165" s="41"/>
      <c r="D165" s="239" t="s">
        <v>235</v>
      </c>
      <c r="E165" s="41"/>
      <c r="F165" s="240" t="s">
        <v>964</v>
      </c>
      <c r="G165" s="41"/>
      <c r="H165" s="41"/>
      <c r="I165" s="241"/>
      <c r="J165" s="41"/>
      <c r="K165" s="41"/>
      <c r="L165" s="45"/>
      <c r="M165" s="242"/>
      <c r="N165" s="243"/>
      <c r="O165" s="92"/>
      <c r="P165" s="92"/>
      <c r="Q165" s="92"/>
      <c r="R165" s="92"/>
      <c r="S165" s="92"/>
      <c r="T165" s="93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235</v>
      </c>
      <c r="AU165" s="18" t="s">
        <v>87</v>
      </c>
    </row>
    <row r="166" s="2" customFormat="1" ht="37.8" customHeight="1">
      <c r="A166" s="39"/>
      <c r="B166" s="40"/>
      <c r="C166" s="297" t="s">
        <v>380</v>
      </c>
      <c r="D166" s="297" t="s">
        <v>483</v>
      </c>
      <c r="E166" s="298" t="s">
        <v>990</v>
      </c>
      <c r="F166" s="299" t="s">
        <v>991</v>
      </c>
      <c r="G166" s="300" t="s">
        <v>318</v>
      </c>
      <c r="H166" s="301">
        <v>1</v>
      </c>
      <c r="I166" s="302"/>
      <c r="J166" s="303">
        <f>ROUND(I166*H166,2)</f>
        <v>0</v>
      </c>
      <c r="K166" s="299" t="s">
        <v>229</v>
      </c>
      <c r="L166" s="304"/>
      <c r="M166" s="305" t="s">
        <v>1</v>
      </c>
      <c r="N166" s="306" t="s">
        <v>43</v>
      </c>
      <c r="O166" s="92"/>
      <c r="P166" s="235">
        <f>O166*H166</f>
        <v>0</v>
      </c>
      <c r="Q166" s="235">
        <v>0.00013999999999999999</v>
      </c>
      <c r="R166" s="235">
        <f>Q166*H166</f>
        <v>0.00013999999999999999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264</v>
      </c>
      <c r="AT166" s="237" t="s">
        <v>483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992</v>
      </c>
    </row>
    <row r="167" s="2" customFormat="1" ht="21.75" customHeight="1">
      <c r="A167" s="39"/>
      <c r="B167" s="40"/>
      <c r="C167" s="297" t="s">
        <v>384</v>
      </c>
      <c r="D167" s="297" t="s">
        <v>483</v>
      </c>
      <c r="E167" s="298" t="s">
        <v>993</v>
      </c>
      <c r="F167" s="299" t="s">
        <v>994</v>
      </c>
      <c r="G167" s="300" t="s">
        <v>318</v>
      </c>
      <c r="H167" s="301">
        <v>2</v>
      </c>
      <c r="I167" s="302"/>
      <c r="J167" s="303">
        <f>ROUND(I167*H167,2)</f>
        <v>0</v>
      </c>
      <c r="K167" s="299" t="s">
        <v>229</v>
      </c>
      <c r="L167" s="304"/>
      <c r="M167" s="305" t="s">
        <v>1</v>
      </c>
      <c r="N167" s="306" t="s">
        <v>43</v>
      </c>
      <c r="O167" s="92"/>
      <c r="P167" s="235">
        <f>O167*H167</f>
        <v>0</v>
      </c>
      <c r="Q167" s="235">
        <v>0.00013999999999999999</v>
      </c>
      <c r="R167" s="235">
        <f>Q167*H167</f>
        <v>0.00027999999999999998</v>
      </c>
      <c r="S167" s="235">
        <v>0</v>
      </c>
      <c r="T167" s="23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7" t="s">
        <v>264</v>
      </c>
      <c r="AT167" s="237" t="s">
        <v>483</v>
      </c>
      <c r="AU167" s="237" t="s">
        <v>87</v>
      </c>
      <c r="AY167" s="18" t="s">
        <v>224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8" t="s">
        <v>85</v>
      </c>
      <c r="BK167" s="238">
        <f>ROUND(I167*H167,2)</f>
        <v>0</v>
      </c>
      <c r="BL167" s="18" t="s">
        <v>243</v>
      </c>
      <c r="BM167" s="237" t="s">
        <v>995</v>
      </c>
    </row>
    <row r="168" s="2" customFormat="1" ht="16.5" customHeight="1">
      <c r="A168" s="39"/>
      <c r="B168" s="40"/>
      <c r="C168" s="226" t="s">
        <v>7</v>
      </c>
      <c r="D168" s="226" t="s">
        <v>225</v>
      </c>
      <c r="E168" s="227" t="s">
        <v>996</v>
      </c>
      <c r="F168" s="228" t="s">
        <v>997</v>
      </c>
      <c r="G168" s="229" t="s">
        <v>318</v>
      </c>
      <c r="H168" s="230">
        <v>1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243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998</v>
      </c>
    </row>
    <row r="169" s="2" customFormat="1">
      <c r="A169" s="39"/>
      <c r="B169" s="40"/>
      <c r="C169" s="41"/>
      <c r="D169" s="239" t="s">
        <v>235</v>
      </c>
      <c r="E169" s="41"/>
      <c r="F169" s="240" t="s">
        <v>964</v>
      </c>
      <c r="G169" s="41"/>
      <c r="H169" s="41"/>
      <c r="I169" s="241"/>
      <c r="J169" s="41"/>
      <c r="K169" s="41"/>
      <c r="L169" s="45"/>
      <c r="M169" s="242"/>
      <c r="N169" s="243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235</v>
      </c>
      <c r="AU169" s="18" t="s">
        <v>87</v>
      </c>
    </row>
    <row r="170" s="2" customFormat="1" ht="24.15" customHeight="1">
      <c r="A170" s="39"/>
      <c r="B170" s="40"/>
      <c r="C170" s="297" t="s">
        <v>391</v>
      </c>
      <c r="D170" s="297" t="s">
        <v>483</v>
      </c>
      <c r="E170" s="298" t="s">
        <v>999</v>
      </c>
      <c r="F170" s="299" t="s">
        <v>1000</v>
      </c>
      <c r="G170" s="300" t="s">
        <v>318</v>
      </c>
      <c r="H170" s="301">
        <v>1</v>
      </c>
      <c r="I170" s="302"/>
      <c r="J170" s="303">
        <f>ROUND(I170*H170,2)</f>
        <v>0</v>
      </c>
      <c r="K170" s="299" t="s">
        <v>229</v>
      </c>
      <c r="L170" s="304"/>
      <c r="M170" s="305" t="s">
        <v>1</v>
      </c>
      <c r="N170" s="306" t="s">
        <v>43</v>
      </c>
      <c r="O170" s="92"/>
      <c r="P170" s="235">
        <f>O170*H170</f>
        <v>0</v>
      </c>
      <c r="Q170" s="235">
        <v>0.00031</v>
      </c>
      <c r="R170" s="235">
        <f>Q170*H170</f>
        <v>0.00031</v>
      </c>
      <c r="S170" s="235">
        <v>0</v>
      </c>
      <c r="T170" s="23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264</v>
      </c>
      <c r="AT170" s="237" t="s">
        <v>483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243</v>
      </c>
      <c r="BM170" s="237" t="s">
        <v>1001</v>
      </c>
    </row>
    <row r="171" s="2" customFormat="1" ht="24.15" customHeight="1">
      <c r="A171" s="39"/>
      <c r="B171" s="40"/>
      <c r="C171" s="226" t="s">
        <v>398</v>
      </c>
      <c r="D171" s="226" t="s">
        <v>225</v>
      </c>
      <c r="E171" s="227" t="s">
        <v>1002</v>
      </c>
      <c r="F171" s="228" t="s">
        <v>1003</v>
      </c>
      <c r="G171" s="229" t="s">
        <v>318</v>
      </c>
      <c r="H171" s="230">
        <v>6</v>
      </c>
      <c r="I171" s="231"/>
      <c r="J171" s="232">
        <f>ROUND(I171*H171,2)</f>
        <v>0</v>
      </c>
      <c r="K171" s="228" t="s">
        <v>1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243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1004</v>
      </c>
    </row>
    <row r="172" s="2" customFormat="1">
      <c r="A172" s="39"/>
      <c r="B172" s="40"/>
      <c r="C172" s="41"/>
      <c r="D172" s="239" t="s">
        <v>235</v>
      </c>
      <c r="E172" s="41"/>
      <c r="F172" s="240" t="s">
        <v>1005</v>
      </c>
      <c r="G172" s="41"/>
      <c r="H172" s="41"/>
      <c r="I172" s="241"/>
      <c r="J172" s="41"/>
      <c r="K172" s="41"/>
      <c r="L172" s="45"/>
      <c r="M172" s="242"/>
      <c r="N172" s="243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235</v>
      </c>
      <c r="AU172" s="18" t="s">
        <v>87</v>
      </c>
    </row>
    <row r="173" s="2" customFormat="1" ht="16.5" customHeight="1">
      <c r="A173" s="39"/>
      <c r="B173" s="40"/>
      <c r="C173" s="226" t="s">
        <v>404</v>
      </c>
      <c r="D173" s="226" t="s">
        <v>225</v>
      </c>
      <c r="E173" s="227" t="s">
        <v>1006</v>
      </c>
      <c r="F173" s="228" t="s">
        <v>1007</v>
      </c>
      <c r="G173" s="229" t="s">
        <v>318</v>
      </c>
      <c r="H173" s="230">
        <v>1</v>
      </c>
      <c r="I173" s="231"/>
      <c r="J173" s="232">
        <f>ROUND(I173*H173,2)</f>
        <v>0</v>
      </c>
      <c r="K173" s="228" t="s">
        <v>229</v>
      </c>
      <c r="L173" s="45"/>
      <c r="M173" s="233" t="s">
        <v>1</v>
      </c>
      <c r="N173" s="234" t="s">
        <v>43</v>
      </c>
      <c r="O173" s="92"/>
      <c r="P173" s="235">
        <f>O173*H173</f>
        <v>0</v>
      </c>
      <c r="Q173" s="235">
        <v>0.00035</v>
      </c>
      <c r="R173" s="235">
        <f>Q173*H173</f>
        <v>0.00035</v>
      </c>
      <c r="S173" s="235">
        <v>0</v>
      </c>
      <c r="T173" s="23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7" t="s">
        <v>243</v>
      </c>
      <c r="AT173" s="237" t="s">
        <v>225</v>
      </c>
      <c r="AU173" s="237" t="s">
        <v>87</v>
      </c>
      <c r="AY173" s="18" t="s">
        <v>224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8" t="s">
        <v>85</v>
      </c>
      <c r="BK173" s="238">
        <f>ROUND(I173*H173,2)</f>
        <v>0</v>
      </c>
      <c r="BL173" s="18" t="s">
        <v>243</v>
      </c>
      <c r="BM173" s="237" t="s">
        <v>1008</v>
      </c>
    </row>
    <row r="174" s="2" customFormat="1">
      <c r="A174" s="39"/>
      <c r="B174" s="40"/>
      <c r="C174" s="41"/>
      <c r="D174" s="239" t="s">
        <v>235</v>
      </c>
      <c r="E174" s="41"/>
      <c r="F174" s="240" t="s">
        <v>964</v>
      </c>
      <c r="G174" s="41"/>
      <c r="H174" s="41"/>
      <c r="I174" s="241"/>
      <c r="J174" s="41"/>
      <c r="K174" s="41"/>
      <c r="L174" s="45"/>
      <c r="M174" s="242"/>
      <c r="N174" s="243"/>
      <c r="O174" s="92"/>
      <c r="P174" s="92"/>
      <c r="Q174" s="92"/>
      <c r="R174" s="92"/>
      <c r="S174" s="92"/>
      <c r="T174" s="93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235</v>
      </c>
      <c r="AU174" s="18" t="s">
        <v>87</v>
      </c>
    </row>
    <row r="175" s="2" customFormat="1" ht="24.15" customHeight="1">
      <c r="A175" s="39"/>
      <c r="B175" s="40"/>
      <c r="C175" s="226" t="s">
        <v>409</v>
      </c>
      <c r="D175" s="226" t="s">
        <v>225</v>
      </c>
      <c r="E175" s="227" t="s">
        <v>1009</v>
      </c>
      <c r="F175" s="228" t="s">
        <v>1010</v>
      </c>
      <c r="G175" s="229" t="s">
        <v>570</v>
      </c>
      <c r="H175" s="230">
        <v>3854.5</v>
      </c>
      <c r="I175" s="231"/>
      <c r="J175" s="232">
        <f>ROUND(I175*H175,2)</f>
        <v>0</v>
      </c>
      <c r="K175" s="228" t="s">
        <v>229</v>
      </c>
      <c r="L175" s="45"/>
      <c r="M175" s="233" t="s">
        <v>1</v>
      </c>
      <c r="N175" s="234" t="s">
        <v>43</v>
      </c>
      <c r="O175" s="92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243</v>
      </c>
      <c r="AT175" s="237" t="s">
        <v>225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243</v>
      </c>
      <c r="BM175" s="237" t="s">
        <v>1011</v>
      </c>
    </row>
    <row r="176" s="13" customFormat="1">
      <c r="A176" s="13"/>
      <c r="B176" s="250"/>
      <c r="C176" s="251"/>
      <c r="D176" s="239" t="s">
        <v>314</v>
      </c>
      <c r="E176" s="252" t="s">
        <v>1</v>
      </c>
      <c r="F176" s="253" t="s">
        <v>1012</v>
      </c>
      <c r="G176" s="251"/>
      <c r="H176" s="254">
        <v>3854.5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0" t="s">
        <v>314</v>
      </c>
      <c r="AU176" s="260" t="s">
        <v>87</v>
      </c>
      <c r="AV176" s="13" t="s">
        <v>87</v>
      </c>
      <c r="AW176" s="13" t="s">
        <v>34</v>
      </c>
      <c r="AX176" s="13" t="s">
        <v>85</v>
      </c>
      <c r="AY176" s="260" t="s">
        <v>224</v>
      </c>
    </row>
    <row r="177" s="2" customFormat="1" ht="24.15" customHeight="1">
      <c r="A177" s="39"/>
      <c r="B177" s="40"/>
      <c r="C177" s="226" t="s">
        <v>538</v>
      </c>
      <c r="D177" s="226" t="s">
        <v>225</v>
      </c>
      <c r="E177" s="227" t="s">
        <v>1013</v>
      </c>
      <c r="F177" s="228" t="s">
        <v>1014</v>
      </c>
      <c r="G177" s="229" t="s">
        <v>570</v>
      </c>
      <c r="H177" s="230">
        <v>477.5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243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243</v>
      </c>
      <c r="BM177" s="237" t="s">
        <v>1015</v>
      </c>
    </row>
    <row r="178" s="13" customFormat="1">
      <c r="A178" s="13"/>
      <c r="B178" s="250"/>
      <c r="C178" s="251"/>
      <c r="D178" s="239" t="s">
        <v>314</v>
      </c>
      <c r="E178" s="252" t="s">
        <v>1</v>
      </c>
      <c r="F178" s="253" t="s">
        <v>1016</v>
      </c>
      <c r="G178" s="251"/>
      <c r="H178" s="254">
        <v>477.5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0" t="s">
        <v>314</v>
      </c>
      <c r="AU178" s="260" t="s">
        <v>87</v>
      </c>
      <c r="AV178" s="13" t="s">
        <v>87</v>
      </c>
      <c r="AW178" s="13" t="s">
        <v>34</v>
      </c>
      <c r="AX178" s="13" t="s">
        <v>85</v>
      </c>
      <c r="AY178" s="260" t="s">
        <v>224</v>
      </c>
    </row>
    <row r="179" s="2" customFormat="1" ht="24.15" customHeight="1">
      <c r="A179" s="39"/>
      <c r="B179" s="40"/>
      <c r="C179" s="226" t="s">
        <v>542</v>
      </c>
      <c r="D179" s="226" t="s">
        <v>225</v>
      </c>
      <c r="E179" s="227" t="s">
        <v>1017</v>
      </c>
      <c r="F179" s="228" t="s">
        <v>1018</v>
      </c>
      <c r="G179" s="229" t="s">
        <v>1019</v>
      </c>
      <c r="H179" s="230">
        <v>1</v>
      </c>
      <c r="I179" s="231"/>
      <c r="J179" s="232">
        <f>ROUND(I179*H179,2)</f>
        <v>0</v>
      </c>
      <c r="K179" s="228" t="s">
        <v>229</v>
      </c>
      <c r="L179" s="45"/>
      <c r="M179" s="233" t="s">
        <v>1</v>
      </c>
      <c r="N179" s="234" t="s">
        <v>43</v>
      </c>
      <c r="O179" s="92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243</v>
      </c>
      <c r="AT179" s="237" t="s">
        <v>225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243</v>
      </c>
      <c r="BM179" s="237" t="s">
        <v>1020</v>
      </c>
    </row>
    <row r="180" s="12" customFormat="1" ht="22.8" customHeight="1">
      <c r="A180" s="12"/>
      <c r="B180" s="212"/>
      <c r="C180" s="213"/>
      <c r="D180" s="214" t="s">
        <v>77</v>
      </c>
      <c r="E180" s="244" t="s">
        <v>597</v>
      </c>
      <c r="F180" s="244" t="s">
        <v>598</v>
      </c>
      <c r="G180" s="213"/>
      <c r="H180" s="213"/>
      <c r="I180" s="216"/>
      <c r="J180" s="245">
        <f>BK180</f>
        <v>0</v>
      </c>
      <c r="K180" s="213"/>
      <c r="L180" s="218"/>
      <c r="M180" s="219"/>
      <c r="N180" s="220"/>
      <c r="O180" s="220"/>
      <c r="P180" s="221">
        <f>P181</f>
        <v>0</v>
      </c>
      <c r="Q180" s="220"/>
      <c r="R180" s="221">
        <f>R181</f>
        <v>0</v>
      </c>
      <c r="S180" s="220"/>
      <c r="T180" s="222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85</v>
      </c>
      <c r="AT180" s="224" t="s">
        <v>77</v>
      </c>
      <c r="AU180" s="224" t="s">
        <v>85</v>
      </c>
      <c r="AY180" s="223" t="s">
        <v>224</v>
      </c>
      <c r="BK180" s="225">
        <f>BK181</f>
        <v>0</v>
      </c>
    </row>
    <row r="181" s="2" customFormat="1" ht="24.15" customHeight="1">
      <c r="A181" s="39"/>
      <c r="B181" s="40"/>
      <c r="C181" s="226" t="s">
        <v>547</v>
      </c>
      <c r="D181" s="226" t="s">
        <v>225</v>
      </c>
      <c r="E181" s="227" t="s">
        <v>1021</v>
      </c>
      <c r="F181" s="228" t="s">
        <v>1022</v>
      </c>
      <c r="G181" s="229" t="s">
        <v>486</v>
      </c>
      <c r="H181" s="230">
        <v>1.3480000000000001</v>
      </c>
      <c r="I181" s="231"/>
      <c r="J181" s="232">
        <f>ROUND(I181*H181,2)</f>
        <v>0</v>
      </c>
      <c r="K181" s="228" t="s">
        <v>229</v>
      </c>
      <c r="L181" s="45"/>
      <c r="M181" s="233" t="s">
        <v>1</v>
      </c>
      <c r="N181" s="234" t="s">
        <v>43</v>
      </c>
      <c r="O181" s="92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7" t="s">
        <v>243</v>
      </c>
      <c r="AT181" s="237" t="s">
        <v>225</v>
      </c>
      <c r="AU181" s="237" t="s">
        <v>87</v>
      </c>
      <c r="AY181" s="18" t="s">
        <v>224</v>
      </c>
      <c r="BE181" s="238">
        <f>IF(N181="základní",J181,0)</f>
        <v>0</v>
      </c>
      <c r="BF181" s="238">
        <f>IF(N181="snížená",J181,0)</f>
        <v>0</v>
      </c>
      <c r="BG181" s="238">
        <f>IF(N181="zákl. přenesená",J181,0)</f>
        <v>0</v>
      </c>
      <c r="BH181" s="238">
        <f>IF(N181="sníž. přenesená",J181,0)</f>
        <v>0</v>
      </c>
      <c r="BI181" s="238">
        <f>IF(N181="nulová",J181,0)</f>
        <v>0</v>
      </c>
      <c r="BJ181" s="18" t="s">
        <v>85</v>
      </c>
      <c r="BK181" s="238">
        <f>ROUND(I181*H181,2)</f>
        <v>0</v>
      </c>
      <c r="BL181" s="18" t="s">
        <v>243</v>
      </c>
      <c r="BM181" s="237" t="s">
        <v>1023</v>
      </c>
    </row>
    <row r="182" s="12" customFormat="1" ht="25.92" customHeight="1">
      <c r="A182" s="12"/>
      <c r="B182" s="212"/>
      <c r="C182" s="213"/>
      <c r="D182" s="214" t="s">
        <v>77</v>
      </c>
      <c r="E182" s="215" t="s">
        <v>759</v>
      </c>
      <c r="F182" s="215" t="s">
        <v>760</v>
      </c>
      <c r="G182" s="213"/>
      <c r="H182" s="213"/>
      <c r="I182" s="216"/>
      <c r="J182" s="217">
        <f>BK182</f>
        <v>0</v>
      </c>
      <c r="K182" s="213"/>
      <c r="L182" s="218"/>
      <c r="M182" s="219"/>
      <c r="N182" s="220"/>
      <c r="O182" s="220"/>
      <c r="P182" s="221">
        <f>P183+P190+P209+P215+P286</f>
        <v>0</v>
      </c>
      <c r="Q182" s="220"/>
      <c r="R182" s="221">
        <f>R183+R190+R209+R215+R286</f>
        <v>0.70502430000000005</v>
      </c>
      <c r="S182" s="220"/>
      <c r="T182" s="222">
        <f>T183+T190+T209+T215+T286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3" t="s">
        <v>87</v>
      </c>
      <c r="AT182" s="224" t="s">
        <v>77</v>
      </c>
      <c r="AU182" s="224" t="s">
        <v>78</v>
      </c>
      <c r="AY182" s="223" t="s">
        <v>224</v>
      </c>
      <c r="BK182" s="225">
        <f>BK183+BK190+BK209+BK215+BK286</f>
        <v>0</v>
      </c>
    </row>
    <row r="183" s="12" customFormat="1" ht="22.8" customHeight="1">
      <c r="A183" s="12"/>
      <c r="B183" s="212"/>
      <c r="C183" s="213"/>
      <c r="D183" s="214" t="s">
        <v>77</v>
      </c>
      <c r="E183" s="244" t="s">
        <v>1024</v>
      </c>
      <c r="F183" s="244" t="s">
        <v>1025</v>
      </c>
      <c r="G183" s="213"/>
      <c r="H183" s="213"/>
      <c r="I183" s="216"/>
      <c r="J183" s="245">
        <f>BK183</f>
        <v>0</v>
      </c>
      <c r="K183" s="213"/>
      <c r="L183" s="218"/>
      <c r="M183" s="219"/>
      <c r="N183" s="220"/>
      <c r="O183" s="220"/>
      <c r="P183" s="221">
        <f>SUM(P184:P189)</f>
        <v>0</v>
      </c>
      <c r="Q183" s="220"/>
      <c r="R183" s="221">
        <f>SUM(R184:R189)</f>
        <v>0.26506000000000002</v>
      </c>
      <c r="S183" s="220"/>
      <c r="T183" s="222">
        <f>SUM(T184:T189)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3" t="s">
        <v>87</v>
      </c>
      <c r="AT183" s="224" t="s">
        <v>77</v>
      </c>
      <c r="AU183" s="224" t="s">
        <v>85</v>
      </c>
      <c r="AY183" s="223" t="s">
        <v>224</v>
      </c>
      <c r="BK183" s="225">
        <f>SUM(BK184:BK189)</f>
        <v>0</v>
      </c>
    </row>
    <row r="184" s="2" customFormat="1" ht="21.75" customHeight="1">
      <c r="A184" s="39"/>
      <c r="B184" s="40"/>
      <c r="C184" s="226" t="s">
        <v>551</v>
      </c>
      <c r="D184" s="226" t="s">
        <v>225</v>
      </c>
      <c r="E184" s="227" t="s">
        <v>1026</v>
      </c>
      <c r="F184" s="228" t="s">
        <v>1027</v>
      </c>
      <c r="G184" s="229" t="s">
        <v>570</v>
      </c>
      <c r="H184" s="230">
        <v>8.5</v>
      </c>
      <c r="I184" s="231"/>
      <c r="J184" s="232">
        <f>ROUND(I184*H184,2)</f>
        <v>0</v>
      </c>
      <c r="K184" s="228" t="s">
        <v>229</v>
      </c>
      <c r="L184" s="45"/>
      <c r="M184" s="233" t="s">
        <v>1</v>
      </c>
      <c r="N184" s="234" t="s">
        <v>43</v>
      </c>
      <c r="O184" s="92"/>
      <c r="P184" s="235">
        <f>O184*H184</f>
        <v>0</v>
      </c>
      <c r="Q184" s="235">
        <v>0.0014400000000000001</v>
      </c>
      <c r="R184" s="235">
        <f>Q184*H184</f>
        <v>0.012240000000000001</v>
      </c>
      <c r="S184" s="235">
        <v>0</v>
      </c>
      <c r="T184" s="23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365</v>
      </c>
      <c r="AT184" s="237" t="s">
        <v>225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365</v>
      </c>
      <c r="BM184" s="237" t="s">
        <v>1028</v>
      </c>
    </row>
    <row r="185" s="2" customFormat="1" ht="21.75" customHeight="1">
      <c r="A185" s="39"/>
      <c r="B185" s="40"/>
      <c r="C185" s="226" t="s">
        <v>556</v>
      </c>
      <c r="D185" s="226" t="s">
        <v>225</v>
      </c>
      <c r="E185" s="227" t="s">
        <v>1029</v>
      </c>
      <c r="F185" s="228" t="s">
        <v>1030</v>
      </c>
      <c r="G185" s="229" t="s">
        <v>570</v>
      </c>
      <c r="H185" s="230">
        <v>83</v>
      </c>
      <c r="I185" s="231"/>
      <c r="J185" s="232">
        <f>ROUND(I185*H185,2)</f>
        <v>0</v>
      </c>
      <c r="K185" s="228" t="s">
        <v>229</v>
      </c>
      <c r="L185" s="45"/>
      <c r="M185" s="233" t="s">
        <v>1</v>
      </c>
      <c r="N185" s="234" t="s">
        <v>43</v>
      </c>
      <c r="O185" s="92"/>
      <c r="P185" s="235">
        <f>O185*H185</f>
        <v>0</v>
      </c>
      <c r="Q185" s="235">
        <v>0.0030400000000000002</v>
      </c>
      <c r="R185" s="235">
        <f>Q185*H185</f>
        <v>0.25231999999999999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365</v>
      </c>
      <c r="AT185" s="237" t="s">
        <v>225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365</v>
      </c>
      <c r="BM185" s="237" t="s">
        <v>1031</v>
      </c>
    </row>
    <row r="186" s="2" customFormat="1" ht="16.5" customHeight="1">
      <c r="A186" s="39"/>
      <c r="B186" s="40"/>
      <c r="C186" s="226" t="s">
        <v>561</v>
      </c>
      <c r="D186" s="226" t="s">
        <v>225</v>
      </c>
      <c r="E186" s="227" t="s">
        <v>1032</v>
      </c>
      <c r="F186" s="228" t="s">
        <v>1033</v>
      </c>
      <c r="G186" s="229" t="s">
        <v>570</v>
      </c>
      <c r="H186" s="230">
        <v>1</v>
      </c>
      <c r="I186" s="231"/>
      <c r="J186" s="232">
        <f>ROUND(I186*H186,2)</f>
        <v>0</v>
      </c>
      <c r="K186" s="228" t="s">
        <v>229</v>
      </c>
      <c r="L186" s="45"/>
      <c r="M186" s="233" t="s">
        <v>1</v>
      </c>
      <c r="N186" s="234" t="s">
        <v>43</v>
      </c>
      <c r="O186" s="92"/>
      <c r="P186" s="235">
        <f>O186*H186</f>
        <v>0</v>
      </c>
      <c r="Q186" s="235">
        <v>0.00050000000000000001</v>
      </c>
      <c r="R186" s="235">
        <f>Q186*H186</f>
        <v>0.00050000000000000001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365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365</v>
      </c>
      <c r="BM186" s="237" t="s">
        <v>1034</v>
      </c>
    </row>
    <row r="187" s="2" customFormat="1" ht="21.75" customHeight="1">
      <c r="A187" s="39"/>
      <c r="B187" s="40"/>
      <c r="C187" s="226" t="s">
        <v>567</v>
      </c>
      <c r="D187" s="226" t="s">
        <v>225</v>
      </c>
      <c r="E187" s="227" t="s">
        <v>1035</v>
      </c>
      <c r="F187" s="228" t="s">
        <v>1036</v>
      </c>
      <c r="G187" s="229" t="s">
        <v>570</v>
      </c>
      <c r="H187" s="230">
        <v>91.5</v>
      </c>
      <c r="I187" s="231"/>
      <c r="J187" s="232">
        <f>ROUND(I187*H187,2)</f>
        <v>0</v>
      </c>
      <c r="K187" s="228" t="s">
        <v>229</v>
      </c>
      <c r="L187" s="45"/>
      <c r="M187" s="233" t="s">
        <v>1</v>
      </c>
      <c r="N187" s="234" t="s">
        <v>43</v>
      </c>
      <c r="O187" s="92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7" t="s">
        <v>365</v>
      </c>
      <c r="AT187" s="237" t="s">
        <v>225</v>
      </c>
      <c r="AU187" s="237" t="s">
        <v>87</v>
      </c>
      <c r="AY187" s="18" t="s">
        <v>224</v>
      </c>
      <c r="BE187" s="238">
        <f>IF(N187="základní",J187,0)</f>
        <v>0</v>
      </c>
      <c r="BF187" s="238">
        <f>IF(N187="snížená",J187,0)</f>
        <v>0</v>
      </c>
      <c r="BG187" s="238">
        <f>IF(N187="zákl. přenesená",J187,0)</f>
        <v>0</v>
      </c>
      <c r="BH187" s="238">
        <f>IF(N187="sníž. přenesená",J187,0)</f>
        <v>0</v>
      </c>
      <c r="BI187" s="238">
        <f>IF(N187="nulová",J187,0)</f>
        <v>0</v>
      </c>
      <c r="BJ187" s="18" t="s">
        <v>85</v>
      </c>
      <c r="BK187" s="238">
        <f>ROUND(I187*H187,2)</f>
        <v>0</v>
      </c>
      <c r="BL187" s="18" t="s">
        <v>365</v>
      </c>
      <c r="BM187" s="237" t="s">
        <v>1037</v>
      </c>
    </row>
    <row r="188" s="13" customFormat="1">
      <c r="A188" s="13"/>
      <c r="B188" s="250"/>
      <c r="C188" s="251"/>
      <c r="D188" s="239" t="s">
        <v>314</v>
      </c>
      <c r="E188" s="252" t="s">
        <v>1</v>
      </c>
      <c r="F188" s="253" t="s">
        <v>1038</v>
      </c>
      <c r="G188" s="251"/>
      <c r="H188" s="254">
        <v>91.5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0" t="s">
        <v>314</v>
      </c>
      <c r="AU188" s="260" t="s">
        <v>87</v>
      </c>
      <c r="AV188" s="13" t="s">
        <v>87</v>
      </c>
      <c r="AW188" s="13" t="s">
        <v>34</v>
      </c>
      <c r="AX188" s="13" t="s">
        <v>85</v>
      </c>
      <c r="AY188" s="260" t="s">
        <v>224</v>
      </c>
    </row>
    <row r="189" s="2" customFormat="1" ht="24.15" customHeight="1">
      <c r="A189" s="39"/>
      <c r="B189" s="40"/>
      <c r="C189" s="226" t="s">
        <v>574</v>
      </c>
      <c r="D189" s="226" t="s">
        <v>225</v>
      </c>
      <c r="E189" s="227" t="s">
        <v>1039</v>
      </c>
      <c r="F189" s="228" t="s">
        <v>1040</v>
      </c>
      <c r="G189" s="229" t="s">
        <v>486</v>
      </c>
      <c r="H189" s="230">
        <v>0.26500000000000001</v>
      </c>
      <c r="I189" s="231"/>
      <c r="J189" s="232">
        <f>ROUND(I189*H189,2)</f>
        <v>0</v>
      </c>
      <c r="K189" s="228" t="s">
        <v>229</v>
      </c>
      <c r="L189" s="45"/>
      <c r="M189" s="233" t="s">
        <v>1</v>
      </c>
      <c r="N189" s="234" t="s">
        <v>43</v>
      </c>
      <c r="O189" s="92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7" t="s">
        <v>365</v>
      </c>
      <c r="AT189" s="237" t="s">
        <v>225</v>
      </c>
      <c r="AU189" s="237" t="s">
        <v>87</v>
      </c>
      <c r="AY189" s="18" t="s">
        <v>224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8" t="s">
        <v>85</v>
      </c>
      <c r="BK189" s="238">
        <f>ROUND(I189*H189,2)</f>
        <v>0</v>
      </c>
      <c r="BL189" s="18" t="s">
        <v>365</v>
      </c>
      <c r="BM189" s="237" t="s">
        <v>1041</v>
      </c>
    </row>
    <row r="190" s="12" customFormat="1" ht="22.8" customHeight="1">
      <c r="A190" s="12"/>
      <c r="B190" s="212"/>
      <c r="C190" s="213"/>
      <c r="D190" s="214" t="s">
        <v>77</v>
      </c>
      <c r="E190" s="244" t="s">
        <v>1042</v>
      </c>
      <c r="F190" s="244" t="s">
        <v>1043</v>
      </c>
      <c r="G190" s="213"/>
      <c r="H190" s="213"/>
      <c r="I190" s="216"/>
      <c r="J190" s="245">
        <f>BK190</f>
        <v>0</v>
      </c>
      <c r="K190" s="213"/>
      <c r="L190" s="218"/>
      <c r="M190" s="219"/>
      <c r="N190" s="220"/>
      <c r="O190" s="220"/>
      <c r="P190" s="221">
        <f>SUM(P191:P208)</f>
        <v>0</v>
      </c>
      <c r="Q190" s="220"/>
      <c r="R190" s="221">
        <f>SUM(R191:R208)</f>
        <v>0.061715000000000006</v>
      </c>
      <c r="S190" s="220"/>
      <c r="T190" s="222">
        <f>SUM(T191:T208)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3" t="s">
        <v>87</v>
      </c>
      <c r="AT190" s="224" t="s">
        <v>77</v>
      </c>
      <c r="AU190" s="224" t="s">
        <v>85</v>
      </c>
      <c r="AY190" s="223" t="s">
        <v>224</v>
      </c>
      <c r="BK190" s="225">
        <f>SUM(BK191:BK208)</f>
        <v>0</v>
      </c>
    </row>
    <row r="191" s="2" customFormat="1" ht="37.8" customHeight="1">
      <c r="A191" s="39"/>
      <c r="B191" s="40"/>
      <c r="C191" s="226" t="s">
        <v>579</v>
      </c>
      <c r="D191" s="226" t="s">
        <v>225</v>
      </c>
      <c r="E191" s="227" t="s">
        <v>1044</v>
      </c>
      <c r="F191" s="228" t="s">
        <v>1045</v>
      </c>
      <c r="G191" s="229" t="s">
        <v>570</v>
      </c>
      <c r="H191" s="230">
        <v>120</v>
      </c>
      <c r="I191" s="231"/>
      <c r="J191" s="232">
        <f>ROUND(I191*H191,2)</f>
        <v>0</v>
      </c>
      <c r="K191" s="228" t="s">
        <v>229</v>
      </c>
      <c r="L191" s="45"/>
      <c r="M191" s="233" t="s">
        <v>1</v>
      </c>
      <c r="N191" s="234" t="s">
        <v>43</v>
      </c>
      <c r="O191" s="92"/>
      <c r="P191" s="235">
        <f>O191*H191</f>
        <v>0</v>
      </c>
      <c r="Q191" s="235">
        <v>0.00014999999999999999</v>
      </c>
      <c r="R191" s="235">
        <f>Q191*H191</f>
        <v>0.017999999999999999</v>
      </c>
      <c r="S191" s="235">
        <v>0</v>
      </c>
      <c r="T191" s="23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7" t="s">
        <v>365</v>
      </c>
      <c r="AT191" s="237" t="s">
        <v>225</v>
      </c>
      <c r="AU191" s="237" t="s">
        <v>87</v>
      </c>
      <c r="AY191" s="18" t="s">
        <v>224</v>
      </c>
      <c r="BE191" s="238">
        <f>IF(N191="základní",J191,0)</f>
        <v>0</v>
      </c>
      <c r="BF191" s="238">
        <f>IF(N191="snížená",J191,0)</f>
        <v>0</v>
      </c>
      <c r="BG191" s="238">
        <f>IF(N191="zákl. přenesená",J191,0)</f>
        <v>0</v>
      </c>
      <c r="BH191" s="238">
        <f>IF(N191="sníž. přenesená",J191,0)</f>
        <v>0</v>
      </c>
      <c r="BI191" s="238">
        <f>IF(N191="nulová",J191,0)</f>
        <v>0</v>
      </c>
      <c r="BJ191" s="18" t="s">
        <v>85</v>
      </c>
      <c r="BK191" s="238">
        <f>ROUND(I191*H191,2)</f>
        <v>0</v>
      </c>
      <c r="BL191" s="18" t="s">
        <v>365</v>
      </c>
      <c r="BM191" s="237" t="s">
        <v>1046</v>
      </c>
    </row>
    <row r="192" s="13" customFormat="1">
      <c r="A192" s="13"/>
      <c r="B192" s="250"/>
      <c r="C192" s="251"/>
      <c r="D192" s="239" t="s">
        <v>314</v>
      </c>
      <c r="E192" s="252" t="s">
        <v>1</v>
      </c>
      <c r="F192" s="253" t="s">
        <v>1047</v>
      </c>
      <c r="G192" s="251"/>
      <c r="H192" s="254">
        <v>120</v>
      </c>
      <c r="I192" s="255"/>
      <c r="J192" s="251"/>
      <c r="K192" s="251"/>
      <c r="L192" s="256"/>
      <c r="M192" s="257"/>
      <c r="N192" s="258"/>
      <c r="O192" s="258"/>
      <c r="P192" s="258"/>
      <c r="Q192" s="258"/>
      <c r="R192" s="258"/>
      <c r="S192" s="258"/>
      <c r="T192" s="25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0" t="s">
        <v>314</v>
      </c>
      <c r="AU192" s="260" t="s">
        <v>87</v>
      </c>
      <c r="AV192" s="13" t="s">
        <v>87</v>
      </c>
      <c r="AW192" s="13" t="s">
        <v>34</v>
      </c>
      <c r="AX192" s="13" t="s">
        <v>85</v>
      </c>
      <c r="AY192" s="260" t="s">
        <v>224</v>
      </c>
    </row>
    <row r="193" s="2" customFormat="1" ht="24.15" customHeight="1">
      <c r="A193" s="39"/>
      <c r="B193" s="40"/>
      <c r="C193" s="226" t="s">
        <v>583</v>
      </c>
      <c r="D193" s="226" t="s">
        <v>225</v>
      </c>
      <c r="E193" s="227" t="s">
        <v>1048</v>
      </c>
      <c r="F193" s="228" t="s">
        <v>1049</v>
      </c>
      <c r="G193" s="229" t="s">
        <v>570</v>
      </c>
      <c r="H193" s="230">
        <v>7.5</v>
      </c>
      <c r="I193" s="231"/>
      <c r="J193" s="232">
        <f>ROUND(I193*H193,2)</f>
        <v>0</v>
      </c>
      <c r="K193" s="228" t="s">
        <v>229</v>
      </c>
      <c r="L193" s="45"/>
      <c r="M193" s="233" t="s">
        <v>1</v>
      </c>
      <c r="N193" s="234" t="s">
        <v>43</v>
      </c>
      <c r="O193" s="92"/>
      <c r="P193" s="235">
        <f>O193*H193</f>
        <v>0</v>
      </c>
      <c r="Q193" s="235">
        <v>0.00040000000000000002</v>
      </c>
      <c r="R193" s="235">
        <f>Q193*H193</f>
        <v>0.0030000000000000001</v>
      </c>
      <c r="S193" s="235">
        <v>0</v>
      </c>
      <c r="T193" s="23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7" t="s">
        <v>365</v>
      </c>
      <c r="AT193" s="237" t="s">
        <v>225</v>
      </c>
      <c r="AU193" s="237" t="s">
        <v>87</v>
      </c>
      <c r="AY193" s="18" t="s">
        <v>224</v>
      </c>
      <c r="BE193" s="238">
        <f>IF(N193="základní",J193,0)</f>
        <v>0</v>
      </c>
      <c r="BF193" s="238">
        <f>IF(N193="snížená",J193,0)</f>
        <v>0</v>
      </c>
      <c r="BG193" s="238">
        <f>IF(N193="zákl. přenesená",J193,0)</f>
        <v>0</v>
      </c>
      <c r="BH193" s="238">
        <f>IF(N193="sníž. přenesená",J193,0)</f>
        <v>0</v>
      </c>
      <c r="BI193" s="238">
        <f>IF(N193="nulová",J193,0)</f>
        <v>0</v>
      </c>
      <c r="BJ193" s="18" t="s">
        <v>85</v>
      </c>
      <c r="BK193" s="238">
        <f>ROUND(I193*H193,2)</f>
        <v>0</v>
      </c>
      <c r="BL193" s="18" t="s">
        <v>365</v>
      </c>
      <c r="BM193" s="237" t="s">
        <v>1050</v>
      </c>
    </row>
    <row r="194" s="2" customFormat="1" ht="24.15" customHeight="1">
      <c r="A194" s="39"/>
      <c r="B194" s="40"/>
      <c r="C194" s="226" t="s">
        <v>587</v>
      </c>
      <c r="D194" s="226" t="s">
        <v>225</v>
      </c>
      <c r="E194" s="227" t="s">
        <v>1051</v>
      </c>
      <c r="F194" s="228" t="s">
        <v>1052</v>
      </c>
      <c r="G194" s="229" t="s">
        <v>318</v>
      </c>
      <c r="H194" s="230">
        <v>1</v>
      </c>
      <c r="I194" s="231"/>
      <c r="J194" s="232">
        <f>ROUND(I194*H194,2)</f>
        <v>0</v>
      </c>
      <c r="K194" s="228" t="s">
        <v>229</v>
      </c>
      <c r="L194" s="45"/>
      <c r="M194" s="233" t="s">
        <v>1</v>
      </c>
      <c r="N194" s="234" t="s">
        <v>43</v>
      </c>
      <c r="O194" s="92"/>
      <c r="P194" s="235">
        <f>O194*H194</f>
        <v>0</v>
      </c>
      <c r="Q194" s="235">
        <v>0.0010100000000000001</v>
      </c>
      <c r="R194" s="235">
        <f>Q194*H194</f>
        <v>0.0010100000000000001</v>
      </c>
      <c r="S194" s="235">
        <v>0</v>
      </c>
      <c r="T194" s="236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7" t="s">
        <v>365</v>
      </c>
      <c r="AT194" s="237" t="s">
        <v>225</v>
      </c>
      <c r="AU194" s="237" t="s">
        <v>87</v>
      </c>
      <c r="AY194" s="18" t="s">
        <v>224</v>
      </c>
      <c r="BE194" s="238">
        <f>IF(N194="základní",J194,0)</f>
        <v>0</v>
      </c>
      <c r="BF194" s="238">
        <f>IF(N194="snížená",J194,0)</f>
        <v>0</v>
      </c>
      <c r="BG194" s="238">
        <f>IF(N194="zákl. přenesená",J194,0)</f>
        <v>0</v>
      </c>
      <c r="BH194" s="238">
        <f>IF(N194="sníž. přenesená",J194,0)</f>
        <v>0</v>
      </c>
      <c r="BI194" s="238">
        <f>IF(N194="nulová",J194,0)</f>
        <v>0</v>
      </c>
      <c r="BJ194" s="18" t="s">
        <v>85</v>
      </c>
      <c r="BK194" s="238">
        <f>ROUND(I194*H194,2)</f>
        <v>0</v>
      </c>
      <c r="BL194" s="18" t="s">
        <v>365</v>
      </c>
      <c r="BM194" s="237" t="s">
        <v>1053</v>
      </c>
    </row>
    <row r="195" s="2" customFormat="1">
      <c r="A195" s="39"/>
      <c r="B195" s="40"/>
      <c r="C195" s="41"/>
      <c r="D195" s="239" t="s">
        <v>235</v>
      </c>
      <c r="E195" s="41"/>
      <c r="F195" s="240" t="s">
        <v>1054</v>
      </c>
      <c r="G195" s="41"/>
      <c r="H195" s="41"/>
      <c r="I195" s="241"/>
      <c r="J195" s="41"/>
      <c r="K195" s="41"/>
      <c r="L195" s="45"/>
      <c r="M195" s="242"/>
      <c r="N195" s="243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235</v>
      </c>
      <c r="AU195" s="18" t="s">
        <v>87</v>
      </c>
    </row>
    <row r="196" s="2" customFormat="1" ht="21.75" customHeight="1">
      <c r="A196" s="39"/>
      <c r="B196" s="40"/>
      <c r="C196" s="226" t="s">
        <v>592</v>
      </c>
      <c r="D196" s="226" t="s">
        <v>225</v>
      </c>
      <c r="E196" s="227" t="s">
        <v>1055</v>
      </c>
      <c r="F196" s="228" t="s">
        <v>1056</v>
      </c>
      <c r="G196" s="229" t="s">
        <v>318</v>
      </c>
      <c r="H196" s="230">
        <v>1</v>
      </c>
      <c r="I196" s="231"/>
      <c r="J196" s="232">
        <f>ROUND(I196*H196,2)</f>
        <v>0</v>
      </c>
      <c r="K196" s="228" t="s">
        <v>229</v>
      </c>
      <c r="L196" s="45"/>
      <c r="M196" s="233" t="s">
        <v>1</v>
      </c>
      <c r="N196" s="234" t="s">
        <v>43</v>
      </c>
      <c r="O196" s="92"/>
      <c r="P196" s="235">
        <f>O196*H196</f>
        <v>0</v>
      </c>
      <c r="Q196" s="235">
        <v>0.00347</v>
      </c>
      <c r="R196" s="235">
        <f>Q196*H196</f>
        <v>0.00347</v>
      </c>
      <c r="S196" s="235">
        <v>0</v>
      </c>
      <c r="T196" s="236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7" t="s">
        <v>365</v>
      </c>
      <c r="AT196" s="237" t="s">
        <v>225</v>
      </c>
      <c r="AU196" s="237" t="s">
        <v>87</v>
      </c>
      <c r="AY196" s="18" t="s">
        <v>224</v>
      </c>
      <c r="BE196" s="238">
        <f>IF(N196="základní",J196,0)</f>
        <v>0</v>
      </c>
      <c r="BF196" s="238">
        <f>IF(N196="snížená",J196,0)</f>
        <v>0</v>
      </c>
      <c r="BG196" s="238">
        <f>IF(N196="zákl. přenesená",J196,0)</f>
        <v>0</v>
      </c>
      <c r="BH196" s="238">
        <f>IF(N196="sníž. přenesená",J196,0)</f>
        <v>0</v>
      </c>
      <c r="BI196" s="238">
        <f>IF(N196="nulová",J196,0)</f>
        <v>0</v>
      </c>
      <c r="BJ196" s="18" t="s">
        <v>85</v>
      </c>
      <c r="BK196" s="238">
        <f>ROUND(I196*H196,2)</f>
        <v>0</v>
      </c>
      <c r="BL196" s="18" t="s">
        <v>365</v>
      </c>
      <c r="BM196" s="237" t="s">
        <v>1057</v>
      </c>
    </row>
    <row r="197" s="2" customFormat="1">
      <c r="A197" s="39"/>
      <c r="B197" s="40"/>
      <c r="C197" s="41"/>
      <c r="D197" s="239" t="s">
        <v>235</v>
      </c>
      <c r="E197" s="41"/>
      <c r="F197" s="240" t="s">
        <v>1054</v>
      </c>
      <c r="G197" s="41"/>
      <c r="H197" s="41"/>
      <c r="I197" s="241"/>
      <c r="J197" s="41"/>
      <c r="K197" s="41"/>
      <c r="L197" s="45"/>
      <c r="M197" s="242"/>
      <c r="N197" s="243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235</v>
      </c>
      <c r="AU197" s="18" t="s">
        <v>87</v>
      </c>
    </row>
    <row r="198" s="2" customFormat="1" ht="21.75" customHeight="1">
      <c r="A198" s="39"/>
      <c r="B198" s="40"/>
      <c r="C198" s="226" t="s">
        <v>599</v>
      </c>
      <c r="D198" s="226" t="s">
        <v>225</v>
      </c>
      <c r="E198" s="227" t="s">
        <v>1058</v>
      </c>
      <c r="F198" s="228" t="s">
        <v>1059</v>
      </c>
      <c r="G198" s="229" t="s">
        <v>318</v>
      </c>
      <c r="H198" s="230">
        <v>6</v>
      </c>
      <c r="I198" s="231"/>
      <c r="J198" s="232">
        <f>ROUND(I198*H198,2)</f>
        <v>0</v>
      </c>
      <c r="K198" s="228" t="s">
        <v>229</v>
      </c>
      <c r="L198" s="45"/>
      <c r="M198" s="233" t="s">
        <v>1</v>
      </c>
      <c r="N198" s="234" t="s">
        <v>43</v>
      </c>
      <c r="O198" s="92"/>
      <c r="P198" s="235">
        <f>O198*H198</f>
        <v>0</v>
      </c>
      <c r="Q198" s="235">
        <v>0.00076000000000000004</v>
      </c>
      <c r="R198" s="235">
        <f>Q198*H198</f>
        <v>0.0045599999999999998</v>
      </c>
      <c r="S198" s="235">
        <v>0</v>
      </c>
      <c r="T198" s="236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7" t="s">
        <v>365</v>
      </c>
      <c r="AT198" s="237" t="s">
        <v>225</v>
      </c>
      <c r="AU198" s="237" t="s">
        <v>87</v>
      </c>
      <c r="AY198" s="18" t="s">
        <v>224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8" t="s">
        <v>85</v>
      </c>
      <c r="BK198" s="238">
        <f>ROUND(I198*H198,2)</f>
        <v>0</v>
      </c>
      <c r="BL198" s="18" t="s">
        <v>365</v>
      </c>
      <c r="BM198" s="237" t="s">
        <v>1060</v>
      </c>
    </row>
    <row r="199" s="13" customFormat="1">
      <c r="A199" s="13"/>
      <c r="B199" s="250"/>
      <c r="C199" s="251"/>
      <c r="D199" s="239" t="s">
        <v>314</v>
      </c>
      <c r="E199" s="252" t="s">
        <v>1</v>
      </c>
      <c r="F199" s="253" t="s">
        <v>1061</v>
      </c>
      <c r="G199" s="251"/>
      <c r="H199" s="254">
        <v>6</v>
      </c>
      <c r="I199" s="255"/>
      <c r="J199" s="251"/>
      <c r="K199" s="251"/>
      <c r="L199" s="256"/>
      <c r="M199" s="257"/>
      <c r="N199" s="258"/>
      <c r="O199" s="258"/>
      <c r="P199" s="258"/>
      <c r="Q199" s="258"/>
      <c r="R199" s="258"/>
      <c r="S199" s="258"/>
      <c r="T199" s="25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0" t="s">
        <v>314</v>
      </c>
      <c r="AU199" s="260" t="s">
        <v>87</v>
      </c>
      <c r="AV199" s="13" t="s">
        <v>87</v>
      </c>
      <c r="AW199" s="13" t="s">
        <v>34</v>
      </c>
      <c r="AX199" s="13" t="s">
        <v>85</v>
      </c>
      <c r="AY199" s="260" t="s">
        <v>224</v>
      </c>
    </row>
    <row r="200" s="2" customFormat="1" ht="16.5" customHeight="1">
      <c r="A200" s="39"/>
      <c r="B200" s="40"/>
      <c r="C200" s="297" t="s">
        <v>1062</v>
      </c>
      <c r="D200" s="297" t="s">
        <v>483</v>
      </c>
      <c r="E200" s="298" t="s">
        <v>1063</v>
      </c>
      <c r="F200" s="299" t="s">
        <v>1064</v>
      </c>
      <c r="G200" s="300" t="s">
        <v>318</v>
      </c>
      <c r="H200" s="301">
        <v>2</v>
      </c>
      <c r="I200" s="302"/>
      <c r="J200" s="303">
        <f>ROUND(I200*H200,2)</f>
        <v>0</v>
      </c>
      <c r="K200" s="299" t="s">
        <v>229</v>
      </c>
      <c r="L200" s="304"/>
      <c r="M200" s="305" t="s">
        <v>1</v>
      </c>
      <c r="N200" s="306" t="s">
        <v>43</v>
      </c>
      <c r="O200" s="92"/>
      <c r="P200" s="235">
        <f>O200*H200</f>
        <v>0</v>
      </c>
      <c r="Q200" s="235">
        <v>0.00050000000000000001</v>
      </c>
      <c r="R200" s="235">
        <f>Q200*H200</f>
        <v>0.001</v>
      </c>
      <c r="S200" s="235">
        <v>0</v>
      </c>
      <c r="T200" s="236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7" t="s">
        <v>567</v>
      </c>
      <c r="AT200" s="237" t="s">
        <v>483</v>
      </c>
      <c r="AU200" s="237" t="s">
        <v>87</v>
      </c>
      <c r="AY200" s="18" t="s">
        <v>224</v>
      </c>
      <c r="BE200" s="238">
        <f>IF(N200="základní",J200,0)</f>
        <v>0</v>
      </c>
      <c r="BF200" s="238">
        <f>IF(N200="snížená",J200,0)</f>
        <v>0</v>
      </c>
      <c r="BG200" s="238">
        <f>IF(N200="zákl. přenesená",J200,0)</f>
        <v>0</v>
      </c>
      <c r="BH200" s="238">
        <f>IF(N200="sníž. přenesená",J200,0)</f>
        <v>0</v>
      </c>
      <c r="BI200" s="238">
        <f>IF(N200="nulová",J200,0)</f>
        <v>0</v>
      </c>
      <c r="BJ200" s="18" t="s">
        <v>85</v>
      </c>
      <c r="BK200" s="238">
        <f>ROUND(I200*H200,2)</f>
        <v>0</v>
      </c>
      <c r="BL200" s="18" t="s">
        <v>365</v>
      </c>
      <c r="BM200" s="237" t="s">
        <v>1065</v>
      </c>
    </row>
    <row r="201" s="2" customFormat="1" ht="16.5" customHeight="1">
      <c r="A201" s="39"/>
      <c r="B201" s="40"/>
      <c r="C201" s="297" t="s">
        <v>1066</v>
      </c>
      <c r="D201" s="297" t="s">
        <v>483</v>
      </c>
      <c r="E201" s="298" t="s">
        <v>1067</v>
      </c>
      <c r="F201" s="299" t="s">
        <v>1068</v>
      </c>
      <c r="G201" s="300" t="s">
        <v>318</v>
      </c>
      <c r="H201" s="301">
        <v>4</v>
      </c>
      <c r="I201" s="302"/>
      <c r="J201" s="303">
        <f>ROUND(I201*H201,2)</f>
        <v>0</v>
      </c>
      <c r="K201" s="299" t="s">
        <v>229</v>
      </c>
      <c r="L201" s="304"/>
      <c r="M201" s="305" t="s">
        <v>1</v>
      </c>
      <c r="N201" s="306" t="s">
        <v>43</v>
      </c>
      <c r="O201" s="92"/>
      <c r="P201" s="235">
        <f>O201*H201</f>
        <v>0</v>
      </c>
      <c r="Q201" s="235">
        <v>0.00021000000000000001</v>
      </c>
      <c r="R201" s="235">
        <f>Q201*H201</f>
        <v>0.00084000000000000003</v>
      </c>
      <c r="S201" s="235">
        <v>0</v>
      </c>
      <c r="T201" s="236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7" t="s">
        <v>567</v>
      </c>
      <c r="AT201" s="237" t="s">
        <v>483</v>
      </c>
      <c r="AU201" s="237" t="s">
        <v>87</v>
      </c>
      <c r="AY201" s="18" t="s">
        <v>224</v>
      </c>
      <c r="BE201" s="238">
        <f>IF(N201="základní",J201,0)</f>
        <v>0</v>
      </c>
      <c r="BF201" s="238">
        <f>IF(N201="snížená",J201,0)</f>
        <v>0</v>
      </c>
      <c r="BG201" s="238">
        <f>IF(N201="zákl. přenesená",J201,0)</f>
        <v>0</v>
      </c>
      <c r="BH201" s="238">
        <f>IF(N201="sníž. přenesená",J201,0)</f>
        <v>0</v>
      </c>
      <c r="BI201" s="238">
        <f>IF(N201="nulová",J201,0)</f>
        <v>0</v>
      </c>
      <c r="BJ201" s="18" t="s">
        <v>85</v>
      </c>
      <c r="BK201" s="238">
        <f>ROUND(I201*H201,2)</f>
        <v>0</v>
      </c>
      <c r="BL201" s="18" t="s">
        <v>365</v>
      </c>
      <c r="BM201" s="237" t="s">
        <v>1069</v>
      </c>
    </row>
    <row r="202" s="2" customFormat="1" ht="33" customHeight="1">
      <c r="A202" s="39"/>
      <c r="B202" s="40"/>
      <c r="C202" s="226" t="s">
        <v>1070</v>
      </c>
      <c r="D202" s="226" t="s">
        <v>225</v>
      </c>
      <c r="E202" s="227" t="s">
        <v>1071</v>
      </c>
      <c r="F202" s="228" t="s">
        <v>1072</v>
      </c>
      <c r="G202" s="229" t="s">
        <v>318</v>
      </c>
      <c r="H202" s="230">
        <v>1</v>
      </c>
      <c r="I202" s="231"/>
      <c r="J202" s="232">
        <f>ROUND(I202*H202,2)</f>
        <v>0</v>
      </c>
      <c r="K202" s="228" t="s">
        <v>229</v>
      </c>
      <c r="L202" s="45"/>
      <c r="M202" s="233" t="s">
        <v>1</v>
      </c>
      <c r="N202" s="234" t="s">
        <v>43</v>
      </c>
      <c r="O202" s="92"/>
      <c r="P202" s="235">
        <f>O202*H202</f>
        <v>0</v>
      </c>
      <c r="Q202" s="235">
        <v>0.0030599999999999998</v>
      </c>
      <c r="R202" s="235">
        <f>Q202*H202</f>
        <v>0.0030599999999999998</v>
      </c>
      <c r="S202" s="235">
        <v>0</v>
      </c>
      <c r="T202" s="23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7" t="s">
        <v>365</v>
      </c>
      <c r="AT202" s="237" t="s">
        <v>225</v>
      </c>
      <c r="AU202" s="237" t="s">
        <v>87</v>
      </c>
      <c r="AY202" s="18" t="s">
        <v>224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8" t="s">
        <v>85</v>
      </c>
      <c r="BK202" s="238">
        <f>ROUND(I202*H202,2)</f>
        <v>0</v>
      </c>
      <c r="BL202" s="18" t="s">
        <v>365</v>
      </c>
      <c r="BM202" s="237" t="s">
        <v>1073</v>
      </c>
    </row>
    <row r="203" s="2" customFormat="1">
      <c r="A203" s="39"/>
      <c r="B203" s="40"/>
      <c r="C203" s="41"/>
      <c r="D203" s="239" t="s">
        <v>235</v>
      </c>
      <c r="E203" s="41"/>
      <c r="F203" s="240" t="s">
        <v>1054</v>
      </c>
      <c r="G203" s="41"/>
      <c r="H203" s="41"/>
      <c r="I203" s="241"/>
      <c r="J203" s="41"/>
      <c r="K203" s="41"/>
      <c r="L203" s="45"/>
      <c r="M203" s="242"/>
      <c r="N203" s="243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235</v>
      </c>
      <c r="AU203" s="18" t="s">
        <v>87</v>
      </c>
    </row>
    <row r="204" s="2" customFormat="1" ht="24.15" customHeight="1">
      <c r="A204" s="39"/>
      <c r="B204" s="40"/>
      <c r="C204" s="226" t="s">
        <v>1074</v>
      </c>
      <c r="D204" s="226" t="s">
        <v>225</v>
      </c>
      <c r="E204" s="227" t="s">
        <v>1075</v>
      </c>
      <c r="F204" s="228" t="s">
        <v>1076</v>
      </c>
      <c r="G204" s="229" t="s">
        <v>570</v>
      </c>
      <c r="H204" s="230">
        <v>127.5</v>
      </c>
      <c r="I204" s="231"/>
      <c r="J204" s="232">
        <f>ROUND(I204*H204,2)</f>
        <v>0</v>
      </c>
      <c r="K204" s="228" t="s">
        <v>229</v>
      </c>
      <c r="L204" s="45"/>
      <c r="M204" s="233" t="s">
        <v>1</v>
      </c>
      <c r="N204" s="234" t="s">
        <v>43</v>
      </c>
      <c r="O204" s="92"/>
      <c r="P204" s="235">
        <f>O204*H204</f>
        <v>0</v>
      </c>
      <c r="Q204" s="235">
        <v>0.00019000000000000001</v>
      </c>
      <c r="R204" s="235">
        <f>Q204*H204</f>
        <v>0.024225</v>
      </c>
      <c r="S204" s="235">
        <v>0</v>
      </c>
      <c r="T204" s="236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7" t="s">
        <v>365</v>
      </c>
      <c r="AT204" s="237" t="s">
        <v>225</v>
      </c>
      <c r="AU204" s="237" t="s">
        <v>87</v>
      </c>
      <c r="AY204" s="18" t="s">
        <v>224</v>
      </c>
      <c r="BE204" s="238">
        <f>IF(N204="základní",J204,0)</f>
        <v>0</v>
      </c>
      <c r="BF204" s="238">
        <f>IF(N204="snížená",J204,0)</f>
        <v>0</v>
      </c>
      <c r="BG204" s="238">
        <f>IF(N204="zákl. přenesená",J204,0)</f>
        <v>0</v>
      </c>
      <c r="BH204" s="238">
        <f>IF(N204="sníž. přenesená",J204,0)</f>
        <v>0</v>
      </c>
      <c r="BI204" s="238">
        <f>IF(N204="nulová",J204,0)</f>
        <v>0</v>
      </c>
      <c r="BJ204" s="18" t="s">
        <v>85</v>
      </c>
      <c r="BK204" s="238">
        <f>ROUND(I204*H204,2)</f>
        <v>0</v>
      </c>
      <c r="BL204" s="18" t="s">
        <v>365</v>
      </c>
      <c r="BM204" s="237" t="s">
        <v>1077</v>
      </c>
    </row>
    <row r="205" s="13" customFormat="1">
      <c r="A205" s="13"/>
      <c r="B205" s="250"/>
      <c r="C205" s="251"/>
      <c r="D205" s="239" t="s">
        <v>314</v>
      </c>
      <c r="E205" s="252" t="s">
        <v>1</v>
      </c>
      <c r="F205" s="253" t="s">
        <v>1078</v>
      </c>
      <c r="G205" s="251"/>
      <c r="H205" s="254">
        <v>127.5</v>
      </c>
      <c r="I205" s="255"/>
      <c r="J205" s="251"/>
      <c r="K205" s="251"/>
      <c r="L205" s="256"/>
      <c r="M205" s="257"/>
      <c r="N205" s="258"/>
      <c r="O205" s="258"/>
      <c r="P205" s="258"/>
      <c r="Q205" s="258"/>
      <c r="R205" s="258"/>
      <c r="S205" s="258"/>
      <c r="T205" s="25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0" t="s">
        <v>314</v>
      </c>
      <c r="AU205" s="260" t="s">
        <v>87</v>
      </c>
      <c r="AV205" s="13" t="s">
        <v>87</v>
      </c>
      <c r="AW205" s="13" t="s">
        <v>34</v>
      </c>
      <c r="AX205" s="13" t="s">
        <v>85</v>
      </c>
      <c r="AY205" s="260" t="s">
        <v>224</v>
      </c>
    </row>
    <row r="206" s="2" customFormat="1" ht="24.15" customHeight="1">
      <c r="A206" s="39"/>
      <c r="B206" s="40"/>
      <c r="C206" s="226" t="s">
        <v>1079</v>
      </c>
      <c r="D206" s="226" t="s">
        <v>225</v>
      </c>
      <c r="E206" s="227" t="s">
        <v>1080</v>
      </c>
      <c r="F206" s="228" t="s">
        <v>1081</v>
      </c>
      <c r="G206" s="229" t="s">
        <v>570</v>
      </c>
      <c r="H206" s="230">
        <v>127.5</v>
      </c>
      <c r="I206" s="231"/>
      <c r="J206" s="232">
        <f>ROUND(I206*H206,2)</f>
        <v>0</v>
      </c>
      <c r="K206" s="228" t="s">
        <v>229</v>
      </c>
      <c r="L206" s="45"/>
      <c r="M206" s="233" t="s">
        <v>1</v>
      </c>
      <c r="N206" s="234" t="s">
        <v>43</v>
      </c>
      <c r="O206" s="92"/>
      <c r="P206" s="235">
        <f>O206*H206</f>
        <v>0</v>
      </c>
      <c r="Q206" s="235">
        <v>2.0000000000000002E-05</v>
      </c>
      <c r="R206" s="235">
        <f>Q206*H206</f>
        <v>0.0025500000000000002</v>
      </c>
      <c r="S206" s="235">
        <v>0</v>
      </c>
      <c r="T206" s="236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7" t="s">
        <v>365</v>
      </c>
      <c r="AT206" s="237" t="s">
        <v>225</v>
      </c>
      <c r="AU206" s="237" t="s">
        <v>87</v>
      </c>
      <c r="AY206" s="18" t="s">
        <v>224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8" t="s">
        <v>85</v>
      </c>
      <c r="BK206" s="238">
        <f>ROUND(I206*H206,2)</f>
        <v>0</v>
      </c>
      <c r="BL206" s="18" t="s">
        <v>365</v>
      </c>
      <c r="BM206" s="237" t="s">
        <v>1082</v>
      </c>
    </row>
    <row r="207" s="13" customFormat="1">
      <c r="A207" s="13"/>
      <c r="B207" s="250"/>
      <c r="C207" s="251"/>
      <c r="D207" s="239" t="s">
        <v>314</v>
      </c>
      <c r="E207" s="252" t="s">
        <v>1</v>
      </c>
      <c r="F207" s="253" t="s">
        <v>1078</v>
      </c>
      <c r="G207" s="251"/>
      <c r="H207" s="254">
        <v>127.5</v>
      </c>
      <c r="I207" s="255"/>
      <c r="J207" s="251"/>
      <c r="K207" s="251"/>
      <c r="L207" s="256"/>
      <c r="M207" s="257"/>
      <c r="N207" s="258"/>
      <c r="O207" s="258"/>
      <c r="P207" s="258"/>
      <c r="Q207" s="258"/>
      <c r="R207" s="258"/>
      <c r="S207" s="258"/>
      <c r="T207" s="25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0" t="s">
        <v>314</v>
      </c>
      <c r="AU207" s="260" t="s">
        <v>87</v>
      </c>
      <c r="AV207" s="13" t="s">
        <v>87</v>
      </c>
      <c r="AW207" s="13" t="s">
        <v>34</v>
      </c>
      <c r="AX207" s="13" t="s">
        <v>85</v>
      </c>
      <c r="AY207" s="260" t="s">
        <v>224</v>
      </c>
    </row>
    <row r="208" s="2" customFormat="1" ht="24.15" customHeight="1">
      <c r="A208" s="39"/>
      <c r="B208" s="40"/>
      <c r="C208" s="226" t="s">
        <v>1083</v>
      </c>
      <c r="D208" s="226" t="s">
        <v>225</v>
      </c>
      <c r="E208" s="227" t="s">
        <v>1084</v>
      </c>
      <c r="F208" s="228" t="s">
        <v>1085</v>
      </c>
      <c r="G208" s="229" t="s">
        <v>486</v>
      </c>
      <c r="H208" s="230">
        <v>0.062</v>
      </c>
      <c r="I208" s="231"/>
      <c r="J208" s="232">
        <f>ROUND(I208*H208,2)</f>
        <v>0</v>
      </c>
      <c r="K208" s="228" t="s">
        <v>229</v>
      </c>
      <c r="L208" s="45"/>
      <c r="M208" s="233" t="s">
        <v>1</v>
      </c>
      <c r="N208" s="234" t="s">
        <v>43</v>
      </c>
      <c r="O208" s="92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7" t="s">
        <v>365</v>
      </c>
      <c r="AT208" s="237" t="s">
        <v>225</v>
      </c>
      <c r="AU208" s="237" t="s">
        <v>87</v>
      </c>
      <c r="AY208" s="18" t="s">
        <v>224</v>
      </c>
      <c r="BE208" s="238">
        <f>IF(N208="základní",J208,0)</f>
        <v>0</v>
      </c>
      <c r="BF208" s="238">
        <f>IF(N208="snížená",J208,0)</f>
        <v>0</v>
      </c>
      <c r="BG208" s="238">
        <f>IF(N208="zákl. přenesená",J208,0)</f>
        <v>0</v>
      </c>
      <c r="BH208" s="238">
        <f>IF(N208="sníž. přenesená",J208,0)</f>
        <v>0</v>
      </c>
      <c r="BI208" s="238">
        <f>IF(N208="nulová",J208,0)</f>
        <v>0</v>
      </c>
      <c r="BJ208" s="18" t="s">
        <v>85</v>
      </c>
      <c r="BK208" s="238">
        <f>ROUND(I208*H208,2)</f>
        <v>0</v>
      </c>
      <c r="BL208" s="18" t="s">
        <v>365</v>
      </c>
      <c r="BM208" s="237" t="s">
        <v>1086</v>
      </c>
    </row>
    <row r="209" s="12" customFormat="1" ht="22.8" customHeight="1">
      <c r="A209" s="12"/>
      <c r="B209" s="212"/>
      <c r="C209" s="213"/>
      <c r="D209" s="214" t="s">
        <v>77</v>
      </c>
      <c r="E209" s="244" t="s">
        <v>1087</v>
      </c>
      <c r="F209" s="244" t="s">
        <v>1088</v>
      </c>
      <c r="G209" s="213"/>
      <c r="H209" s="213"/>
      <c r="I209" s="216"/>
      <c r="J209" s="245">
        <f>BK209</f>
        <v>0</v>
      </c>
      <c r="K209" s="213"/>
      <c r="L209" s="218"/>
      <c r="M209" s="219"/>
      <c r="N209" s="220"/>
      <c r="O209" s="220"/>
      <c r="P209" s="221">
        <f>SUM(P210:P214)</f>
        <v>0</v>
      </c>
      <c r="Q209" s="220"/>
      <c r="R209" s="221">
        <f>SUM(R210:R214)</f>
        <v>0.00779</v>
      </c>
      <c r="S209" s="220"/>
      <c r="T209" s="222">
        <f>SUM(T210:T214)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23" t="s">
        <v>87</v>
      </c>
      <c r="AT209" s="224" t="s">
        <v>77</v>
      </c>
      <c r="AU209" s="224" t="s">
        <v>85</v>
      </c>
      <c r="AY209" s="223" t="s">
        <v>224</v>
      </c>
      <c r="BK209" s="225">
        <f>SUM(BK210:BK214)</f>
        <v>0</v>
      </c>
    </row>
    <row r="210" s="2" customFormat="1" ht="33" customHeight="1">
      <c r="A210" s="39"/>
      <c r="B210" s="40"/>
      <c r="C210" s="226" t="s">
        <v>1089</v>
      </c>
      <c r="D210" s="226" t="s">
        <v>225</v>
      </c>
      <c r="E210" s="227" t="s">
        <v>1090</v>
      </c>
      <c r="F210" s="228" t="s">
        <v>1091</v>
      </c>
      <c r="G210" s="229" t="s">
        <v>1019</v>
      </c>
      <c r="H210" s="230">
        <v>1</v>
      </c>
      <c r="I210" s="231"/>
      <c r="J210" s="232">
        <f>ROUND(I210*H210,2)</f>
        <v>0</v>
      </c>
      <c r="K210" s="228" t="s">
        <v>229</v>
      </c>
      <c r="L210" s="45"/>
      <c r="M210" s="233" t="s">
        <v>1</v>
      </c>
      <c r="N210" s="234" t="s">
        <v>43</v>
      </c>
      <c r="O210" s="92"/>
      <c r="P210" s="235">
        <f>O210*H210</f>
        <v>0</v>
      </c>
      <c r="Q210" s="235">
        <v>0.00313</v>
      </c>
      <c r="R210" s="235">
        <f>Q210*H210</f>
        <v>0.00313</v>
      </c>
      <c r="S210" s="235">
        <v>0</v>
      </c>
      <c r="T210" s="236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7" t="s">
        <v>365</v>
      </c>
      <c r="AT210" s="237" t="s">
        <v>225</v>
      </c>
      <c r="AU210" s="237" t="s">
        <v>87</v>
      </c>
      <c r="AY210" s="18" t="s">
        <v>224</v>
      </c>
      <c r="BE210" s="238">
        <f>IF(N210="základní",J210,0)</f>
        <v>0</v>
      </c>
      <c r="BF210" s="238">
        <f>IF(N210="snížená",J210,0)</f>
        <v>0</v>
      </c>
      <c r="BG210" s="238">
        <f>IF(N210="zákl. přenesená",J210,0)</f>
        <v>0</v>
      </c>
      <c r="BH210" s="238">
        <f>IF(N210="sníž. přenesená",J210,0)</f>
        <v>0</v>
      </c>
      <c r="BI210" s="238">
        <f>IF(N210="nulová",J210,0)</f>
        <v>0</v>
      </c>
      <c r="BJ210" s="18" t="s">
        <v>85</v>
      </c>
      <c r="BK210" s="238">
        <f>ROUND(I210*H210,2)</f>
        <v>0</v>
      </c>
      <c r="BL210" s="18" t="s">
        <v>365</v>
      </c>
      <c r="BM210" s="237" t="s">
        <v>1092</v>
      </c>
    </row>
    <row r="211" s="2" customFormat="1">
      <c r="A211" s="39"/>
      <c r="B211" s="40"/>
      <c r="C211" s="41"/>
      <c r="D211" s="239" t="s">
        <v>235</v>
      </c>
      <c r="E211" s="41"/>
      <c r="F211" s="240" t="s">
        <v>1054</v>
      </c>
      <c r="G211" s="41"/>
      <c r="H211" s="41"/>
      <c r="I211" s="241"/>
      <c r="J211" s="41"/>
      <c r="K211" s="41"/>
      <c r="L211" s="45"/>
      <c r="M211" s="242"/>
      <c r="N211" s="243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235</v>
      </c>
      <c r="AU211" s="18" t="s">
        <v>87</v>
      </c>
    </row>
    <row r="212" s="2" customFormat="1" ht="24.15" customHeight="1">
      <c r="A212" s="39"/>
      <c r="B212" s="40"/>
      <c r="C212" s="226" t="s">
        <v>1093</v>
      </c>
      <c r="D212" s="226" t="s">
        <v>225</v>
      </c>
      <c r="E212" s="227" t="s">
        <v>1094</v>
      </c>
      <c r="F212" s="228" t="s">
        <v>1095</v>
      </c>
      <c r="G212" s="229" t="s">
        <v>1019</v>
      </c>
      <c r="H212" s="230">
        <v>2</v>
      </c>
      <c r="I212" s="231"/>
      <c r="J212" s="232">
        <f>ROUND(I212*H212,2)</f>
        <v>0</v>
      </c>
      <c r="K212" s="228" t="s">
        <v>229</v>
      </c>
      <c r="L212" s="45"/>
      <c r="M212" s="233" t="s">
        <v>1</v>
      </c>
      <c r="N212" s="234" t="s">
        <v>43</v>
      </c>
      <c r="O212" s="92"/>
      <c r="P212" s="235">
        <f>O212*H212</f>
        <v>0</v>
      </c>
      <c r="Q212" s="235">
        <v>0.00233</v>
      </c>
      <c r="R212" s="235">
        <f>Q212*H212</f>
        <v>0.0046600000000000001</v>
      </c>
      <c r="S212" s="235">
        <v>0</v>
      </c>
      <c r="T212" s="236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7" t="s">
        <v>365</v>
      </c>
      <c r="AT212" s="237" t="s">
        <v>225</v>
      </c>
      <c r="AU212" s="237" t="s">
        <v>87</v>
      </c>
      <c r="AY212" s="18" t="s">
        <v>224</v>
      </c>
      <c r="BE212" s="238">
        <f>IF(N212="základní",J212,0)</f>
        <v>0</v>
      </c>
      <c r="BF212" s="238">
        <f>IF(N212="snížená",J212,0)</f>
        <v>0</v>
      </c>
      <c r="BG212" s="238">
        <f>IF(N212="zákl. přenesená",J212,0)</f>
        <v>0</v>
      </c>
      <c r="BH212" s="238">
        <f>IF(N212="sníž. přenesená",J212,0)</f>
        <v>0</v>
      </c>
      <c r="BI212" s="238">
        <f>IF(N212="nulová",J212,0)</f>
        <v>0</v>
      </c>
      <c r="BJ212" s="18" t="s">
        <v>85</v>
      </c>
      <c r="BK212" s="238">
        <f>ROUND(I212*H212,2)</f>
        <v>0</v>
      </c>
      <c r="BL212" s="18" t="s">
        <v>365</v>
      </c>
      <c r="BM212" s="237" t="s">
        <v>1096</v>
      </c>
    </row>
    <row r="213" s="2" customFormat="1">
      <c r="A213" s="39"/>
      <c r="B213" s="40"/>
      <c r="C213" s="41"/>
      <c r="D213" s="239" t="s">
        <v>235</v>
      </c>
      <c r="E213" s="41"/>
      <c r="F213" s="240" t="s">
        <v>1054</v>
      </c>
      <c r="G213" s="41"/>
      <c r="H213" s="41"/>
      <c r="I213" s="241"/>
      <c r="J213" s="41"/>
      <c r="K213" s="41"/>
      <c r="L213" s="45"/>
      <c r="M213" s="242"/>
      <c r="N213" s="243"/>
      <c r="O213" s="92"/>
      <c r="P213" s="92"/>
      <c r="Q213" s="92"/>
      <c r="R213" s="92"/>
      <c r="S213" s="92"/>
      <c r="T213" s="93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235</v>
      </c>
      <c r="AU213" s="18" t="s">
        <v>87</v>
      </c>
    </row>
    <row r="214" s="2" customFormat="1" ht="24.15" customHeight="1">
      <c r="A214" s="39"/>
      <c r="B214" s="40"/>
      <c r="C214" s="226" t="s">
        <v>1097</v>
      </c>
      <c r="D214" s="226" t="s">
        <v>225</v>
      </c>
      <c r="E214" s="227" t="s">
        <v>1098</v>
      </c>
      <c r="F214" s="228" t="s">
        <v>1099</v>
      </c>
      <c r="G214" s="229" t="s">
        <v>486</v>
      </c>
      <c r="H214" s="230">
        <v>0.0080000000000000002</v>
      </c>
      <c r="I214" s="231"/>
      <c r="J214" s="232">
        <f>ROUND(I214*H214,2)</f>
        <v>0</v>
      </c>
      <c r="K214" s="228" t="s">
        <v>229</v>
      </c>
      <c r="L214" s="45"/>
      <c r="M214" s="233" t="s">
        <v>1</v>
      </c>
      <c r="N214" s="234" t="s">
        <v>43</v>
      </c>
      <c r="O214" s="92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7" t="s">
        <v>365</v>
      </c>
      <c r="AT214" s="237" t="s">
        <v>225</v>
      </c>
      <c r="AU214" s="237" t="s">
        <v>87</v>
      </c>
      <c r="AY214" s="18" t="s">
        <v>224</v>
      </c>
      <c r="BE214" s="238">
        <f>IF(N214="základní",J214,0)</f>
        <v>0</v>
      </c>
      <c r="BF214" s="238">
        <f>IF(N214="snížená",J214,0)</f>
        <v>0</v>
      </c>
      <c r="BG214" s="238">
        <f>IF(N214="zákl. přenesená",J214,0)</f>
        <v>0</v>
      </c>
      <c r="BH214" s="238">
        <f>IF(N214="sníž. přenesená",J214,0)</f>
        <v>0</v>
      </c>
      <c r="BI214" s="238">
        <f>IF(N214="nulová",J214,0)</f>
        <v>0</v>
      </c>
      <c r="BJ214" s="18" t="s">
        <v>85</v>
      </c>
      <c r="BK214" s="238">
        <f>ROUND(I214*H214,2)</f>
        <v>0</v>
      </c>
      <c r="BL214" s="18" t="s">
        <v>365</v>
      </c>
      <c r="BM214" s="237" t="s">
        <v>1100</v>
      </c>
    </row>
    <row r="215" s="12" customFormat="1" ht="22.8" customHeight="1">
      <c r="A215" s="12"/>
      <c r="B215" s="212"/>
      <c r="C215" s="213"/>
      <c r="D215" s="214" t="s">
        <v>77</v>
      </c>
      <c r="E215" s="244" t="s">
        <v>1101</v>
      </c>
      <c r="F215" s="244" t="s">
        <v>1102</v>
      </c>
      <c r="G215" s="213"/>
      <c r="H215" s="213"/>
      <c r="I215" s="216"/>
      <c r="J215" s="245">
        <f>BK215</f>
        <v>0</v>
      </c>
      <c r="K215" s="213"/>
      <c r="L215" s="218"/>
      <c r="M215" s="219"/>
      <c r="N215" s="220"/>
      <c r="O215" s="220"/>
      <c r="P215" s="221">
        <f>SUM(P216:P285)</f>
        <v>0</v>
      </c>
      <c r="Q215" s="220"/>
      <c r="R215" s="221">
        <f>SUM(R216:R285)</f>
        <v>0.060459300000000007</v>
      </c>
      <c r="S215" s="220"/>
      <c r="T215" s="222">
        <f>SUM(T216:T285)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23" t="s">
        <v>87</v>
      </c>
      <c r="AT215" s="224" t="s">
        <v>77</v>
      </c>
      <c r="AU215" s="224" t="s">
        <v>85</v>
      </c>
      <c r="AY215" s="223" t="s">
        <v>224</v>
      </c>
      <c r="BK215" s="225">
        <f>SUM(BK216:BK285)</f>
        <v>0</v>
      </c>
    </row>
    <row r="216" s="2" customFormat="1" ht="24.15" customHeight="1">
      <c r="A216" s="39"/>
      <c r="B216" s="40"/>
      <c r="C216" s="226" t="s">
        <v>1103</v>
      </c>
      <c r="D216" s="226" t="s">
        <v>225</v>
      </c>
      <c r="E216" s="227" t="s">
        <v>1104</v>
      </c>
      <c r="F216" s="228" t="s">
        <v>1105</v>
      </c>
      <c r="G216" s="229" t="s">
        <v>570</v>
      </c>
      <c r="H216" s="230">
        <v>10</v>
      </c>
      <c r="I216" s="231"/>
      <c r="J216" s="232">
        <f>ROUND(I216*H216,2)</f>
        <v>0</v>
      </c>
      <c r="K216" s="228" t="s">
        <v>229</v>
      </c>
      <c r="L216" s="45"/>
      <c r="M216" s="233" t="s">
        <v>1</v>
      </c>
      <c r="N216" s="234" t="s">
        <v>43</v>
      </c>
      <c r="O216" s="92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7" t="s">
        <v>365</v>
      </c>
      <c r="AT216" s="237" t="s">
        <v>225</v>
      </c>
      <c r="AU216" s="237" t="s">
        <v>87</v>
      </c>
      <c r="AY216" s="18" t="s">
        <v>224</v>
      </c>
      <c r="BE216" s="238">
        <f>IF(N216="základní",J216,0)</f>
        <v>0</v>
      </c>
      <c r="BF216" s="238">
        <f>IF(N216="snížená",J216,0)</f>
        <v>0</v>
      </c>
      <c r="BG216" s="238">
        <f>IF(N216="zákl. přenesená",J216,0)</f>
        <v>0</v>
      </c>
      <c r="BH216" s="238">
        <f>IF(N216="sníž. přenesená",J216,0)</f>
        <v>0</v>
      </c>
      <c r="BI216" s="238">
        <f>IF(N216="nulová",J216,0)</f>
        <v>0</v>
      </c>
      <c r="BJ216" s="18" t="s">
        <v>85</v>
      </c>
      <c r="BK216" s="238">
        <f>ROUND(I216*H216,2)</f>
        <v>0</v>
      </c>
      <c r="BL216" s="18" t="s">
        <v>365</v>
      </c>
      <c r="BM216" s="237" t="s">
        <v>1106</v>
      </c>
    </row>
    <row r="217" s="2" customFormat="1" ht="24.15" customHeight="1">
      <c r="A217" s="39"/>
      <c r="B217" s="40"/>
      <c r="C217" s="297" t="s">
        <v>1107</v>
      </c>
      <c r="D217" s="297" t="s">
        <v>483</v>
      </c>
      <c r="E217" s="298" t="s">
        <v>933</v>
      </c>
      <c r="F217" s="299" t="s">
        <v>934</v>
      </c>
      <c r="G217" s="300" t="s">
        <v>570</v>
      </c>
      <c r="H217" s="301">
        <v>10.5</v>
      </c>
      <c r="I217" s="302"/>
      <c r="J217" s="303">
        <f>ROUND(I217*H217,2)</f>
        <v>0</v>
      </c>
      <c r="K217" s="299" t="s">
        <v>229</v>
      </c>
      <c r="L217" s="304"/>
      <c r="M217" s="305" t="s">
        <v>1</v>
      </c>
      <c r="N217" s="306" t="s">
        <v>43</v>
      </c>
      <c r="O217" s="92"/>
      <c r="P217" s="235">
        <f>O217*H217</f>
        <v>0</v>
      </c>
      <c r="Q217" s="235">
        <v>0.00019000000000000001</v>
      </c>
      <c r="R217" s="235">
        <f>Q217*H217</f>
        <v>0.0019950000000000002</v>
      </c>
      <c r="S217" s="235">
        <v>0</v>
      </c>
      <c r="T217" s="236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7" t="s">
        <v>567</v>
      </c>
      <c r="AT217" s="237" t="s">
        <v>483</v>
      </c>
      <c r="AU217" s="237" t="s">
        <v>87</v>
      </c>
      <c r="AY217" s="18" t="s">
        <v>224</v>
      </c>
      <c r="BE217" s="238">
        <f>IF(N217="základní",J217,0)</f>
        <v>0</v>
      </c>
      <c r="BF217" s="238">
        <f>IF(N217="snížená",J217,0)</f>
        <v>0</v>
      </c>
      <c r="BG217" s="238">
        <f>IF(N217="zákl. přenesená",J217,0)</f>
        <v>0</v>
      </c>
      <c r="BH217" s="238">
        <f>IF(N217="sníž. přenesená",J217,0)</f>
        <v>0</v>
      </c>
      <c r="BI217" s="238">
        <f>IF(N217="nulová",J217,0)</f>
        <v>0</v>
      </c>
      <c r="BJ217" s="18" t="s">
        <v>85</v>
      </c>
      <c r="BK217" s="238">
        <f>ROUND(I217*H217,2)</f>
        <v>0</v>
      </c>
      <c r="BL217" s="18" t="s">
        <v>365</v>
      </c>
      <c r="BM217" s="237" t="s">
        <v>1108</v>
      </c>
    </row>
    <row r="218" s="13" customFormat="1">
      <c r="A218" s="13"/>
      <c r="B218" s="250"/>
      <c r="C218" s="251"/>
      <c r="D218" s="239" t="s">
        <v>314</v>
      </c>
      <c r="E218" s="251"/>
      <c r="F218" s="253" t="s">
        <v>1109</v>
      </c>
      <c r="G218" s="251"/>
      <c r="H218" s="254">
        <v>10.5</v>
      </c>
      <c r="I218" s="255"/>
      <c r="J218" s="251"/>
      <c r="K218" s="251"/>
      <c r="L218" s="256"/>
      <c r="M218" s="257"/>
      <c r="N218" s="258"/>
      <c r="O218" s="258"/>
      <c r="P218" s="258"/>
      <c r="Q218" s="258"/>
      <c r="R218" s="258"/>
      <c r="S218" s="258"/>
      <c r="T218" s="25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0" t="s">
        <v>314</v>
      </c>
      <c r="AU218" s="260" t="s">
        <v>87</v>
      </c>
      <c r="AV218" s="13" t="s">
        <v>87</v>
      </c>
      <c r="AW218" s="13" t="s">
        <v>4</v>
      </c>
      <c r="AX218" s="13" t="s">
        <v>85</v>
      </c>
      <c r="AY218" s="260" t="s">
        <v>224</v>
      </c>
    </row>
    <row r="219" s="2" customFormat="1" ht="24.15" customHeight="1">
      <c r="A219" s="39"/>
      <c r="B219" s="40"/>
      <c r="C219" s="226" t="s">
        <v>1110</v>
      </c>
      <c r="D219" s="226" t="s">
        <v>225</v>
      </c>
      <c r="E219" s="227" t="s">
        <v>1111</v>
      </c>
      <c r="F219" s="228" t="s">
        <v>1112</v>
      </c>
      <c r="G219" s="229" t="s">
        <v>570</v>
      </c>
      <c r="H219" s="230">
        <v>6</v>
      </c>
      <c r="I219" s="231"/>
      <c r="J219" s="232">
        <f>ROUND(I219*H219,2)</f>
        <v>0</v>
      </c>
      <c r="K219" s="228" t="s">
        <v>229</v>
      </c>
      <c r="L219" s="45"/>
      <c r="M219" s="233" t="s">
        <v>1</v>
      </c>
      <c r="N219" s="234" t="s">
        <v>43</v>
      </c>
      <c r="O219" s="92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7" t="s">
        <v>365</v>
      </c>
      <c r="AT219" s="237" t="s">
        <v>225</v>
      </c>
      <c r="AU219" s="237" t="s">
        <v>87</v>
      </c>
      <c r="AY219" s="18" t="s">
        <v>224</v>
      </c>
      <c r="BE219" s="238">
        <f>IF(N219="základní",J219,0)</f>
        <v>0</v>
      </c>
      <c r="BF219" s="238">
        <f>IF(N219="snížená",J219,0)</f>
        <v>0</v>
      </c>
      <c r="BG219" s="238">
        <f>IF(N219="zákl. přenesená",J219,0)</f>
        <v>0</v>
      </c>
      <c r="BH219" s="238">
        <f>IF(N219="sníž. přenesená",J219,0)</f>
        <v>0</v>
      </c>
      <c r="BI219" s="238">
        <f>IF(N219="nulová",J219,0)</f>
        <v>0</v>
      </c>
      <c r="BJ219" s="18" t="s">
        <v>85</v>
      </c>
      <c r="BK219" s="238">
        <f>ROUND(I219*H219,2)</f>
        <v>0</v>
      </c>
      <c r="BL219" s="18" t="s">
        <v>365</v>
      </c>
      <c r="BM219" s="237" t="s">
        <v>1113</v>
      </c>
    </row>
    <row r="220" s="2" customFormat="1" ht="16.5" customHeight="1">
      <c r="A220" s="39"/>
      <c r="B220" s="40"/>
      <c r="C220" s="297" t="s">
        <v>1114</v>
      </c>
      <c r="D220" s="297" t="s">
        <v>483</v>
      </c>
      <c r="E220" s="298" t="s">
        <v>1115</v>
      </c>
      <c r="F220" s="299" t="s">
        <v>1116</v>
      </c>
      <c r="G220" s="300" t="s">
        <v>570</v>
      </c>
      <c r="H220" s="301">
        <v>6.2999999999999998</v>
      </c>
      <c r="I220" s="302"/>
      <c r="J220" s="303">
        <f>ROUND(I220*H220,2)</f>
        <v>0</v>
      </c>
      <c r="K220" s="299" t="s">
        <v>229</v>
      </c>
      <c r="L220" s="304"/>
      <c r="M220" s="305" t="s">
        <v>1</v>
      </c>
      <c r="N220" s="306" t="s">
        <v>43</v>
      </c>
      <c r="O220" s="92"/>
      <c r="P220" s="235">
        <f>O220*H220</f>
        <v>0</v>
      </c>
      <c r="Q220" s="235">
        <v>0.00014999999999999999</v>
      </c>
      <c r="R220" s="235">
        <f>Q220*H220</f>
        <v>0.00094499999999999988</v>
      </c>
      <c r="S220" s="235">
        <v>0</v>
      </c>
      <c r="T220" s="236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7" t="s">
        <v>567</v>
      </c>
      <c r="AT220" s="237" t="s">
        <v>483</v>
      </c>
      <c r="AU220" s="237" t="s">
        <v>87</v>
      </c>
      <c r="AY220" s="18" t="s">
        <v>224</v>
      </c>
      <c r="BE220" s="238">
        <f>IF(N220="základní",J220,0)</f>
        <v>0</v>
      </c>
      <c r="BF220" s="238">
        <f>IF(N220="snížená",J220,0)</f>
        <v>0</v>
      </c>
      <c r="BG220" s="238">
        <f>IF(N220="zákl. přenesená",J220,0)</f>
        <v>0</v>
      </c>
      <c r="BH220" s="238">
        <f>IF(N220="sníž. přenesená",J220,0)</f>
        <v>0</v>
      </c>
      <c r="BI220" s="238">
        <f>IF(N220="nulová",J220,0)</f>
        <v>0</v>
      </c>
      <c r="BJ220" s="18" t="s">
        <v>85</v>
      </c>
      <c r="BK220" s="238">
        <f>ROUND(I220*H220,2)</f>
        <v>0</v>
      </c>
      <c r="BL220" s="18" t="s">
        <v>365</v>
      </c>
      <c r="BM220" s="237" t="s">
        <v>1117</v>
      </c>
    </row>
    <row r="221" s="13" customFormat="1">
      <c r="A221" s="13"/>
      <c r="B221" s="250"/>
      <c r="C221" s="251"/>
      <c r="D221" s="239" t="s">
        <v>314</v>
      </c>
      <c r="E221" s="251"/>
      <c r="F221" s="253" t="s">
        <v>1118</v>
      </c>
      <c r="G221" s="251"/>
      <c r="H221" s="254">
        <v>6.2999999999999998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0" t="s">
        <v>314</v>
      </c>
      <c r="AU221" s="260" t="s">
        <v>87</v>
      </c>
      <c r="AV221" s="13" t="s">
        <v>87</v>
      </c>
      <c r="AW221" s="13" t="s">
        <v>4</v>
      </c>
      <c r="AX221" s="13" t="s">
        <v>85</v>
      </c>
      <c r="AY221" s="260" t="s">
        <v>224</v>
      </c>
    </row>
    <row r="222" s="2" customFormat="1" ht="24.15" customHeight="1">
      <c r="A222" s="39"/>
      <c r="B222" s="40"/>
      <c r="C222" s="226" t="s">
        <v>1119</v>
      </c>
      <c r="D222" s="226" t="s">
        <v>225</v>
      </c>
      <c r="E222" s="227" t="s">
        <v>1111</v>
      </c>
      <c r="F222" s="228" t="s">
        <v>1112</v>
      </c>
      <c r="G222" s="229" t="s">
        <v>570</v>
      </c>
      <c r="H222" s="230">
        <v>16</v>
      </c>
      <c r="I222" s="231"/>
      <c r="J222" s="232">
        <f>ROUND(I222*H222,2)</f>
        <v>0</v>
      </c>
      <c r="K222" s="228" t="s">
        <v>229</v>
      </c>
      <c r="L222" s="45"/>
      <c r="M222" s="233" t="s">
        <v>1</v>
      </c>
      <c r="N222" s="234" t="s">
        <v>43</v>
      </c>
      <c r="O222" s="92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7" t="s">
        <v>365</v>
      </c>
      <c r="AT222" s="237" t="s">
        <v>225</v>
      </c>
      <c r="AU222" s="237" t="s">
        <v>87</v>
      </c>
      <c r="AY222" s="18" t="s">
        <v>224</v>
      </c>
      <c r="BE222" s="238">
        <f>IF(N222="základní",J222,0)</f>
        <v>0</v>
      </c>
      <c r="BF222" s="238">
        <f>IF(N222="snížená",J222,0)</f>
        <v>0</v>
      </c>
      <c r="BG222" s="238">
        <f>IF(N222="zákl. přenesená",J222,0)</f>
        <v>0</v>
      </c>
      <c r="BH222" s="238">
        <f>IF(N222="sníž. přenesená",J222,0)</f>
        <v>0</v>
      </c>
      <c r="BI222" s="238">
        <f>IF(N222="nulová",J222,0)</f>
        <v>0</v>
      </c>
      <c r="BJ222" s="18" t="s">
        <v>85</v>
      </c>
      <c r="BK222" s="238">
        <f>ROUND(I222*H222,2)</f>
        <v>0</v>
      </c>
      <c r="BL222" s="18" t="s">
        <v>365</v>
      </c>
      <c r="BM222" s="237" t="s">
        <v>1120</v>
      </c>
    </row>
    <row r="223" s="2" customFormat="1" ht="21.75" customHeight="1">
      <c r="A223" s="39"/>
      <c r="B223" s="40"/>
      <c r="C223" s="297" t="s">
        <v>1121</v>
      </c>
      <c r="D223" s="297" t="s">
        <v>483</v>
      </c>
      <c r="E223" s="298" t="s">
        <v>1122</v>
      </c>
      <c r="F223" s="299" t="s">
        <v>1123</v>
      </c>
      <c r="G223" s="300" t="s">
        <v>570</v>
      </c>
      <c r="H223" s="301">
        <v>16.800000000000001</v>
      </c>
      <c r="I223" s="302"/>
      <c r="J223" s="303">
        <f>ROUND(I223*H223,2)</f>
        <v>0</v>
      </c>
      <c r="K223" s="299" t="s">
        <v>229</v>
      </c>
      <c r="L223" s="304"/>
      <c r="M223" s="305" t="s">
        <v>1</v>
      </c>
      <c r="N223" s="306" t="s">
        <v>43</v>
      </c>
      <c r="O223" s="92"/>
      <c r="P223" s="235">
        <f>O223*H223</f>
        <v>0</v>
      </c>
      <c r="Q223" s="235">
        <v>0.00038999999999999999</v>
      </c>
      <c r="R223" s="235">
        <f>Q223*H223</f>
        <v>0.0065520000000000005</v>
      </c>
      <c r="S223" s="235">
        <v>0</v>
      </c>
      <c r="T223" s="23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7" t="s">
        <v>567</v>
      </c>
      <c r="AT223" s="237" t="s">
        <v>483</v>
      </c>
      <c r="AU223" s="237" t="s">
        <v>87</v>
      </c>
      <c r="AY223" s="18" t="s">
        <v>224</v>
      </c>
      <c r="BE223" s="238">
        <f>IF(N223="základní",J223,0)</f>
        <v>0</v>
      </c>
      <c r="BF223" s="238">
        <f>IF(N223="snížená",J223,0)</f>
        <v>0</v>
      </c>
      <c r="BG223" s="238">
        <f>IF(N223="zákl. přenesená",J223,0)</f>
        <v>0</v>
      </c>
      <c r="BH223" s="238">
        <f>IF(N223="sníž. přenesená",J223,0)</f>
        <v>0</v>
      </c>
      <c r="BI223" s="238">
        <f>IF(N223="nulová",J223,0)</f>
        <v>0</v>
      </c>
      <c r="BJ223" s="18" t="s">
        <v>85</v>
      </c>
      <c r="BK223" s="238">
        <f>ROUND(I223*H223,2)</f>
        <v>0</v>
      </c>
      <c r="BL223" s="18" t="s">
        <v>365</v>
      </c>
      <c r="BM223" s="237" t="s">
        <v>1124</v>
      </c>
    </row>
    <row r="224" s="13" customFormat="1">
      <c r="A224" s="13"/>
      <c r="B224" s="250"/>
      <c r="C224" s="251"/>
      <c r="D224" s="239" t="s">
        <v>314</v>
      </c>
      <c r="E224" s="251"/>
      <c r="F224" s="253" t="s">
        <v>1125</v>
      </c>
      <c r="G224" s="251"/>
      <c r="H224" s="254">
        <v>16.800000000000001</v>
      </c>
      <c r="I224" s="255"/>
      <c r="J224" s="251"/>
      <c r="K224" s="251"/>
      <c r="L224" s="256"/>
      <c r="M224" s="257"/>
      <c r="N224" s="258"/>
      <c r="O224" s="258"/>
      <c r="P224" s="258"/>
      <c r="Q224" s="258"/>
      <c r="R224" s="258"/>
      <c r="S224" s="258"/>
      <c r="T224" s="25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0" t="s">
        <v>314</v>
      </c>
      <c r="AU224" s="260" t="s">
        <v>87</v>
      </c>
      <c r="AV224" s="13" t="s">
        <v>87</v>
      </c>
      <c r="AW224" s="13" t="s">
        <v>4</v>
      </c>
      <c r="AX224" s="13" t="s">
        <v>85</v>
      </c>
      <c r="AY224" s="260" t="s">
        <v>224</v>
      </c>
    </row>
    <row r="225" s="2" customFormat="1" ht="24.15" customHeight="1">
      <c r="A225" s="39"/>
      <c r="B225" s="40"/>
      <c r="C225" s="226" t="s">
        <v>1126</v>
      </c>
      <c r="D225" s="226" t="s">
        <v>225</v>
      </c>
      <c r="E225" s="227" t="s">
        <v>1127</v>
      </c>
      <c r="F225" s="228" t="s">
        <v>1128</v>
      </c>
      <c r="G225" s="229" t="s">
        <v>318</v>
      </c>
      <c r="H225" s="230">
        <v>4</v>
      </c>
      <c r="I225" s="231"/>
      <c r="J225" s="232">
        <f>ROUND(I225*H225,2)</f>
        <v>0</v>
      </c>
      <c r="K225" s="228" t="s">
        <v>229</v>
      </c>
      <c r="L225" s="45"/>
      <c r="M225" s="233" t="s">
        <v>1</v>
      </c>
      <c r="N225" s="234" t="s">
        <v>43</v>
      </c>
      <c r="O225" s="92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7" t="s">
        <v>365</v>
      </c>
      <c r="AT225" s="237" t="s">
        <v>225</v>
      </c>
      <c r="AU225" s="237" t="s">
        <v>87</v>
      </c>
      <c r="AY225" s="18" t="s">
        <v>224</v>
      </c>
      <c r="BE225" s="238">
        <f>IF(N225="základní",J225,0)</f>
        <v>0</v>
      </c>
      <c r="BF225" s="238">
        <f>IF(N225="snížená",J225,0)</f>
        <v>0</v>
      </c>
      <c r="BG225" s="238">
        <f>IF(N225="zákl. přenesená",J225,0)</f>
        <v>0</v>
      </c>
      <c r="BH225" s="238">
        <f>IF(N225="sníž. přenesená",J225,0)</f>
        <v>0</v>
      </c>
      <c r="BI225" s="238">
        <f>IF(N225="nulová",J225,0)</f>
        <v>0</v>
      </c>
      <c r="BJ225" s="18" t="s">
        <v>85</v>
      </c>
      <c r="BK225" s="238">
        <f>ROUND(I225*H225,2)</f>
        <v>0</v>
      </c>
      <c r="BL225" s="18" t="s">
        <v>365</v>
      </c>
      <c r="BM225" s="237" t="s">
        <v>1129</v>
      </c>
    </row>
    <row r="226" s="2" customFormat="1" ht="24.15" customHeight="1">
      <c r="A226" s="39"/>
      <c r="B226" s="40"/>
      <c r="C226" s="297" t="s">
        <v>1130</v>
      </c>
      <c r="D226" s="297" t="s">
        <v>483</v>
      </c>
      <c r="E226" s="298" t="s">
        <v>1131</v>
      </c>
      <c r="F226" s="299" t="s">
        <v>1132</v>
      </c>
      <c r="G226" s="300" t="s">
        <v>318</v>
      </c>
      <c r="H226" s="301">
        <v>4</v>
      </c>
      <c r="I226" s="302"/>
      <c r="J226" s="303">
        <f>ROUND(I226*H226,2)</f>
        <v>0</v>
      </c>
      <c r="K226" s="299" t="s">
        <v>229</v>
      </c>
      <c r="L226" s="304"/>
      <c r="M226" s="305" t="s">
        <v>1</v>
      </c>
      <c r="N226" s="306" t="s">
        <v>43</v>
      </c>
      <c r="O226" s="92"/>
      <c r="P226" s="235">
        <f>O226*H226</f>
        <v>0</v>
      </c>
      <c r="Q226" s="235">
        <v>0.00029999999999999997</v>
      </c>
      <c r="R226" s="235">
        <f>Q226*H226</f>
        <v>0.0011999999999999999</v>
      </c>
      <c r="S226" s="235">
        <v>0</v>
      </c>
      <c r="T226" s="23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7" t="s">
        <v>567</v>
      </c>
      <c r="AT226" s="237" t="s">
        <v>483</v>
      </c>
      <c r="AU226" s="237" t="s">
        <v>87</v>
      </c>
      <c r="AY226" s="18" t="s">
        <v>224</v>
      </c>
      <c r="BE226" s="238">
        <f>IF(N226="základní",J226,0)</f>
        <v>0</v>
      </c>
      <c r="BF226" s="238">
        <f>IF(N226="snížená",J226,0)</f>
        <v>0</v>
      </c>
      <c r="BG226" s="238">
        <f>IF(N226="zákl. přenesená",J226,0)</f>
        <v>0</v>
      </c>
      <c r="BH226" s="238">
        <f>IF(N226="sníž. přenesená",J226,0)</f>
        <v>0</v>
      </c>
      <c r="BI226" s="238">
        <f>IF(N226="nulová",J226,0)</f>
        <v>0</v>
      </c>
      <c r="BJ226" s="18" t="s">
        <v>85</v>
      </c>
      <c r="BK226" s="238">
        <f>ROUND(I226*H226,2)</f>
        <v>0</v>
      </c>
      <c r="BL226" s="18" t="s">
        <v>365</v>
      </c>
      <c r="BM226" s="237" t="s">
        <v>1133</v>
      </c>
    </row>
    <row r="227" s="2" customFormat="1" ht="33" customHeight="1">
      <c r="A227" s="39"/>
      <c r="B227" s="40"/>
      <c r="C227" s="226" t="s">
        <v>1134</v>
      </c>
      <c r="D227" s="226" t="s">
        <v>225</v>
      </c>
      <c r="E227" s="227" t="s">
        <v>1135</v>
      </c>
      <c r="F227" s="228" t="s">
        <v>1136</v>
      </c>
      <c r="G227" s="229" t="s">
        <v>570</v>
      </c>
      <c r="H227" s="230">
        <v>45</v>
      </c>
      <c r="I227" s="231"/>
      <c r="J227" s="232">
        <f>ROUND(I227*H227,2)</f>
        <v>0</v>
      </c>
      <c r="K227" s="228" t="s">
        <v>229</v>
      </c>
      <c r="L227" s="45"/>
      <c r="M227" s="233" t="s">
        <v>1</v>
      </c>
      <c r="N227" s="234" t="s">
        <v>43</v>
      </c>
      <c r="O227" s="92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7" t="s">
        <v>365</v>
      </c>
      <c r="AT227" s="237" t="s">
        <v>225</v>
      </c>
      <c r="AU227" s="237" t="s">
        <v>87</v>
      </c>
      <c r="AY227" s="18" t="s">
        <v>224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8" t="s">
        <v>85</v>
      </c>
      <c r="BK227" s="238">
        <f>ROUND(I227*H227,2)</f>
        <v>0</v>
      </c>
      <c r="BL227" s="18" t="s">
        <v>365</v>
      </c>
      <c r="BM227" s="237" t="s">
        <v>1137</v>
      </c>
    </row>
    <row r="228" s="2" customFormat="1" ht="24.15" customHeight="1">
      <c r="A228" s="39"/>
      <c r="B228" s="40"/>
      <c r="C228" s="297" t="s">
        <v>1138</v>
      </c>
      <c r="D228" s="297" t="s">
        <v>483</v>
      </c>
      <c r="E228" s="298" t="s">
        <v>1139</v>
      </c>
      <c r="F228" s="299" t="s">
        <v>1140</v>
      </c>
      <c r="G228" s="300" t="s">
        <v>570</v>
      </c>
      <c r="H228" s="301">
        <v>51.75</v>
      </c>
      <c r="I228" s="302"/>
      <c r="J228" s="303">
        <f>ROUND(I228*H228,2)</f>
        <v>0</v>
      </c>
      <c r="K228" s="299" t="s">
        <v>229</v>
      </c>
      <c r="L228" s="304"/>
      <c r="M228" s="305" t="s">
        <v>1</v>
      </c>
      <c r="N228" s="306" t="s">
        <v>43</v>
      </c>
      <c r="O228" s="92"/>
      <c r="P228" s="235">
        <f>O228*H228</f>
        <v>0</v>
      </c>
      <c r="Q228" s="235">
        <v>2.0000000000000002E-05</v>
      </c>
      <c r="R228" s="235">
        <f>Q228*H228</f>
        <v>0.0010350000000000001</v>
      </c>
      <c r="S228" s="235">
        <v>0</v>
      </c>
      <c r="T228" s="236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7" t="s">
        <v>567</v>
      </c>
      <c r="AT228" s="237" t="s">
        <v>483</v>
      </c>
      <c r="AU228" s="237" t="s">
        <v>87</v>
      </c>
      <c r="AY228" s="18" t="s">
        <v>224</v>
      </c>
      <c r="BE228" s="238">
        <f>IF(N228="základní",J228,0)</f>
        <v>0</v>
      </c>
      <c r="BF228" s="238">
        <f>IF(N228="snížená",J228,0)</f>
        <v>0</v>
      </c>
      <c r="BG228" s="238">
        <f>IF(N228="zákl. přenesená",J228,0)</f>
        <v>0</v>
      </c>
      <c r="BH228" s="238">
        <f>IF(N228="sníž. přenesená",J228,0)</f>
        <v>0</v>
      </c>
      <c r="BI228" s="238">
        <f>IF(N228="nulová",J228,0)</f>
        <v>0</v>
      </c>
      <c r="BJ228" s="18" t="s">
        <v>85</v>
      </c>
      <c r="BK228" s="238">
        <f>ROUND(I228*H228,2)</f>
        <v>0</v>
      </c>
      <c r="BL228" s="18" t="s">
        <v>365</v>
      </c>
      <c r="BM228" s="237" t="s">
        <v>1141</v>
      </c>
    </row>
    <row r="229" s="13" customFormat="1">
      <c r="A229" s="13"/>
      <c r="B229" s="250"/>
      <c r="C229" s="251"/>
      <c r="D229" s="239" t="s">
        <v>314</v>
      </c>
      <c r="E229" s="251"/>
      <c r="F229" s="253" t="s">
        <v>1142</v>
      </c>
      <c r="G229" s="251"/>
      <c r="H229" s="254">
        <v>51.75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0" t="s">
        <v>314</v>
      </c>
      <c r="AU229" s="260" t="s">
        <v>87</v>
      </c>
      <c r="AV229" s="13" t="s">
        <v>87</v>
      </c>
      <c r="AW229" s="13" t="s">
        <v>4</v>
      </c>
      <c r="AX229" s="13" t="s">
        <v>85</v>
      </c>
      <c r="AY229" s="260" t="s">
        <v>224</v>
      </c>
    </row>
    <row r="230" s="2" customFormat="1" ht="33" customHeight="1">
      <c r="A230" s="39"/>
      <c r="B230" s="40"/>
      <c r="C230" s="226" t="s">
        <v>1143</v>
      </c>
      <c r="D230" s="226" t="s">
        <v>225</v>
      </c>
      <c r="E230" s="227" t="s">
        <v>1135</v>
      </c>
      <c r="F230" s="228" t="s">
        <v>1136</v>
      </c>
      <c r="G230" s="229" t="s">
        <v>570</v>
      </c>
      <c r="H230" s="230">
        <v>15</v>
      </c>
      <c r="I230" s="231"/>
      <c r="J230" s="232">
        <f>ROUND(I230*H230,2)</f>
        <v>0</v>
      </c>
      <c r="K230" s="228" t="s">
        <v>229</v>
      </c>
      <c r="L230" s="45"/>
      <c r="M230" s="233" t="s">
        <v>1</v>
      </c>
      <c r="N230" s="234" t="s">
        <v>43</v>
      </c>
      <c r="O230" s="92"/>
      <c r="P230" s="235">
        <f>O230*H230</f>
        <v>0</v>
      </c>
      <c r="Q230" s="235">
        <v>0</v>
      </c>
      <c r="R230" s="235">
        <f>Q230*H230</f>
        <v>0</v>
      </c>
      <c r="S230" s="235">
        <v>0</v>
      </c>
      <c r="T230" s="23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7" t="s">
        <v>365</v>
      </c>
      <c r="AT230" s="237" t="s">
        <v>225</v>
      </c>
      <c r="AU230" s="237" t="s">
        <v>87</v>
      </c>
      <c r="AY230" s="18" t="s">
        <v>224</v>
      </c>
      <c r="BE230" s="238">
        <f>IF(N230="základní",J230,0)</f>
        <v>0</v>
      </c>
      <c r="BF230" s="238">
        <f>IF(N230="snížená",J230,0)</f>
        <v>0</v>
      </c>
      <c r="BG230" s="238">
        <f>IF(N230="zákl. přenesená",J230,0)</f>
        <v>0</v>
      </c>
      <c r="BH230" s="238">
        <f>IF(N230="sníž. přenesená",J230,0)</f>
        <v>0</v>
      </c>
      <c r="BI230" s="238">
        <f>IF(N230="nulová",J230,0)</f>
        <v>0</v>
      </c>
      <c r="BJ230" s="18" t="s">
        <v>85</v>
      </c>
      <c r="BK230" s="238">
        <f>ROUND(I230*H230,2)</f>
        <v>0</v>
      </c>
      <c r="BL230" s="18" t="s">
        <v>365</v>
      </c>
      <c r="BM230" s="237" t="s">
        <v>1144</v>
      </c>
    </row>
    <row r="231" s="2" customFormat="1" ht="24.15" customHeight="1">
      <c r="A231" s="39"/>
      <c r="B231" s="40"/>
      <c r="C231" s="297" t="s">
        <v>1145</v>
      </c>
      <c r="D231" s="297" t="s">
        <v>483</v>
      </c>
      <c r="E231" s="298" t="s">
        <v>1146</v>
      </c>
      <c r="F231" s="299" t="s">
        <v>1147</v>
      </c>
      <c r="G231" s="300" t="s">
        <v>570</v>
      </c>
      <c r="H231" s="301">
        <v>17.25</v>
      </c>
      <c r="I231" s="302"/>
      <c r="J231" s="303">
        <f>ROUND(I231*H231,2)</f>
        <v>0</v>
      </c>
      <c r="K231" s="299" t="s">
        <v>229</v>
      </c>
      <c r="L231" s="304"/>
      <c r="M231" s="305" t="s">
        <v>1</v>
      </c>
      <c r="N231" s="306" t="s">
        <v>43</v>
      </c>
      <c r="O231" s="92"/>
      <c r="P231" s="235">
        <f>O231*H231</f>
        <v>0</v>
      </c>
      <c r="Q231" s="235">
        <v>4.0000000000000003E-05</v>
      </c>
      <c r="R231" s="235">
        <f>Q231*H231</f>
        <v>0.00069000000000000008</v>
      </c>
      <c r="S231" s="235">
        <v>0</v>
      </c>
      <c r="T231" s="236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7" t="s">
        <v>567</v>
      </c>
      <c r="AT231" s="237" t="s">
        <v>483</v>
      </c>
      <c r="AU231" s="237" t="s">
        <v>87</v>
      </c>
      <c r="AY231" s="18" t="s">
        <v>224</v>
      </c>
      <c r="BE231" s="238">
        <f>IF(N231="základní",J231,0)</f>
        <v>0</v>
      </c>
      <c r="BF231" s="238">
        <f>IF(N231="snížená",J231,0)</f>
        <v>0</v>
      </c>
      <c r="BG231" s="238">
        <f>IF(N231="zákl. přenesená",J231,0)</f>
        <v>0</v>
      </c>
      <c r="BH231" s="238">
        <f>IF(N231="sníž. přenesená",J231,0)</f>
        <v>0</v>
      </c>
      <c r="BI231" s="238">
        <f>IF(N231="nulová",J231,0)</f>
        <v>0</v>
      </c>
      <c r="BJ231" s="18" t="s">
        <v>85</v>
      </c>
      <c r="BK231" s="238">
        <f>ROUND(I231*H231,2)</f>
        <v>0</v>
      </c>
      <c r="BL231" s="18" t="s">
        <v>365</v>
      </c>
      <c r="BM231" s="237" t="s">
        <v>1148</v>
      </c>
    </row>
    <row r="232" s="13" customFormat="1">
      <c r="A232" s="13"/>
      <c r="B232" s="250"/>
      <c r="C232" s="251"/>
      <c r="D232" s="239" t="s">
        <v>314</v>
      </c>
      <c r="E232" s="251"/>
      <c r="F232" s="253" t="s">
        <v>1149</v>
      </c>
      <c r="G232" s="251"/>
      <c r="H232" s="254">
        <v>17.25</v>
      </c>
      <c r="I232" s="255"/>
      <c r="J232" s="251"/>
      <c r="K232" s="251"/>
      <c r="L232" s="256"/>
      <c r="M232" s="257"/>
      <c r="N232" s="258"/>
      <c r="O232" s="258"/>
      <c r="P232" s="258"/>
      <c r="Q232" s="258"/>
      <c r="R232" s="258"/>
      <c r="S232" s="258"/>
      <c r="T232" s="25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0" t="s">
        <v>314</v>
      </c>
      <c r="AU232" s="260" t="s">
        <v>87</v>
      </c>
      <c r="AV232" s="13" t="s">
        <v>87</v>
      </c>
      <c r="AW232" s="13" t="s">
        <v>4</v>
      </c>
      <c r="AX232" s="13" t="s">
        <v>85</v>
      </c>
      <c r="AY232" s="260" t="s">
        <v>224</v>
      </c>
    </row>
    <row r="233" s="2" customFormat="1" ht="33" customHeight="1">
      <c r="A233" s="39"/>
      <c r="B233" s="40"/>
      <c r="C233" s="226" t="s">
        <v>1150</v>
      </c>
      <c r="D233" s="226" t="s">
        <v>225</v>
      </c>
      <c r="E233" s="227" t="s">
        <v>1135</v>
      </c>
      <c r="F233" s="228" t="s">
        <v>1136</v>
      </c>
      <c r="G233" s="229" t="s">
        <v>570</v>
      </c>
      <c r="H233" s="230">
        <v>16</v>
      </c>
      <c r="I233" s="231"/>
      <c r="J233" s="232">
        <f>ROUND(I233*H233,2)</f>
        <v>0</v>
      </c>
      <c r="K233" s="228" t="s">
        <v>229</v>
      </c>
      <c r="L233" s="45"/>
      <c r="M233" s="233" t="s">
        <v>1</v>
      </c>
      <c r="N233" s="234" t="s">
        <v>43</v>
      </c>
      <c r="O233" s="92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7" t="s">
        <v>365</v>
      </c>
      <c r="AT233" s="237" t="s">
        <v>225</v>
      </c>
      <c r="AU233" s="237" t="s">
        <v>87</v>
      </c>
      <c r="AY233" s="18" t="s">
        <v>224</v>
      </c>
      <c r="BE233" s="238">
        <f>IF(N233="základní",J233,0)</f>
        <v>0</v>
      </c>
      <c r="BF233" s="238">
        <f>IF(N233="snížená",J233,0)</f>
        <v>0</v>
      </c>
      <c r="BG233" s="238">
        <f>IF(N233="zákl. přenesená",J233,0)</f>
        <v>0</v>
      </c>
      <c r="BH233" s="238">
        <f>IF(N233="sníž. přenesená",J233,0)</f>
        <v>0</v>
      </c>
      <c r="BI233" s="238">
        <f>IF(N233="nulová",J233,0)</f>
        <v>0</v>
      </c>
      <c r="BJ233" s="18" t="s">
        <v>85</v>
      </c>
      <c r="BK233" s="238">
        <f>ROUND(I233*H233,2)</f>
        <v>0</v>
      </c>
      <c r="BL233" s="18" t="s">
        <v>365</v>
      </c>
      <c r="BM233" s="237" t="s">
        <v>1151</v>
      </c>
    </row>
    <row r="234" s="2" customFormat="1" ht="24.15" customHeight="1">
      <c r="A234" s="39"/>
      <c r="B234" s="40"/>
      <c r="C234" s="297" t="s">
        <v>1152</v>
      </c>
      <c r="D234" s="297" t="s">
        <v>483</v>
      </c>
      <c r="E234" s="298" t="s">
        <v>1153</v>
      </c>
      <c r="F234" s="299" t="s">
        <v>1154</v>
      </c>
      <c r="G234" s="300" t="s">
        <v>570</v>
      </c>
      <c r="H234" s="301">
        <v>18.399999999999999</v>
      </c>
      <c r="I234" s="302"/>
      <c r="J234" s="303">
        <f>ROUND(I234*H234,2)</f>
        <v>0</v>
      </c>
      <c r="K234" s="299" t="s">
        <v>229</v>
      </c>
      <c r="L234" s="304"/>
      <c r="M234" s="305" t="s">
        <v>1</v>
      </c>
      <c r="N234" s="306" t="s">
        <v>43</v>
      </c>
      <c r="O234" s="92"/>
      <c r="P234" s="235">
        <f>O234*H234</f>
        <v>0</v>
      </c>
      <c r="Q234" s="235">
        <v>5.0000000000000002E-05</v>
      </c>
      <c r="R234" s="235">
        <f>Q234*H234</f>
        <v>0.00091999999999999992</v>
      </c>
      <c r="S234" s="235">
        <v>0</v>
      </c>
      <c r="T234" s="236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7" t="s">
        <v>567</v>
      </c>
      <c r="AT234" s="237" t="s">
        <v>483</v>
      </c>
      <c r="AU234" s="237" t="s">
        <v>87</v>
      </c>
      <c r="AY234" s="18" t="s">
        <v>224</v>
      </c>
      <c r="BE234" s="238">
        <f>IF(N234="základní",J234,0)</f>
        <v>0</v>
      </c>
      <c r="BF234" s="238">
        <f>IF(N234="snížená",J234,0)</f>
        <v>0</v>
      </c>
      <c r="BG234" s="238">
        <f>IF(N234="zákl. přenesená",J234,0)</f>
        <v>0</v>
      </c>
      <c r="BH234" s="238">
        <f>IF(N234="sníž. přenesená",J234,0)</f>
        <v>0</v>
      </c>
      <c r="BI234" s="238">
        <f>IF(N234="nulová",J234,0)</f>
        <v>0</v>
      </c>
      <c r="BJ234" s="18" t="s">
        <v>85</v>
      </c>
      <c r="BK234" s="238">
        <f>ROUND(I234*H234,2)</f>
        <v>0</v>
      </c>
      <c r="BL234" s="18" t="s">
        <v>365</v>
      </c>
      <c r="BM234" s="237" t="s">
        <v>1155</v>
      </c>
    </row>
    <row r="235" s="13" customFormat="1">
      <c r="A235" s="13"/>
      <c r="B235" s="250"/>
      <c r="C235" s="251"/>
      <c r="D235" s="239" t="s">
        <v>314</v>
      </c>
      <c r="E235" s="251"/>
      <c r="F235" s="253" t="s">
        <v>1156</v>
      </c>
      <c r="G235" s="251"/>
      <c r="H235" s="254">
        <v>18.399999999999999</v>
      </c>
      <c r="I235" s="255"/>
      <c r="J235" s="251"/>
      <c r="K235" s="251"/>
      <c r="L235" s="256"/>
      <c r="M235" s="257"/>
      <c r="N235" s="258"/>
      <c r="O235" s="258"/>
      <c r="P235" s="258"/>
      <c r="Q235" s="258"/>
      <c r="R235" s="258"/>
      <c r="S235" s="258"/>
      <c r="T235" s="25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0" t="s">
        <v>314</v>
      </c>
      <c r="AU235" s="260" t="s">
        <v>87</v>
      </c>
      <c r="AV235" s="13" t="s">
        <v>87</v>
      </c>
      <c r="AW235" s="13" t="s">
        <v>4</v>
      </c>
      <c r="AX235" s="13" t="s">
        <v>85</v>
      </c>
      <c r="AY235" s="260" t="s">
        <v>224</v>
      </c>
    </row>
    <row r="236" s="2" customFormat="1" ht="33" customHeight="1">
      <c r="A236" s="39"/>
      <c r="B236" s="40"/>
      <c r="C236" s="226" t="s">
        <v>1157</v>
      </c>
      <c r="D236" s="226" t="s">
        <v>225</v>
      </c>
      <c r="E236" s="227" t="s">
        <v>1135</v>
      </c>
      <c r="F236" s="228" t="s">
        <v>1136</v>
      </c>
      <c r="G236" s="229" t="s">
        <v>570</v>
      </c>
      <c r="H236" s="230">
        <v>5</v>
      </c>
      <c r="I236" s="231"/>
      <c r="J236" s="232">
        <f>ROUND(I236*H236,2)</f>
        <v>0</v>
      </c>
      <c r="K236" s="228" t="s">
        <v>229</v>
      </c>
      <c r="L236" s="45"/>
      <c r="M236" s="233" t="s">
        <v>1</v>
      </c>
      <c r="N236" s="234" t="s">
        <v>43</v>
      </c>
      <c r="O236" s="92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7" t="s">
        <v>365</v>
      </c>
      <c r="AT236" s="237" t="s">
        <v>225</v>
      </c>
      <c r="AU236" s="237" t="s">
        <v>87</v>
      </c>
      <c r="AY236" s="18" t="s">
        <v>224</v>
      </c>
      <c r="BE236" s="238">
        <f>IF(N236="základní",J236,0)</f>
        <v>0</v>
      </c>
      <c r="BF236" s="238">
        <f>IF(N236="snížená",J236,0)</f>
        <v>0</v>
      </c>
      <c r="BG236" s="238">
        <f>IF(N236="zákl. přenesená",J236,0)</f>
        <v>0</v>
      </c>
      <c r="BH236" s="238">
        <f>IF(N236="sníž. přenesená",J236,0)</f>
        <v>0</v>
      </c>
      <c r="BI236" s="238">
        <f>IF(N236="nulová",J236,0)</f>
        <v>0</v>
      </c>
      <c r="BJ236" s="18" t="s">
        <v>85</v>
      </c>
      <c r="BK236" s="238">
        <f>ROUND(I236*H236,2)</f>
        <v>0</v>
      </c>
      <c r="BL236" s="18" t="s">
        <v>365</v>
      </c>
      <c r="BM236" s="237" t="s">
        <v>1158</v>
      </c>
    </row>
    <row r="237" s="2" customFormat="1" ht="24.15" customHeight="1">
      <c r="A237" s="39"/>
      <c r="B237" s="40"/>
      <c r="C237" s="297" t="s">
        <v>1159</v>
      </c>
      <c r="D237" s="297" t="s">
        <v>483</v>
      </c>
      <c r="E237" s="298" t="s">
        <v>1160</v>
      </c>
      <c r="F237" s="299" t="s">
        <v>1161</v>
      </c>
      <c r="G237" s="300" t="s">
        <v>570</v>
      </c>
      <c r="H237" s="301">
        <v>5.75</v>
      </c>
      <c r="I237" s="302"/>
      <c r="J237" s="303">
        <f>ROUND(I237*H237,2)</f>
        <v>0</v>
      </c>
      <c r="K237" s="299" t="s">
        <v>229</v>
      </c>
      <c r="L237" s="304"/>
      <c r="M237" s="305" t="s">
        <v>1</v>
      </c>
      <c r="N237" s="306" t="s">
        <v>43</v>
      </c>
      <c r="O237" s="92"/>
      <c r="P237" s="235">
        <f>O237*H237</f>
        <v>0</v>
      </c>
      <c r="Q237" s="235">
        <v>0.00017000000000000001</v>
      </c>
      <c r="R237" s="235">
        <f>Q237*H237</f>
        <v>0.00097750000000000007</v>
      </c>
      <c r="S237" s="235">
        <v>0</v>
      </c>
      <c r="T237" s="236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7" t="s">
        <v>567</v>
      </c>
      <c r="AT237" s="237" t="s">
        <v>483</v>
      </c>
      <c r="AU237" s="237" t="s">
        <v>87</v>
      </c>
      <c r="AY237" s="18" t="s">
        <v>224</v>
      </c>
      <c r="BE237" s="238">
        <f>IF(N237="základní",J237,0)</f>
        <v>0</v>
      </c>
      <c r="BF237" s="238">
        <f>IF(N237="snížená",J237,0)</f>
        <v>0</v>
      </c>
      <c r="BG237" s="238">
        <f>IF(N237="zákl. přenesená",J237,0)</f>
        <v>0</v>
      </c>
      <c r="BH237" s="238">
        <f>IF(N237="sníž. přenesená",J237,0)</f>
        <v>0</v>
      </c>
      <c r="BI237" s="238">
        <f>IF(N237="nulová",J237,0)</f>
        <v>0</v>
      </c>
      <c r="BJ237" s="18" t="s">
        <v>85</v>
      </c>
      <c r="BK237" s="238">
        <f>ROUND(I237*H237,2)</f>
        <v>0</v>
      </c>
      <c r="BL237" s="18" t="s">
        <v>365</v>
      </c>
      <c r="BM237" s="237" t="s">
        <v>1162</v>
      </c>
    </row>
    <row r="238" s="13" customFormat="1">
      <c r="A238" s="13"/>
      <c r="B238" s="250"/>
      <c r="C238" s="251"/>
      <c r="D238" s="239" t="s">
        <v>314</v>
      </c>
      <c r="E238" s="251"/>
      <c r="F238" s="253" t="s">
        <v>1163</v>
      </c>
      <c r="G238" s="251"/>
      <c r="H238" s="254">
        <v>5.75</v>
      </c>
      <c r="I238" s="255"/>
      <c r="J238" s="251"/>
      <c r="K238" s="251"/>
      <c r="L238" s="256"/>
      <c r="M238" s="257"/>
      <c r="N238" s="258"/>
      <c r="O238" s="258"/>
      <c r="P238" s="258"/>
      <c r="Q238" s="258"/>
      <c r="R238" s="258"/>
      <c r="S238" s="258"/>
      <c r="T238" s="259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0" t="s">
        <v>314</v>
      </c>
      <c r="AU238" s="260" t="s">
        <v>87</v>
      </c>
      <c r="AV238" s="13" t="s">
        <v>87</v>
      </c>
      <c r="AW238" s="13" t="s">
        <v>4</v>
      </c>
      <c r="AX238" s="13" t="s">
        <v>85</v>
      </c>
      <c r="AY238" s="260" t="s">
        <v>224</v>
      </c>
    </row>
    <row r="239" s="2" customFormat="1" ht="24.15" customHeight="1">
      <c r="A239" s="39"/>
      <c r="B239" s="40"/>
      <c r="C239" s="226" t="s">
        <v>1164</v>
      </c>
      <c r="D239" s="226" t="s">
        <v>225</v>
      </c>
      <c r="E239" s="227" t="s">
        <v>1165</v>
      </c>
      <c r="F239" s="228" t="s">
        <v>1166</v>
      </c>
      <c r="G239" s="229" t="s">
        <v>570</v>
      </c>
      <c r="H239" s="230">
        <v>90.200000000000003</v>
      </c>
      <c r="I239" s="231"/>
      <c r="J239" s="232">
        <f>ROUND(I239*H239,2)</f>
        <v>0</v>
      </c>
      <c r="K239" s="228" t="s">
        <v>229</v>
      </c>
      <c r="L239" s="45"/>
      <c r="M239" s="233" t="s">
        <v>1</v>
      </c>
      <c r="N239" s="234" t="s">
        <v>43</v>
      </c>
      <c r="O239" s="92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7" t="s">
        <v>365</v>
      </c>
      <c r="AT239" s="237" t="s">
        <v>225</v>
      </c>
      <c r="AU239" s="237" t="s">
        <v>87</v>
      </c>
      <c r="AY239" s="18" t="s">
        <v>224</v>
      </c>
      <c r="BE239" s="238">
        <f>IF(N239="základní",J239,0)</f>
        <v>0</v>
      </c>
      <c r="BF239" s="238">
        <f>IF(N239="snížená",J239,0)</f>
        <v>0</v>
      </c>
      <c r="BG239" s="238">
        <f>IF(N239="zákl. přenesená",J239,0)</f>
        <v>0</v>
      </c>
      <c r="BH239" s="238">
        <f>IF(N239="sníž. přenesená",J239,0)</f>
        <v>0</v>
      </c>
      <c r="BI239" s="238">
        <f>IF(N239="nulová",J239,0)</f>
        <v>0</v>
      </c>
      <c r="BJ239" s="18" t="s">
        <v>85</v>
      </c>
      <c r="BK239" s="238">
        <f>ROUND(I239*H239,2)</f>
        <v>0</v>
      </c>
      <c r="BL239" s="18" t="s">
        <v>365</v>
      </c>
      <c r="BM239" s="237" t="s">
        <v>1167</v>
      </c>
    </row>
    <row r="240" s="2" customFormat="1" ht="33" customHeight="1">
      <c r="A240" s="39"/>
      <c r="B240" s="40"/>
      <c r="C240" s="297" t="s">
        <v>1168</v>
      </c>
      <c r="D240" s="297" t="s">
        <v>483</v>
      </c>
      <c r="E240" s="298" t="s">
        <v>1169</v>
      </c>
      <c r="F240" s="299" t="s">
        <v>1170</v>
      </c>
      <c r="G240" s="300" t="s">
        <v>570</v>
      </c>
      <c r="H240" s="301">
        <v>103.73</v>
      </c>
      <c r="I240" s="302"/>
      <c r="J240" s="303">
        <f>ROUND(I240*H240,2)</f>
        <v>0</v>
      </c>
      <c r="K240" s="299" t="s">
        <v>229</v>
      </c>
      <c r="L240" s="304"/>
      <c r="M240" s="305" t="s">
        <v>1</v>
      </c>
      <c r="N240" s="306" t="s">
        <v>43</v>
      </c>
      <c r="O240" s="92"/>
      <c r="P240" s="235">
        <f>O240*H240</f>
        <v>0</v>
      </c>
      <c r="Q240" s="235">
        <v>0.00011</v>
      </c>
      <c r="R240" s="235">
        <f>Q240*H240</f>
        <v>0.011410300000000002</v>
      </c>
      <c r="S240" s="235">
        <v>0</v>
      </c>
      <c r="T240" s="236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7" t="s">
        <v>567</v>
      </c>
      <c r="AT240" s="237" t="s">
        <v>483</v>
      </c>
      <c r="AU240" s="237" t="s">
        <v>87</v>
      </c>
      <c r="AY240" s="18" t="s">
        <v>224</v>
      </c>
      <c r="BE240" s="238">
        <f>IF(N240="základní",J240,0)</f>
        <v>0</v>
      </c>
      <c r="BF240" s="238">
        <f>IF(N240="snížená",J240,0)</f>
        <v>0</v>
      </c>
      <c r="BG240" s="238">
        <f>IF(N240="zákl. přenesená",J240,0)</f>
        <v>0</v>
      </c>
      <c r="BH240" s="238">
        <f>IF(N240="sníž. přenesená",J240,0)</f>
        <v>0</v>
      </c>
      <c r="BI240" s="238">
        <f>IF(N240="nulová",J240,0)</f>
        <v>0</v>
      </c>
      <c r="BJ240" s="18" t="s">
        <v>85</v>
      </c>
      <c r="BK240" s="238">
        <f>ROUND(I240*H240,2)</f>
        <v>0</v>
      </c>
      <c r="BL240" s="18" t="s">
        <v>365</v>
      </c>
      <c r="BM240" s="237" t="s">
        <v>1171</v>
      </c>
    </row>
    <row r="241" s="2" customFormat="1">
      <c r="A241" s="39"/>
      <c r="B241" s="40"/>
      <c r="C241" s="41"/>
      <c r="D241" s="239" t="s">
        <v>235</v>
      </c>
      <c r="E241" s="41"/>
      <c r="F241" s="240" t="s">
        <v>1172</v>
      </c>
      <c r="G241" s="41"/>
      <c r="H241" s="41"/>
      <c r="I241" s="241"/>
      <c r="J241" s="41"/>
      <c r="K241" s="41"/>
      <c r="L241" s="45"/>
      <c r="M241" s="242"/>
      <c r="N241" s="243"/>
      <c r="O241" s="92"/>
      <c r="P241" s="92"/>
      <c r="Q241" s="92"/>
      <c r="R241" s="92"/>
      <c r="S241" s="92"/>
      <c r="T241" s="93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235</v>
      </c>
      <c r="AU241" s="18" t="s">
        <v>87</v>
      </c>
    </row>
    <row r="242" s="13" customFormat="1">
      <c r="A242" s="13"/>
      <c r="B242" s="250"/>
      <c r="C242" s="251"/>
      <c r="D242" s="239" t="s">
        <v>314</v>
      </c>
      <c r="E242" s="251"/>
      <c r="F242" s="253" t="s">
        <v>1173</v>
      </c>
      <c r="G242" s="251"/>
      <c r="H242" s="254">
        <v>103.73</v>
      </c>
      <c r="I242" s="255"/>
      <c r="J242" s="251"/>
      <c r="K242" s="251"/>
      <c r="L242" s="256"/>
      <c r="M242" s="257"/>
      <c r="N242" s="258"/>
      <c r="O242" s="258"/>
      <c r="P242" s="258"/>
      <c r="Q242" s="258"/>
      <c r="R242" s="258"/>
      <c r="S242" s="258"/>
      <c r="T242" s="25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0" t="s">
        <v>314</v>
      </c>
      <c r="AU242" s="260" t="s">
        <v>87</v>
      </c>
      <c r="AV242" s="13" t="s">
        <v>87</v>
      </c>
      <c r="AW242" s="13" t="s">
        <v>4</v>
      </c>
      <c r="AX242" s="13" t="s">
        <v>85</v>
      </c>
      <c r="AY242" s="260" t="s">
        <v>224</v>
      </c>
    </row>
    <row r="243" s="2" customFormat="1" ht="24.15" customHeight="1">
      <c r="A243" s="39"/>
      <c r="B243" s="40"/>
      <c r="C243" s="226" t="s">
        <v>1174</v>
      </c>
      <c r="D243" s="226" t="s">
        <v>225</v>
      </c>
      <c r="E243" s="227" t="s">
        <v>1175</v>
      </c>
      <c r="F243" s="228" t="s">
        <v>1176</v>
      </c>
      <c r="G243" s="229" t="s">
        <v>570</v>
      </c>
      <c r="H243" s="230">
        <v>71.200000000000003</v>
      </c>
      <c r="I243" s="231"/>
      <c r="J243" s="232">
        <f>ROUND(I243*H243,2)</f>
        <v>0</v>
      </c>
      <c r="K243" s="228" t="s">
        <v>229</v>
      </c>
      <c r="L243" s="45"/>
      <c r="M243" s="233" t="s">
        <v>1</v>
      </c>
      <c r="N243" s="234" t="s">
        <v>43</v>
      </c>
      <c r="O243" s="92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7" t="s">
        <v>365</v>
      </c>
      <c r="AT243" s="237" t="s">
        <v>225</v>
      </c>
      <c r="AU243" s="237" t="s">
        <v>87</v>
      </c>
      <c r="AY243" s="18" t="s">
        <v>224</v>
      </c>
      <c r="BE243" s="238">
        <f>IF(N243="základní",J243,0)</f>
        <v>0</v>
      </c>
      <c r="BF243" s="238">
        <f>IF(N243="snížená",J243,0)</f>
        <v>0</v>
      </c>
      <c r="BG243" s="238">
        <f>IF(N243="zákl. přenesená",J243,0)</f>
        <v>0</v>
      </c>
      <c r="BH243" s="238">
        <f>IF(N243="sníž. přenesená",J243,0)</f>
        <v>0</v>
      </c>
      <c r="BI243" s="238">
        <f>IF(N243="nulová",J243,0)</f>
        <v>0</v>
      </c>
      <c r="BJ243" s="18" t="s">
        <v>85</v>
      </c>
      <c r="BK243" s="238">
        <f>ROUND(I243*H243,2)</f>
        <v>0</v>
      </c>
      <c r="BL243" s="18" t="s">
        <v>365</v>
      </c>
      <c r="BM243" s="237" t="s">
        <v>1177</v>
      </c>
    </row>
    <row r="244" s="2" customFormat="1" ht="33" customHeight="1">
      <c r="A244" s="39"/>
      <c r="B244" s="40"/>
      <c r="C244" s="297" t="s">
        <v>1178</v>
      </c>
      <c r="D244" s="297" t="s">
        <v>483</v>
      </c>
      <c r="E244" s="298" t="s">
        <v>1179</v>
      </c>
      <c r="F244" s="299" t="s">
        <v>1180</v>
      </c>
      <c r="G244" s="300" t="s">
        <v>570</v>
      </c>
      <c r="H244" s="301">
        <v>81.879999999999995</v>
      </c>
      <c r="I244" s="302"/>
      <c r="J244" s="303">
        <f>ROUND(I244*H244,2)</f>
        <v>0</v>
      </c>
      <c r="K244" s="299" t="s">
        <v>229</v>
      </c>
      <c r="L244" s="304"/>
      <c r="M244" s="305" t="s">
        <v>1</v>
      </c>
      <c r="N244" s="306" t="s">
        <v>43</v>
      </c>
      <c r="O244" s="92"/>
      <c r="P244" s="235">
        <f>O244*H244</f>
        <v>0</v>
      </c>
      <c r="Q244" s="235">
        <v>0.00014999999999999999</v>
      </c>
      <c r="R244" s="235">
        <f>Q244*H244</f>
        <v>0.012281999999999998</v>
      </c>
      <c r="S244" s="235">
        <v>0</v>
      </c>
      <c r="T244" s="236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7" t="s">
        <v>567</v>
      </c>
      <c r="AT244" s="237" t="s">
        <v>483</v>
      </c>
      <c r="AU244" s="237" t="s">
        <v>87</v>
      </c>
      <c r="AY244" s="18" t="s">
        <v>224</v>
      </c>
      <c r="BE244" s="238">
        <f>IF(N244="základní",J244,0)</f>
        <v>0</v>
      </c>
      <c r="BF244" s="238">
        <f>IF(N244="snížená",J244,0)</f>
        <v>0</v>
      </c>
      <c r="BG244" s="238">
        <f>IF(N244="zákl. přenesená",J244,0)</f>
        <v>0</v>
      </c>
      <c r="BH244" s="238">
        <f>IF(N244="sníž. přenesená",J244,0)</f>
        <v>0</v>
      </c>
      <c r="BI244" s="238">
        <f>IF(N244="nulová",J244,0)</f>
        <v>0</v>
      </c>
      <c r="BJ244" s="18" t="s">
        <v>85</v>
      </c>
      <c r="BK244" s="238">
        <f>ROUND(I244*H244,2)</f>
        <v>0</v>
      </c>
      <c r="BL244" s="18" t="s">
        <v>365</v>
      </c>
      <c r="BM244" s="237" t="s">
        <v>1181</v>
      </c>
    </row>
    <row r="245" s="2" customFormat="1">
      <c r="A245" s="39"/>
      <c r="B245" s="40"/>
      <c r="C245" s="41"/>
      <c r="D245" s="239" t="s">
        <v>235</v>
      </c>
      <c r="E245" s="41"/>
      <c r="F245" s="240" t="s">
        <v>1182</v>
      </c>
      <c r="G245" s="41"/>
      <c r="H245" s="41"/>
      <c r="I245" s="241"/>
      <c r="J245" s="41"/>
      <c r="K245" s="41"/>
      <c r="L245" s="45"/>
      <c r="M245" s="242"/>
      <c r="N245" s="243"/>
      <c r="O245" s="92"/>
      <c r="P245" s="92"/>
      <c r="Q245" s="92"/>
      <c r="R245" s="92"/>
      <c r="S245" s="92"/>
      <c r="T245" s="93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235</v>
      </c>
      <c r="AU245" s="18" t="s">
        <v>87</v>
      </c>
    </row>
    <row r="246" s="13" customFormat="1">
      <c r="A246" s="13"/>
      <c r="B246" s="250"/>
      <c r="C246" s="251"/>
      <c r="D246" s="239" t="s">
        <v>314</v>
      </c>
      <c r="E246" s="251"/>
      <c r="F246" s="253" t="s">
        <v>1183</v>
      </c>
      <c r="G246" s="251"/>
      <c r="H246" s="254">
        <v>81.879999999999995</v>
      </c>
      <c r="I246" s="255"/>
      <c r="J246" s="251"/>
      <c r="K246" s="251"/>
      <c r="L246" s="256"/>
      <c r="M246" s="257"/>
      <c r="N246" s="258"/>
      <c r="O246" s="258"/>
      <c r="P246" s="258"/>
      <c r="Q246" s="258"/>
      <c r="R246" s="258"/>
      <c r="S246" s="258"/>
      <c r="T246" s="25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0" t="s">
        <v>314</v>
      </c>
      <c r="AU246" s="260" t="s">
        <v>87</v>
      </c>
      <c r="AV246" s="13" t="s">
        <v>87</v>
      </c>
      <c r="AW246" s="13" t="s">
        <v>4</v>
      </c>
      <c r="AX246" s="13" t="s">
        <v>85</v>
      </c>
      <c r="AY246" s="260" t="s">
        <v>224</v>
      </c>
    </row>
    <row r="247" s="2" customFormat="1" ht="24.15" customHeight="1">
      <c r="A247" s="39"/>
      <c r="B247" s="40"/>
      <c r="C247" s="226" t="s">
        <v>1184</v>
      </c>
      <c r="D247" s="226" t="s">
        <v>225</v>
      </c>
      <c r="E247" s="227" t="s">
        <v>1185</v>
      </c>
      <c r="F247" s="228" t="s">
        <v>1186</v>
      </c>
      <c r="G247" s="229" t="s">
        <v>570</v>
      </c>
      <c r="H247" s="230">
        <v>30</v>
      </c>
      <c r="I247" s="231"/>
      <c r="J247" s="232">
        <f>ROUND(I247*H247,2)</f>
        <v>0</v>
      </c>
      <c r="K247" s="228" t="s">
        <v>229</v>
      </c>
      <c r="L247" s="45"/>
      <c r="M247" s="233" t="s">
        <v>1</v>
      </c>
      <c r="N247" s="234" t="s">
        <v>43</v>
      </c>
      <c r="O247" s="92"/>
      <c r="P247" s="235">
        <f>O247*H247</f>
        <v>0</v>
      </c>
      <c r="Q247" s="235">
        <v>0</v>
      </c>
      <c r="R247" s="235">
        <f>Q247*H247</f>
        <v>0</v>
      </c>
      <c r="S247" s="235">
        <v>0</v>
      </c>
      <c r="T247" s="236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7" t="s">
        <v>365</v>
      </c>
      <c r="AT247" s="237" t="s">
        <v>225</v>
      </c>
      <c r="AU247" s="237" t="s">
        <v>87</v>
      </c>
      <c r="AY247" s="18" t="s">
        <v>224</v>
      </c>
      <c r="BE247" s="238">
        <f>IF(N247="základní",J247,0)</f>
        <v>0</v>
      </c>
      <c r="BF247" s="238">
        <f>IF(N247="snížená",J247,0)</f>
        <v>0</v>
      </c>
      <c r="BG247" s="238">
        <f>IF(N247="zákl. přenesená",J247,0)</f>
        <v>0</v>
      </c>
      <c r="BH247" s="238">
        <f>IF(N247="sníž. přenesená",J247,0)</f>
        <v>0</v>
      </c>
      <c r="BI247" s="238">
        <f>IF(N247="nulová",J247,0)</f>
        <v>0</v>
      </c>
      <c r="BJ247" s="18" t="s">
        <v>85</v>
      </c>
      <c r="BK247" s="238">
        <f>ROUND(I247*H247,2)</f>
        <v>0</v>
      </c>
      <c r="BL247" s="18" t="s">
        <v>365</v>
      </c>
      <c r="BM247" s="237" t="s">
        <v>1187</v>
      </c>
    </row>
    <row r="248" s="2" customFormat="1" ht="37.8" customHeight="1">
      <c r="A248" s="39"/>
      <c r="B248" s="40"/>
      <c r="C248" s="297" t="s">
        <v>1188</v>
      </c>
      <c r="D248" s="297" t="s">
        <v>483</v>
      </c>
      <c r="E248" s="298" t="s">
        <v>1189</v>
      </c>
      <c r="F248" s="299" t="s">
        <v>1190</v>
      </c>
      <c r="G248" s="300" t="s">
        <v>570</v>
      </c>
      <c r="H248" s="301">
        <v>34.5</v>
      </c>
      <c r="I248" s="302"/>
      <c r="J248" s="303">
        <f>ROUND(I248*H248,2)</f>
        <v>0</v>
      </c>
      <c r="K248" s="299" t="s">
        <v>229</v>
      </c>
      <c r="L248" s="304"/>
      <c r="M248" s="305" t="s">
        <v>1</v>
      </c>
      <c r="N248" s="306" t="s">
        <v>43</v>
      </c>
      <c r="O248" s="92"/>
      <c r="P248" s="235">
        <f>O248*H248</f>
        <v>0</v>
      </c>
      <c r="Q248" s="235">
        <v>0.00029999999999999997</v>
      </c>
      <c r="R248" s="235">
        <f>Q248*H248</f>
        <v>0.01035</v>
      </c>
      <c r="S248" s="235">
        <v>0</v>
      </c>
      <c r="T248" s="236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7" t="s">
        <v>567</v>
      </c>
      <c r="AT248" s="237" t="s">
        <v>483</v>
      </c>
      <c r="AU248" s="237" t="s">
        <v>87</v>
      </c>
      <c r="AY248" s="18" t="s">
        <v>224</v>
      </c>
      <c r="BE248" s="238">
        <f>IF(N248="základní",J248,0)</f>
        <v>0</v>
      </c>
      <c r="BF248" s="238">
        <f>IF(N248="snížená",J248,0)</f>
        <v>0</v>
      </c>
      <c r="BG248" s="238">
        <f>IF(N248="zákl. přenesená",J248,0)</f>
        <v>0</v>
      </c>
      <c r="BH248" s="238">
        <f>IF(N248="sníž. přenesená",J248,0)</f>
        <v>0</v>
      </c>
      <c r="BI248" s="238">
        <f>IF(N248="nulová",J248,0)</f>
        <v>0</v>
      </c>
      <c r="BJ248" s="18" t="s">
        <v>85</v>
      </c>
      <c r="BK248" s="238">
        <f>ROUND(I248*H248,2)</f>
        <v>0</v>
      </c>
      <c r="BL248" s="18" t="s">
        <v>365</v>
      </c>
      <c r="BM248" s="237" t="s">
        <v>1191</v>
      </c>
    </row>
    <row r="249" s="13" customFormat="1">
      <c r="A249" s="13"/>
      <c r="B249" s="250"/>
      <c r="C249" s="251"/>
      <c r="D249" s="239" t="s">
        <v>314</v>
      </c>
      <c r="E249" s="251"/>
      <c r="F249" s="253" t="s">
        <v>1192</v>
      </c>
      <c r="G249" s="251"/>
      <c r="H249" s="254">
        <v>34.5</v>
      </c>
      <c r="I249" s="255"/>
      <c r="J249" s="251"/>
      <c r="K249" s="251"/>
      <c r="L249" s="256"/>
      <c r="M249" s="257"/>
      <c r="N249" s="258"/>
      <c r="O249" s="258"/>
      <c r="P249" s="258"/>
      <c r="Q249" s="258"/>
      <c r="R249" s="258"/>
      <c r="S249" s="258"/>
      <c r="T249" s="25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0" t="s">
        <v>314</v>
      </c>
      <c r="AU249" s="260" t="s">
        <v>87</v>
      </c>
      <c r="AV249" s="13" t="s">
        <v>87</v>
      </c>
      <c r="AW249" s="13" t="s">
        <v>4</v>
      </c>
      <c r="AX249" s="13" t="s">
        <v>85</v>
      </c>
      <c r="AY249" s="260" t="s">
        <v>224</v>
      </c>
    </row>
    <row r="250" s="2" customFormat="1" ht="24.15" customHeight="1">
      <c r="A250" s="39"/>
      <c r="B250" s="40"/>
      <c r="C250" s="226" t="s">
        <v>1193</v>
      </c>
      <c r="D250" s="226" t="s">
        <v>225</v>
      </c>
      <c r="E250" s="227" t="s">
        <v>1194</v>
      </c>
      <c r="F250" s="228" t="s">
        <v>1195</v>
      </c>
      <c r="G250" s="229" t="s">
        <v>570</v>
      </c>
      <c r="H250" s="230">
        <v>25</v>
      </c>
      <c r="I250" s="231"/>
      <c r="J250" s="232">
        <f>ROUND(I250*H250,2)</f>
        <v>0</v>
      </c>
      <c r="K250" s="228" t="s">
        <v>229</v>
      </c>
      <c r="L250" s="45"/>
      <c r="M250" s="233" t="s">
        <v>1</v>
      </c>
      <c r="N250" s="234" t="s">
        <v>43</v>
      </c>
      <c r="O250" s="92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7" t="s">
        <v>365</v>
      </c>
      <c r="AT250" s="237" t="s">
        <v>225</v>
      </c>
      <c r="AU250" s="237" t="s">
        <v>87</v>
      </c>
      <c r="AY250" s="18" t="s">
        <v>224</v>
      </c>
      <c r="BE250" s="238">
        <f>IF(N250="základní",J250,0)</f>
        <v>0</v>
      </c>
      <c r="BF250" s="238">
        <f>IF(N250="snížená",J250,0)</f>
        <v>0</v>
      </c>
      <c r="BG250" s="238">
        <f>IF(N250="zákl. přenesená",J250,0)</f>
        <v>0</v>
      </c>
      <c r="BH250" s="238">
        <f>IF(N250="sníž. přenesená",J250,0)</f>
        <v>0</v>
      </c>
      <c r="BI250" s="238">
        <f>IF(N250="nulová",J250,0)</f>
        <v>0</v>
      </c>
      <c r="BJ250" s="18" t="s">
        <v>85</v>
      </c>
      <c r="BK250" s="238">
        <f>ROUND(I250*H250,2)</f>
        <v>0</v>
      </c>
      <c r="BL250" s="18" t="s">
        <v>365</v>
      </c>
      <c r="BM250" s="237" t="s">
        <v>1196</v>
      </c>
    </row>
    <row r="251" s="2" customFormat="1" ht="24.15" customHeight="1">
      <c r="A251" s="39"/>
      <c r="B251" s="40"/>
      <c r="C251" s="297" t="s">
        <v>1197</v>
      </c>
      <c r="D251" s="297" t="s">
        <v>483</v>
      </c>
      <c r="E251" s="298" t="s">
        <v>1198</v>
      </c>
      <c r="F251" s="299" t="s">
        <v>1199</v>
      </c>
      <c r="G251" s="300" t="s">
        <v>570</v>
      </c>
      <c r="H251" s="301">
        <v>28.75</v>
      </c>
      <c r="I251" s="302"/>
      <c r="J251" s="303">
        <f>ROUND(I251*H251,2)</f>
        <v>0</v>
      </c>
      <c r="K251" s="299" t="s">
        <v>229</v>
      </c>
      <c r="L251" s="304"/>
      <c r="M251" s="305" t="s">
        <v>1</v>
      </c>
      <c r="N251" s="306" t="s">
        <v>43</v>
      </c>
      <c r="O251" s="92"/>
      <c r="P251" s="235">
        <f>O251*H251</f>
        <v>0</v>
      </c>
      <c r="Q251" s="235">
        <v>0.00012</v>
      </c>
      <c r="R251" s="235">
        <f>Q251*H251</f>
        <v>0.0034499999999999999</v>
      </c>
      <c r="S251" s="235">
        <v>0</v>
      </c>
      <c r="T251" s="236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7" t="s">
        <v>567</v>
      </c>
      <c r="AT251" s="237" t="s">
        <v>483</v>
      </c>
      <c r="AU251" s="237" t="s">
        <v>87</v>
      </c>
      <c r="AY251" s="18" t="s">
        <v>224</v>
      </c>
      <c r="BE251" s="238">
        <f>IF(N251="základní",J251,0)</f>
        <v>0</v>
      </c>
      <c r="BF251" s="238">
        <f>IF(N251="snížená",J251,0)</f>
        <v>0</v>
      </c>
      <c r="BG251" s="238">
        <f>IF(N251="zákl. přenesená",J251,0)</f>
        <v>0</v>
      </c>
      <c r="BH251" s="238">
        <f>IF(N251="sníž. přenesená",J251,0)</f>
        <v>0</v>
      </c>
      <c r="BI251" s="238">
        <f>IF(N251="nulová",J251,0)</f>
        <v>0</v>
      </c>
      <c r="BJ251" s="18" t="s">
        <v>85</v>
      </c>
      <c r="BK251" s="238">
        <f>ROUND(I251*H251,2)</f>
        <v>0</v>
      </c>
      <c r="BL251" s="18" t="s">
        <v>365</v>
      </c>
      <c r="BM251" s="237" t="s">
        <v>1200</v>
      </c>
    </row>
    <row r="252" s="13" customFormat="1">
      <c r="A252" s="13"/>
      <c r="B252" s="250"/>
      <c r="C252" s="251"/>
      <c r="D252" s="239" t="s">
        <v>314</v>
      </c>
      <c r="E252" s="251"/>
      <c r="F252" s="253" t="s">
        <v>1201</v>
      </c>
      <c r="G252" s="251"/>
      <c r="H252" s="254">
        <v>28.75</v>
      </c>
      <c r="I252" s="255"/>
      <c r="J252" s="251"/>
      <c r="K252" s="251"/>
      <c r="L252" s="256"/>
      <c r="M252" s="257"/>
      <c r="N252" s="258"/>
      <c r="O252" s="258"/>
      <c r="P252" s="258"/>
      <c r="Q252" s="258"/>
      <c r="R252" s="258"/>
      <c r="S252" s="258"/>
      <c r="T252" s="259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0" t="s">
        <v>314</v>
      </c>
      <c r="AU252" s="260" t="s">
        <v>87</v>
      </c>
      <c r="AV252" s="13" t="s">
        <v>87</v>
      </c>
      <c r="AW252" s="13" t="s">
        <v>4</v>
      </c>
      <c r="AX252" s="13" t="s">
        <v>85</v>
      </c>
      <c r="AY252" s="260" t="s">
        <v>224</v>
      </c>
    </row>
    <row r="253" s="2" customFormat="1" ht="24.15" customHeight="1">
      <c r="A253" s="39"/>
      <c r="B253" s="40"/>
      <c r="C253" s="226" t="s">
        <v>1202</v>
      </c>
      <c r="D253" s="226" t="s">
        <v>225</v>
      </c>
      <c r="E253" s="227" t="s">
        <v>1194</v>
      </c>
      <c r="F253" s="228" t="s">
        <v>1195</v>
      </c>
      <c r="G253" s="229" t="s">
        <v>570</v>
      </c>
      <c r="H253" s="230">
        <v>15</v>
      </c>
      <c r="I253" s="231"/>
      <c r="J253" s="232">
        <f>ROUND(I253*H253,2)</f>
        <v>0</v>
      </c>
      <c r="K253" s="228" t="s">
        <v>229</v>
      </c>
      <c r="L253" s="45"/>
      <c r="M253" s="233" t="s">
        <v>1</v>
      </c>
      <c r="N253" s="234" t="s">
        <v>43</v>
      </c>
      <c r="O253" s="92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7" t="s">
        <v>365</v>
      </c>
      <c r="AT253" s="237" t="s">
        <v>225</v>
      </c>
      <c r="AU253" s="237" t="s">
        <v>87</v>
      </c>
      <c r="AY253" s="18" t="s">
        <v>224</v>
      </c>
      <c r="BE253" s="238">
        <f>IF(N253="základní",J253,0)</f>
        <v>0</v>
      </c>
      <c r="BF253" s="238">
        <f>IF(N253="snížená",J253,0)</f>
        <v>0</v>
      </c>
      <c r="BG253" s="238">
        <f>IF(N253="zákl. přenesená",J253,0)</f>
        <v>0</v>
      </c>
      <c r="BH253" s="238">
        <f>IF(N253="sníž. přenesená",J253,0)</f>
        <v>0</v>
      </c>
      <c r="BI253" s="238">
        <f>IF(N253="nulová",J253,0)</f>
        <v>0</v>
      </c>
      <c r="BJ253" s="18" t="s">
        <v>85</v>
      </c>
      <c r="BK253" s="238">
        <f>ROUND(I253*H253,2)</f>
        <v>0</v>
      </c>
      <c r="BL253" s="18" t="s">
        <v>365</v>
      </c>
      <c r="BM253" s="237" t="s">
        <v>1203</v>
      </c>
    </row>
    <row r="254" s="2" customFormat="1" ht="24.15" customHeight="1">
      <c r="A254" s="39"/>
      <c r="B254" s="40"/>
      <c r="C254" s="297" t="s">
        <v>1204</v>
      </c>
      <c r="D254" s="297" t="s">
        <v>483</v>
      </c>
      <c r="E254" s="298" t="s">
        <v>1205</v>
      </c>
      <c r="F254" s="299" t="s">
        <v>1206</v>
      </c>
      <c r="G254" s="300" t="s">
        <v>570</v>
      </c>
      <c r="H254" s="301">
        <v>17.25</v>
      </c>
      <c r="I254" s="302"/>
      <c r="J254" s="303">
        <f>ROUND(I254*H254,2)</f>
        <v>0</v>
      </c>
      <c r="K254" s="299" t="s">
        <v>229</v>
      </c>
      <c r="L254" s="304"/>
      <c r="M254" s="305" t="s">
        <v>1</v>
      </c>
      <c r="N254" s="306" t="s">
        <v>43</v>
      </c>
      <c r="O254" s="92"/>
      <c r="P254" s="235">
        <f>O254*H254</f>
        <v>0</v>
      </c>
      <c r="Q254" s="235">
        <v>0.00017000000000000001</v>
      </c>
      <c r="R254" s="235">
        <f>Q254*H254</f>
        <v>0.0029325000000000002</v>
      </c>
      <c r="S254" s="235">
        <v>0</v>
      </c>
      <c r="T254" s="236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7" t="s">
        <v>567</v>
      </c>
      <c r="AT254" s="237" t="s">
        <v>483</v>
      </c>
      <c r="AU254" s="237" t="s">
        <v>87</v>
      </c>
      <c r="AY254" s="18" t="s">
        <v>224</v>
      </c>
      <c r="BE254" s="238">
        <f>IF(N254="základní",J254,0)</f>
        <v>0</v>
      </c>
      <c r="BF254" s="238">
        <f>IF(N254="snížená",J254,0)</f>
        <v>0</v>
      </c>
      <c r="BG254" s="238">
        <f>IF(N254="zákl. přenesená",J254,0)</f>
        <v>0</v>
      </c>
      <c r="BH254" s="238">
        <f>IF(N254="sníž. přenesená",J254,0)</f>
        <v>0</v>
      </c>
      <c r="BI254" s="238">
        <f>IF(N254="nulová",J254,0)</f>
        <v>0</v>
      </c>
      <c r="BJ254" s="18" t="s">
        <v>85</v>
      </c>
      <c r="BK254" s="238">
        <f>ROUND(I254*H254,2)</f>
        <v>0</v>
      </c>
      <c r="BL254" s="18" t="s">
        <v>365</v>
      </c>
      <c r="BM254" s="237" t="s">
        <v>1207</v>
      </c>
    </row>
    <row r="255" s="13" customFormat="1">
      <c r="A255" s="13"/>
      <c r="B255" s="250"/>
      <c r="C255" s="251"/>
      <c r="D255" s="239" t="s">
        <v>314</v>
      </c>
      <c r="E255" s="251"/>
      <c r="F255" s="253" t="s">
        <v>1149</v>
      </c>
      <c r="G255" s="251"/>
      <c r="H255" s="254">
        <v>17.25</v>
      </c>
      <c r="I255" s="255"/>
      <c r="J255" s="251"/>
      <c r="K255" s="251"/>
      <c r="L255" s="256"/>
      <c r="M255" s="257"/>
      <c r="N255" s="258"/>
      <c r="O255" s="258"/>
      <c r="P255" s="258"/>
      <c r="Q255" s="258"/>
      <c r="R255" s="258"/>
      <c r="S255" s="258"/>
      <c r="T255" s="259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0" t="s">
        <v>314</v>
      </c>
      <c r="AU255" s="260" t="s">
        <v>87</v>
      </c>
      <c r="AV255" s="13" t="s">
        <v>87</v>
      </c>
      <c r="AW255" s="13" t="s">
        <v>4</v>
      </c>
      <c r="AX255" s="13" t="s">
        <v>85</v>
      </c>
      <c r="AY255" s="260" t="s">
        <v>224</v>
      </c>
    </row>
    <row r="256" s="2" customFormat="1" ht="24.15" customHeight="1">
      <c r="A256" s="39"/>
      <c r="B256" s="40"/>
      <c r="C256" s="226" t="s">
        <v>1208</v>
      </c>
      <c r="D256" s="226" t="s">
        <v>225</v>
      </c>
      <c r="E256" s="227" t="s">
        <v>1209</v>
      </c>
      <c r="F256" s="228" t="s">
        <v>1210</v>
      </c>
      <c r="G256" s="229" t="s">
        <v>318</v>
      </c>
      <c r="H256" s="230">
        <v>1</v>
      </c>
      <c r="I256" s="231"/>
      <c r="J256" s="232">
        <f>ROUND(I256*H256,2)</f>
        <v>0</v>
      </c>
      <c r="K256" s="228" t="s">
        <v>229</v>
      </c>
      <c r="L256" s="45"/>
      <c r="M256" s="233" t="s">
        <v>1</v>
      </c>
      <c r="N256" s="234" t="s">
        <v>43</v>
      </c>
      <c r="O256" s="92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7" t="s">
        <v>365</v>
      </c>
      <c r="AT256" s="237" t="s">
        <v>225</v>
      </c>
      <c r="AU256" s="237" t="s">
        <v>87</v>
      </c>
      <c r="AY256" s="18" t="s">
        <v>224</v>
      </c>
      <c r="BE256" s="238">
        <f>IF(N256="základní",J256,0)</f>
        <v>0</v>
      </c>
      <c r="BF256" s="238">
        <f>IF(N256="snížená",J256,0)</f>
        <v>0</v>
      </c>
      <c r="BG256" s="238">
        <f>IF(N256="zákl. přenesená",J256,0)</f>
        <v>0</v>
      </c>
      <c r="BH256" s="238">
        <f>IF(N256="sníž. přenesená",J256,0)</f>
        <v>0</v>
      </c>
      <c r="BI256" s="238">
        <f>IF(N256="nulová",J256,0)</f>
        <v>0</v>
      </c>
      <c r="BJ256" s="18" t="s">
        <v>85</v>
      </c>
      <c r="BK256" s="238">
        <f>ROUND(I256*H256,2)</f>
        <v>0</v>
      </c>
      <c r="BL256" s="18" t="s">
        <v>365</v>
      </c>
      <c r="BM256" s="237" t="s">
        <v>1211</v>
      </c>
    </row>
    <row r="257" s="2" customFormat="1" ht="24.15" customHeight="1">
      <c r="A257" s="39"/>
      <c r="B257" s="40"/>
      <c r="C257" s="297" t="s">
        <v>1212</v>
      </c>
      <c r="D257" s="297" t="s">
        <v>483</v>
      </c>
      <c r="E257" s="298" t="s">
        <v>1213</v>
      </c>
      <c r="F257" s="299" t="s">
        <v>1214</v>
      </c>
      <c r="G257" s="300" t="s">
        <v>318</v>
      </c>
      <c r="H257" s="301">
        <v>1</v>
      </c>
      <c r="I257" s="302"/>
      <c r="J257" s="303">
        <f>ROUND(I257*H257,2)</f>
        <v>0</v>
      </c>
      <c r="K257" s="299" t="s">
        <v>229</v>
      </c>
      <c r="L257" s="304"/>
      <c r="M257" s="305" t="s">
        <v>1</v>
      </c>
      <c r="N257" s="306" t="s">
        <v>43</v>
      </c>
      <c r="O257" s="92"/>
      <c r="P257" s="235">
        <f>O257*H257</f>
        <v>0</v>
      </c>
      <c r="Q257" s="235">
        <v>0.0048999999999999998</v>
      </c>
      <c r="R257" s="235">
        <f>Q257*H257</f>
        <v>0.0048999999999999998</v>
      </c>
      <c r="S257" s="235">
        <v>0</v>
      </c>
      <c r="T257" s="236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7" t="s">
        <v>567</v>
      </c>
      <c r="AT257" s="237" t="s">
        <v>483</v>
      </c>
      <c r="AU257" s="237" t="s">
        <v>87</v>
      </c>
      <c r="AY257" s="18" t="s">
        <v>224</v>
      </c>
      <c r="BE257" s="238">
        <f>IF(N257="základní",J257,0)</f>
        <v>0</v>
      </c>
      <c r="BF257" s="238">
        <f>IF(N257="snížená",J257,0)</f>
        <v>0</v>
      </c>
      <c r="BG257" s="238">
        <f>IF(N257="zákl. přenesená",J257,0)</f>
        <v>0</v>
      </c>
      <c r="BH257" s="238">
        <f>IF(N257="sníž. přenesená",J257,0)</f>
        <v>0</v>
      </c>
      <c r="BI257" s="238">
        <f>IF(N257="nulová",J257,0)</f>
        <v>0</v>
      </c>
      <c r="BJ257" s="18" t="s">
        <v>85</v>
      </c>
      <c r="BK257" s="238">
        <f>ROUND(I257*H257,2)</f>
        <v>0</v>
      </c>
      <c r="BL257" s="18" t="s">
        <v>365</v>
      </c>
      <c r="BM257" s="237" t="s">
        <v>1215</v>
      </c>
    </row>
    <row r="258" s="2" customFormat="1" ht="24.15" customHeight="1">
      <c r="A258" s="39"/>
      <c r="B258" s="40"/>
      <c r="C258" s="226" t="s">
        <v>1216</v>
      </c>
      <c r="D258" s="226" t="s">
        <v>225</v>
      </c>
      <c r="E258" s="227" t="s">
        <v>1217</v>
      </c>
      <c r="F258" s="228" t="s">
        <v>1218</v>
      </c>
      <c r="G258" s="229" t="s">
        <v>318</v>
      </c>
      <c r="H258" s="230">
        <v>21</v>
      </c>
      <c r="I258" s="231"/>
      <c r="J258" s="232">
        <f>ROUND(I258*H258,2)</f>
        <v>0</v>
      </c>
      <c r="K258" s="228" t="s">
        <v>229</v>
      </c>
      <c r="L258" s="45"/>
      <c r="M258" s="233" t="s">
        <v>1</v>
      </c>
      <c r="N258" s="234" t="s">
        <v>43</v>
      </c>
      <c r="O258" s="92"/>
      <c r="P258" s="235">
        <f>O258*H258</f>
        <v>0</v>
      </c>
      <c r="Q258" s="235">
        <v>0</v>
      </c>
      <c r="R258" s="235">
        <f>Q258*H258</f>
        <v>0</v>
      </c>
      <c r="S258" s="235">
        <v>0</v>
      </c>
      <c r="T258" s="236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7" t="s">
        <v>365</v>
      </c>
      <c r="AT258" s="237" t="s">
        <v>225</v>
      </c>
      <c r="AU258" s="237" t="s">
        <v>87</v>
      </c>
      <c r="AY258" s="18" t="s">
        <v>224</v>
      </c>
      <c r="BE258" s="238">
        <f>IF(N258="základní",J258,0)</f>
        <v>0</v>
      </c>
      <c r="BF258" s="238">
        <f>IF(N258="snížená",J258,0)</f>
        <v>0</v>
      </c>
      <c r="BG258" s="238">
        <f>IF(N258="zákl. přenesená",J258,0)</f>
        <v>0</v>
      </c>
      <c r="BH258" s="238">
        <f>IF(N258="sníž. přenesená",J258,0)</f>
        <v>0</v>
      </c>
      <c r="BI258" s="238">
        <f>IF(N258="nulová",J258,0)</f>
        <v>0</v>
      </c>
      <c r="BJ258" s="18" t="s">
        <v>85</v>
      </c>
      <c r="BK258" s="238">
        <f>ROUND(I258*H258,2)</f>
        <v>0</v>
      </c>
      <c r="BL258" s="18" t="s">
        <v>365</v>
      </c>
      <c r="BM258" s="237" t="s">
        <v>1219</v>
      </c>
    </row>
    <row r="259" s="2" customFormat="1" ht="24.15" customHeight="1">
      <c r="A259" s="39"/>
      <c r="B259" s="40"/>
      <c r="C259" s="297" t="s">
        <v>1220</v>
      </c>
      <c r="D259" s="297" t="s">
        <v>483</v>
      </c>
      <c r="E259" s="298" t="s">
        <v>1221</v>
      </c>
      <c r="F259" s="299" t="s">
        <v>1222</v>
      </c>
      <c r="G259" s="300" t="s">
        <v>318</v>
      </c>
      <c r="H259" s="301">
        <v>21</v>
      </c>
      <c r="I259" s="302"/>
      <c r="J259" s="303">
        <f>ROUND(I259*H259,2)</f>
        <v>0</v>
      </c>
      <c r="K259" s="299" t="s">
        <v>229</v>
      </c>
      <c r="L259" s="304"/>
      <c r="M259" s="305" t="s">
        <v>1</v>
      </c>
      <c r="N259" s="306" t="s">
        <v>43</v>
      </c>
      <c r="O259" s="92"/>
      <c r="P259" s="235">
        <f>O259*H259</f>
        <v>0</v>
      </c>
      <c r="Q259" s="235">
        <v>1.0000000000000001E-05</v>
      </c>
      <c r="R259" s="235">
        <f>Q259*H259</f>
        <v>0.00021000000000000001</v>
      </c>
      <c r="S259" s="235">
        <v>0</v>
      </c>
      <c r="T259" s="236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7" t="s">
        <v>567</v>
      </c>
      <c r="AT259" s="237" t="s">
        <v>483</v>
      </c>
      <c r="AU259" s="237" t="s">
        <v>87</v>
      </c>
      <c r="AY259" s="18" t="s">
        <v>224</v>
      </c>
      <c r="BE259" s="238">
        <f>IF(N259="základní",J259,0)</f>
        <v>0</v>
      </c>
      <c r="BF259" s="238">
        <f>IF(N259="snížená",J259,0)</f>
        <v>0</v>
      </c>
      <c r="BG259" s="238">
        <f>IF(N259="zákl. přenesená",J259,0)</f>
        <v>0</v>
      </c>
      <c r="BH259" s="238">
        <f>IF(N259="sníž. přenesená",J259,0)</f>
        <v>0</v>
      </c>
      <c r="BI259" s="238">
        <f>IF(N259="nulová",J259,0)</f>
        <v>0</v>
      </c>
      <c r="BJ259" s="18" t="s">
        <v>85</v>
      </c>
      <c r="BK259" s="238">
        <f>ROUND(I259*H259,2)</f>
        <v>0</v>
      </c>
      <c r="BL259" s="18" t="s">
        <v>365</v>
      </c>
      <c r="BM259" s="237" t="s">
        <v>1223</v>
      </c>
    </row>
    <row r="260" s="2" customFormat="1" ht="24.15" customHeight="1">
      <c r="A260" s="39"/>
      <c r="B260" s="40"/>
      <c r="C260" s="226" t="s">
        <v>1224</v>
      </c>
      <c r="D260" s="226" t="s">
        <v>225</v>
      </c>
      <c r="E260" s="227" t="s">
        <v>1225</v>
      </c>
      <c r="F260" s="228" t="s">
        <v>1226</v>
      </c>
      <c r="G260" s="229" t="s">
        <v>318</v>
      </c>
      <c r="H260" s="230">
        <v>11</v>
      </c>
      <c r="I260" s="231"/>
      <c r="J260" s="232">
        <f>ROUND(I260*H260,2)</f>
        <v>0</v>
      </c>
      <c r="K260" s="228" t="s">
        <v>229</v>
      </c>
      <c r="L260" s="45"/>
      <c r="M260" s="233" t="s">
        <v>1</v>
      </c>
      <c r="N260" s="234" t="s">
        <v>43</v>
      </c>
      <c r="O260" s="92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7" t="s">
        <v>365</v>
      </c>
      <c r="AT260" s="237" t="s">
        <v>225</v>
      </c>
      <c r="AU260" s="237" t="s">
        <v>87</v>
      </c>
      <c r="AY260" s="18" t="s">
        <v>224</v>
      </c>
      <c r="BE260" s="238">
        <f>IF(N260="základní",J260,0)</f>
        <v>0</v>
      </c>
      <c r="BF260" s="238">
        <f>IF(N260="snížená",J260,0)</f>
        <v>0</v>
      </c>
      <c r="BG260" s="238">
        <f>IF(N260="zákl. přenesená",J260,0)</f>
        <v>0</v>
      </c>
      <c r="BH260" s="238">
        <f>IF(N260="sníž. přenesená",J260,0)</f>
        <v>0</v>
      </c>
      <c r="BI260" s="238">
        <f>IF(N260="nulová",J260,0)</f>
        <v>0</v>
      </c>
      <c r="BJ260" s="18" t="s">
        <v>85</v>
      </c>
      <c r="BK260" s="238">
        <f>ROUND(I260*H260,2)</f>
        <v>0</v>
      </c>
      <c r="BL260" s="18" t="s">
        <v>365</v>
      </c>
      <c r="BM260" s="237" t="s">
        <v>1227</v>
      </c>
    </row>
    <row r="261" s="2" customFormat="1" ht="16.5" customHeight="1">
      <c r="A261" s="39"/>
      <c r="B261" s="40"/>
      <c r="C261" s="297" t="s">
        <v>1228</v>
      </c>
      <c r="D261" s="297" t="s">
        <v>483</v>
      </c>
      <c r="E261" s="298" t="s">
        <v>1229</v>
      </c>
      <c r="F261" s="299" t="s">
        <v>1230</v>
      </c>
      <c r="G261" s="300" t="s">
        <v>318</v>
      </c>
      <c r="H261" s="301">
        <v>11</v>
      </c>
      <c r="I261" s="302"/>
      <c r="J261" s="303">
        <f>ROUND(I261*H261,2)</f>
        <v>0</v>
      </c>
      <c r="K261" s="299" t="s">
        <v>229</v>
      </c>
      <c r="L261" s="304"/>
      <c r="M261" s="305" t="s">
        <v>1</v>
      </c>
      <c r="N261" s="306" t="s">
        <v>43</v>
      </c>
      <c r="O261" s="92"/>
      <c r="P261" s="235">
        <f>O261*H261</f>
        <v>0</v>
      </c>
      <c r="Q261" s="235">
        <v>1.0000000000000001E-05</v>
      </c>
      <c r="R261" s="235">
        <f>Q261*H261</f>
        <v>0.00011</v>
      </c>
      <c r="S261" s="235">
        <v>0</v>
      </c>
      <c r="T261" s="236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7" t="s">
        <v>567</v>
      </c>
      <c r="AT261" s="237" t="s">
        <v>483</v>
      </c>
      <c r="AU261" s="237" t="s">
        <v>87</v>
      </c>
      <c r="AY261" s="18" t="s">
        <v>224</v>
      </c>
      <c r="BE261" s="238">
        <f>IF(N261="základní",J261,0)</f>
        <v>0</v>
      </c>
      <c r="BF261" s="238">
        <f>IF(N261="snížená",J261,0)</f>
        <v>0</v>
      </c>
      <c r="BG261" s="238">
        <f>IF(N261="zákl. přenesená",J261,0)</f>
        <v>0</v>
      </c>
      <c r="BH261" s="238">
        <f>IF(N261="sníž. přenesená",J261,0)</f>
        <v>0</v>
      </c>
      <c r="BI261" s="238">
        <f>IF(N261="nulová",J261,0)</f>
        <v>0</v>
      </c>
      <c r="BJ261" s="18" t="s">
        <v>85</v>
      </c>
      <c r="BK261" s="238">
        <f>ROUND(I261*H261,2)</f>
        <v>0</v>
      </c>
      <c r="BL261" s="18" t="s">
        <v>365</v>
      </c>
      <c r="BM261" s="237" t="s">
        <v>1231</v>
      </c>
    </row>
    <row r="262" s="13" customFormat="1">
      <c r="A262" s="13"/>
      <c r="B262" s="250"/>
      <c r="C262" s="251"/>
      <c r="D262" s="239" t="s">
        <v>314</v>
      </c>
      <c r="E262" s="252" t="s">
        <v>1</v>
      </c>
      <c r="F262" s="253" t="s">
        <v>1232</v>
      </c>
      <c r="G262" s="251"/>
      <c r="H262" s="254">
        <v>11</v>
      </c>
      <c r="I262" s="255"/>
      <c r="J262" s="251"/>
      <c r="K262" s="251"/>
      <c r="L262" s="256"/>
      <c r="M262" s="257"/>
      <c r="N262" s="258"/>
      <c r="O262" s="258"/>
      <c r="P262" s="258"/>
      <c r="Q262" s="258"/>
      <c r="R262" s="258"/>
      <c r="S262" s="258"/>
      <c r="T262" s="25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0" t="s">
        <v>314</v>
      </c>
      <c r="AU262" s="260" t="s">
        <v>87</v>
      </c>
      <c r="AV262" s="13" t="s">
        <v>87</v>
      </c>
      <c r="AW262" s="13" t="s">
        <v>34</v>
      </c>
      <c r="AX262" s="13" t="s">
        <v>85</v>
      </c>
      <c r="AY262" s="260" t="s">
        <v>224</v>
      </c>
    </row>
    <row r="263" s="2" customFormat="1" ht="24.15" customHeight="1">
      <c r="A263" s="39"/>
      <c r="B263" s="40"/>
      <c r="C263" s="226" t="s">
        <v>1233</v>
      </c>
      <c r="D263" s="226" t="s">
        <v>225</v>
      </c>
      <c r="E263" s="227" t="s">
        <v>1234</v>
      </c>
      <c r="F263" s="228" t="s">
        <v>1235</v>
      </c>
      <c r="G263" s="229" t="s">
        <v>318</v>
      </c>
      <c r="H263" s="230">
        <v>1</v>
      </c>
      <c r="I263" s="231"/>
      <c r="J263" s="232">
        <f>ROUND(I263*H263,2)</f>
        <v>0</v>
      </c>
      <c r="K263" s="228" t="s">
        <v>229</v>
      </c>
      <c r="L263" s="45"/>
      <c r="M263" s="233" t="s">
        <v>1</v>
      </c>
      <c r="N263" s="234" t="s">
        <v>43</v>
      </c>
      <c r="O263" s="92"/>
      <c r="P263" s="235">
        <f>O263*H263</f>
        <v>0</v>
      </c>
      <c r="Q263" s="235">
        <v>0</v>
      </c>
      <c r="R263" s="235">
        <f>Q263*H263</f>
        <v>0</v>
      </c>
      <c r="S263" s="235">
        <v>0</v>
      </c>
      <c r="T263" s="236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7" t="s">
        <v>365</v>
      </c>
      <c r="AT263" s="237" t="s">
        <v>225</v>
      </c>
      <c r="AU263" s="237" t="s">
        <v>87</v>
      </c>
      <c r="AY263" s="18" t="s">
        <v>224</v>
      </c>
      <c r="BE263" s="238">
        <f>IF(N263="základní",J263,0)</f>
        <v>0</v>
      </c>
      <c r="BF263" s="238">
        <f>IF(N263="snížená",J263,0)</f>
        <v>0</v>
      </c>
      <c r="BG263" s="238">
        <f>IF(N263="zákl. přenesená",J263,0)</f>
        <v>0</v>
      </c>
      <c r="BH263" s="238">
        <f>IF(N263="sníž. přenesená",J263,0)</f>
        <v>0</v>
      </c>
      <c r="BI263" s="238">
        <f>IF(N263="nulová",J263,0)</f>
        <v>0</v>
      </c>
      <c r="BJ263" s="18" t="s">
        <v>85</v>
      </c>
      <c r="BK263" s="238">
        <f>ROUND(I263*H263,2)</f>
        <v>0</v>
      </c>
      <c r="BL263" s="18" t="s">
        <v>365</v>
      </c>
      <c r="BM263" s="237" t="s">
        <v>1236</v>
      </c>
    </row>
    <row r="264" s="2" customFormat="1" ht="24.15" customHeight="1">
      <c r="A264" s="39"/>
      <c r="B264" s="40"/>
      <c r="C264" s="297" t="s">
        <v>1237</v>
      </c>
      <c r="D264" s="297" t="s">
        <v>483</v>
      </c>
      <c r="E264" s="298" t="s">
        <v>1238</v>
      </c>
      <c r="F264" s="299" t="s">
        <v>1239</v>
      </c>
      <c r="G264" s="300" t="s">
        <v>318</v>
      </c>
      <c r="H264" s="301">
        <v>1</v>
      </c>
      <c r="I264" s="302"/>
      <c r="J264" s="303">
        <f>ROUND(I264*H264,2)</f>
        <v>0</v>
      </c>
      <c r="K264" s="299" t="s">
        <v>229</v>
      </c>
      <c r="L264" s="304"/>
      <c r="M264" s="305" t="s">
        <v>1</v>
      </c>
      <c r="N264" s="306" t="s">
        <v>43</v>
      </c>
      <c r="O264" s="92"/>
      <c r="P264" s="235">
        <f>O264*H264</f>
        <v>0</v>
      </c>
      <c r="Q264" s="235">
        <v>9.0000000000000006E-05</v>
      </c>
      <c r="R264" s="235">
        <f>Q264*H264</f>
        <v>9.0000000000000006E-05</v>
      </c>
      <c r="S264" s="235">
        <v>0</v>
      </c>
      <c r="T264" s="23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7" t="s">
        <v>567</v>
      </c>
      <c r="AT264" s="237" t="s">
        <v>483</v>
      </c>
      <c r="AU264" s="237" t="s">
        <v>87</v>
      </c>
      <c r="AY264" s="18" t="s">
        <v>224</v>
      </c>
      <c r="BE264" s="238">
        <f>IF(N264="základní",J264,0)</f>
        <v>0</v>
      </c>
      <c r="BF264" s="238">
        <f>IF(N264="snížená",J264,0)</f>
        <v>0</v>
      </c>
      <c r="BG264" s="238">
        <f>IF(N264="zákl. přenesená",J264,0)</f>
        <v>0</v>
      </c>
      <c r="BH264" s="238">
        <f>IF(N264="sníž. přenesená",J264,0)</f>
        <v>0</v>
      </c>
      <c r="BI264" s="238">
        <f>IF(N264="nulová",J264,0)</f>
        <v>0</v>
      </c>
      <c r="BJ264" s="18" t="s">
        <v>85</v>
      </c>
      <c r="BK264" s="238">
        <f>ROUND(I264*H264,2)</f>
        <v>0</v>
      </c>
      <c r="BL264" s="18" t="s">
        <v>365</v>
      </c>
      <c r="BM264" s="237" t="s">
        <v>1240</v>
      </c>
    </row>
    <row r="265" s="2" customFormat="1" ht="16.5" customHeight="1">
      <c r="A265" s="39"/>
      <c r="B265" s="40"/>
      <c r="C265" s="297" t="s">
        <v>1241</v>
      </c>
      <c r="D265" s="297" t="s">
        <v>483</v>
      </c>
      <c r="E265" s="298" t="s">
        <v>1242</v>
      </c>
      <c r="F265" s="299" t="s">
        <v>1243</v>
      </c>
      <c r="G265" s="300" t="s">
        <v>318</v>
      </c>
      <c r="H265" s="301">
        <v>1</v>
      </c>
      <c r="I265" s="302"/>
      <c r="J265" s="303">
        <f>ROUND(I265*H265,2)</f>
        <v>0</v>
      </c>
      <c r="K265" s="299" t="s">
        <v>229</v>
      </c>
      <c r="L265" s="304"/>
      <c r="M265" s="305" t="s">
        <v>1</v>
      </c>
      <c r="N265" s="306" t="s">
        <v>43</v>
      </c>
      <c r="O265" s="92"/>
      <c r="P265" s="235">
        <f>O265*H265</f>
        <v>0</v>
      </c>
      <c r="Q265" s="235">
        <v>1.0000000000000001E-05</v>
      </c>
      <c r="R265" s="235">
        <f>Q265*H265</f>
        <v>1.0000000000000001E-05</v>
      </c>
      <c r="S265" s="235">
        <v>0</v>
      </c>
      <c r="T265" s="236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7" t="s">
        <v>567</v>
      </c>
      <c r="AT265" s="237" t="s">
        <v>483</v>
      </c>
      <c r="AU265" s="237" t="s">
        <v>87</v>
      </c>
      <c r="AY265" s="18" t="s">
        <v>224</v>
      </c>
      <c r="BE265" s="238">
        <f>IF(N265="základní",J265,0)</f>
        <v>0</v>
      </c>
      <c r="BF265" s="238">
        <f>IF(N265="snížená",J265,0)</f>
        <v>0</v>
      </c>
      <c r="BG265" s="238">
        <f>IF(N265="zákl. přenesená",J265,0)</f>
        <v>0</v>
      </c>
      <c r="BH265" s="238">
        <f>IF(N265="sníž. přenesená",J265,0)</f>
        <v>0</v>
      </c>
      <c r="BI265" s="238">
        <f>IF(N265="nulová",J265,0)</f>
        <v>0</v>
      </c>
      <c r="BJ265" s="18" t="s">
        <v>85</v>
      </c>
      <c r="BK265" s="238">
        <f>ROUND(I265*H265,2)</f>
        <v>0</v>
      </c>
      <c r="BL265" s="18" t="s">
        <v>365</v>
      </c>
      <c r="BM265" s="237" t="s">
        <v>1244</v>
      </c>
    </row>
    <row r="266" s="2" customFormat="1" ht="37.8" customHeight="1">
      <c r="A266" s="39"/>
      <c r="B266" s="40"/>
      <c r="C266" s="226" t="s">
        <v>1245</v>
      </c>
      <c r="D266" s="226" t="s">
        <v>225</v>
      </c>
      <c r="E266" s="227" t="s">
        <v>1246</v>
      </c>
      <c r="F266" s="228" t="s">
        <v>1247</v>
      </c>
      <c r="G266" s="229" t="s">
        <v>318</v>
      </c>
      <c r="H266" s="230">
        <v>5</v>
      </c>
      <c r="I266" s="231"/>
      <c r="J266" s="232">
        <f>ROUND(I266*H266,2)</f>
        <v>0</v>
      </c>
      <c r="K266" s="228" t="s">
        <v>229</v>
      </c>
      <c r="L266" s="45"/>
      <c r="M266" s="233" t="s">
        <v>1</v>
      </c>
      <c r="N266" s="234" t="s">
        <v>43</v>
      </c>
      <c r="O266" s="92"/>
      <c r="P266" s="235">
        <f>O266*H266</f>
        <v>0</v>
      </c>
      <c r="Q266" s="235">
        <v>0</v>
      </c>
      <c r="R266" s="235">
        <f>Q266*H266</f>
        <v>0</v>
      </c>
      <c r="S266" s="235">
        <v>0</v>
      </c>
      <c r="T266" s="236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7" t="s">
        <v>365</v>
      </c>
      <c r="AT266" s="237" t="s">
        <v>225</v>
      </c>
      <c r="AU266" s="237" t="s">
        <v>87</v>
      </c>
      <c r="AY266" s="18" t="s">
        <v>224</v>
      </c>
      <c r="BE266" s="238">
        <f>IF(N266="základní",J266,0)</f>
        <v>0</v>
      </c>
      <c r="BF266" s="238">
        <f>IF(N266="snížená",J266,0)</f>
        <v>0</v>
      </c>
      <c r="BG266" s="238">
        <f>IF(N266="zákl. přenesená",J266,0)</f>
        <v>0</v>
      </c>
      <c r="BH266" s="238">
        <f>IF(N266="sníž. přenesená",J266,0)</f>
        <v>0</v>
      </c>
      <c r="BI266" s="238">
        <f>IF(N266="nulová",J266,0)</f>
        <v>0</v>
      </c>
      <c r="BJ266" s="18" t="s">
        <v>85</v>
      </c>
      <c r="BK266" s="238">
        <f>ROUND(I266*H266,2)</f>
        <v>0</v>
      </c>
      <c r="BL266" s="18" t="s">
        <v>365</v>
      </c>
      <c r="BM266" s="237" t="s">
        <v>1248</v>
      </c>
    </row>
    <row r="267" s="2" customFormat="1" ht="24.15" customHeight="1">
      <c r="A267" s="39"/>
      <c r="B267" s="40"/>
      <c r="C267" s="297" t="s">
        <v>1249</v>
      </c>
      <c r="D267" s="297" t="s">
        <v>483</v>
      </c>
      <c r="E267" s="298" t="s">
        <v>1250</v>
      </c>
      <c r="F267" s="299" t="s">
        <v>1251</v>
      </c>
      <c r="G267" s="300" t="s">
        <v>318</v>
      </c>
      <c r="H267" s="301">
        <v>5</v>
      </c>
      <c r="I267" s="302"/>
      <c r="J267" s="303">
        <f>ROUND(I267*H267,2)</f>
        <v>0</v>
      </c>
      <c r="K267" s="299" t="s">
        <v>229</v>
      </c>
      <c r="L267" s="304"/>
      <c r="M267" s="305" t="s">
        <v>1</v>
      </c>
      <c r="N267" s="306" t="s">
        <v>43</v>
      </c>
      <c r="O267" s="92"/>
      <c r="P267" s="235">
        <f>O267*H267</f>
        <v>0</v>
      </c>
      <c r="Q267" s="235">
        <v>8.0000000000000007E-05</v>
      </c>
      <c r="R267" s="235">
        <f>Q267*H267</f>
        <v>0.00040000000000000002</v>
      </c>
      <c r="S267" s="235">
        <v>0</v>
      </c>
      <c r="T267" s="236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7" t="s">
        <v>567</v>
      </c>
      <c r="AT267" s="237" t="s">
        <v>483</v>
      </c>
      <c r="AU267" s="237" t="s">
        <v>87</v>
      </c>
      <c r="AY267" s="18" t="s">
        <v>224</v>
      </c>
      <c r="BE267" s="238">
        <f>IF(N267="základní",J267,0)</f>
        <v>0</v>
      </c>
      <c r="BF267" s="238">
        <f>IF(N267="snížená",J267,0)</f>
        <v>0</v>
      </c>
      <c r="BG267" s="238">
        <f>IF(N267="zákl. přenesená",J267,0)</f>
        <v>0</v>
      </c>
      <c r="BH267" s="238">
        <f>IF(N267="sníž. přenesená",J267,0)</f>
        <v>0</v>
      </c>
      <c r="BI267" s="238">
        <f>IF(N267="nulová",J267,0)</f>
        <v>0</v>
      </c>
      <c r="BJ267" s="18" t="s">
        <v>85</v>
      </c>
      <c r="BK267" s="238">
        <f>ROUND(I267*H267,2)</f>
        <v>0</v>
      </c>
      <c r="BL267" s="18" t="s">
        <v>365</v>
      </c>
      <c r="BM267" s="237" t="s">
        <v>1252</v>
      </c>
    </row>
    <row r="268" s="2" customFormat="1" ht="16.5" customHeight="1">
      <c r="A268" s="39"/>
      <c r="B268" s="40"/>
      <c r="C268" s="226" t="s">
        <v>1253</v>
      </c>
      <c r="D268" s="226" t="s">
        <v>225</v>
      </c>
      <c r="E268" s="227" t="s">
        <v>1254</v>
      </c>
      <c r="F268" s="228" t="s">
        <v>1255</v>
      </c>
      <c r="G268" s="229" t="s">
        <v>318</v>
      </c>
      <c r="H268" s="230">
        <v>1</v>
      </c>
      <c r="I268" s="231"/>
      <c r="J268" s="232">
        <f>ROUND(I268*H268,2)</f>
        <v>0</v>
      </c>
      <c r="K268" s="228" t="s">
        <v>1</v>
      </c>
      <c r="L268" s="45"/>
      <c r="M268" s="233" t="s">
        <v>1</v>
      </c>
      <c r="N268" s="234" t="s">
        <v>43</v>
      </c>
      <c r="O268" s="92"/>
      <c r="P268" s="235">
        <f>O268*H268</f>
        <v>0</v>
      </c>
      <c r="Q268" s="235">
        <v>0</v>
      </c>
      <c r="R268" s="235">
        <f>Q268*H268</f>
        <v>0</v>
      </c>
      <c r="S268" s="235">
        <v>0</v>
      </c>
      <c r="T268" s="236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7" t="s">
        <v>365</v>
      </c>
      <c r="AT268" s="237" t="s">
        <v>225</v>
      </c>
      <c r="AU268" s="237" t="s">
        <v>87</v>
      </c>
      <c r="AY268" s="18" t="s">
        <v>224</v>
      </c>
      <c r="BE268" s="238">
        <f>IF(N268="základní",J268,0)</f>
        <v>0</v>
      </c>
      <c r="BF268" s="238">
        <f>IF(N268="snížená",J268,0)</f>
        <v>0</v>
      </c>
      <c r="BG268" s="238">
        <f>IF(N268="zákl. přenesená",J268,0)</f>
        <v>0</v>
      </c>
      <c r="BH268" s="238">
        <f>IF(N268="sníž. přenesená",J268,0)</f>
        <v>0</v>
      </c>
      <c r="BI268" s="238">
        <f>IF(N268="nulová",J268,0)</f>
        <v>0</v>
      </c>
      <c r="BJ268" s="18" t="s">
        <v>85</v>
      </c>
      <c r="BK268" s="238">
        <f>ROUND(I268*H268,2)</f>
        <v>0</v>
      </c>
      <c r="BL268" s="18" t="s">
        <v>365</v>
      </c>
      <c r="BM268" s="237" t="s">
        <v>1256</v>
      </c>
    </row>
    <row r="269" s="2" customFormat="1" ht="16.5" customHeight="1">
      <c r="A269" s="39"/>
      <c r="B269" s="40"/>
      <c r="C269" s="226" t="s">
        <v>1257</v>
      </c>
      <c r="D269" s="226" t="s">
        <v>225</v>
      </c>
      <c r="E269" s="227" t="s">
        <v>1258</v>
      </c>
      <c r="F269" s="228" t="s">
        <v>1259</v>
      </c>
      <c r="G269" s="229" t="s">
        <v>318</v>
      </c>
      <c r="H269" s="230">
        <v>1</v>
      </c>
      <c r="I269" s="231"/>
      <c r="J269" s="232">
        <f>ROUND(I269*H269,2)</f>
        <v>0</v>
      </c>
      <c r="K269" s="228" t="s">
        <v>1</v>
      </c>
      <c r="L269" s="45"/>
      <c r="M269" s="233" t="s">
        <v>1</v>
      </c>
      <c r="N269" s="234" t="s">
        <v>43</v>
      </c>
      <c r="O269" s="92"/>
      <c r="P269" s="235">
        <f>O269*H269</f>
        <v>0</v>
      </c>
      <c r="Q269" s="235">
        <v>0</v>
      </c>
      <c r="R269" s="235">
        <f>Q269*H269</f>
        <v>0</v>
      </c>
      <c r="S269" s="235">
        <v>0</v>
      </c>
      <c r="T269" s="23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7" t="s">
        <v>365</v>
      </c>
      <c r="AT269" s="237" t="s">
        <v>225</v>
      </c>
      <c r="AU269" s="237" t="s">
        <v>87</v>
      </c>
      <c r="AY269" s="18" t="s">
        <v>224</v>
      </c>
      <c r="BE269" s="238">
        <f>IF(N269="základní",J269,0)</f>
        <v>0</v>
      </c>
      <c r="BF269" s="238">
        <f>IF(N269="snížená",J269,0)</f>
        <v>0</v>
      </c>
      <c r="BG269" s="238">
        <f>IF(N269="zákl. přenesená",J269,0)</f>
        <v>0</v>
      </c>
      <c r="BH269" s="238">
        <f>IF(N269="sníž. přenesená",J269,0)</f>
        <v>0</v>
      </c>
      <c r="BI269" s="238">
        <f>IF(N269="nulová",J269,0)</f>
        <v>0</v>
      </c>
      <c r="BJ269" s="18" t="s">
        <v>85</v>
      </c>
      <c r="BK269" s="238">
        <f>ROUND(I269*H269,2)</f>
        <v>0</v>
      </c>
      <c r="BL269" s="18" t="s">
        <v>365</v>
      </c>
      <c r="BM269" s="237" t="s">
        <v>1260</v>
      </c>
    </row>
    <row r="270" s="2" customFormat="1" ht="16.5" customHeight="1">
      <c r="A270" s="39"/>
      <c r="B270" s="40"/>
      <c r="C270" s="226" t="s">
        <v>1261</v>
      </c>
      <c r="D270" s="226" t="s">
        <v>225</v>
      </c>
      <c r="E270" s="227" t="s">
        <v>1262</v>
      </c>
      <c r="F270" s="228" t="s">
        <v>1263</v>
      </c>
      <c r="G270" s="229" t="s">
        <v>318</v>
      </c>
      <c r="H270" s="230">
        <v>2</v>
      </c>
      <c r="I270" s="231"/>
      <c r="J270" s="232">
        <f>ROUND(I270*H270,2)</f>
        <v>0</v>
      </c>
      <c r="K270" s="228" t="s">
        <v>1</v>
      </c>
      <c r="L270" s="45"/>
      <c r="M270" s="233" t="s">
        <v>1</v>
      </c>
      <c r="N270" s="234" t="s">
        <v>43</v>
      </c>
      <c r="O270" s="92"/>
      <c r="P270" s="235">
        <f>O270*H270</f>
        <v>0</v>
      </c>
      <c r="Q270" s="235">
        <v>0</v>
      </c>
      <c r="R270" s="235">
        <f>Q270*H270</f>
        <v>0</v>
      </c>
      <c r="S270" s="235">
        <v>0</v>
      </c>
      <c r="T270" s="236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37" t="s">
        <v>365</v>
      </c>
      <c r="AT270" s="237" t="s">
        <v>225</v>
      </c>
      <c r="AU270" s="237" t="s">
        <v>87</v>
      </c>
      <c r="AY270" s="18" t="s">
        <v>224</v>
      </c>
      <c r="BE270" s="238">
        <f>IF(N270="základní",J270,0)</f>
        <v>0</v>
      </c>
      <c r="BF270" s="238">
        <f>IF(N270="snížená",J270,0)</f>
        <v>0</v>
      </c>
      <c r="BG270" s="238">
        <f>IF(N270="zákl. přenesená",J270,0)</f>
        <v>0</v>
      </c>
      <c r="BH270" s="238">
        <f>IF(N270="sníž. přenesená",J270,0)</f>
        <v>0</v>
      </c>
      <c r="BI270" s="238">
        <f>IF(N270="nulová",J270,0)</f>
        <v>0</v>
      </c>
      <c r="BJ270" s="18" t="s">
        <v>85</v>
      </c>
      <c r="BK270" s="238">
        <f>ROUND(I270*H270,2)</f>
        <v>0</v>
      </c>
      <c r="BL270" s="18" t="s">
        <v>365</v>
      </c>
      <c r="BM270" s="237" t="s">
        <v>1264</v>
      </c>
    </row>
    <row r="271" s="2" customFormat="1" ht="16.5" customHeight="1">
      <c r="A271" s="39"/>
      <c r="B271" s="40"/>
      <c r="C271" s="226" t="s">
        <v>1265</v>
      </c>
      <c r="D271" s="226" t="s">
        <v>225</v>
      </c>
      <c r="E271" s="227" t="s">
        <v>1266</v>
      </c>
      <c r="F271" s="228" t="s">
        <v>1267</v>
      </c>
      <c r="G271" s="229" t="s">
        <v>318</v>
      </c>
      <c r="H271" s="230">
        <v>3</v>
      </c>
      <c r="I271" s="231"/>
      <c r="J271" s="232">
        <f>ROUND(I271*H271,2)</f>
        <v>0</v>
      </c>
      <c r="K271" s="228" t="s">
        <v>1</v>
      </c>
      <c r="L271" s="45"/>
      <c r="M271" s="233" t="s">
        <v>1</v>
      </c>
      <c r="N271" s="234" t="s">
        <v>43</v>
      </c>
      <c r="O271" s="92"/>
      <c r="P271" s="235">
        <f>O271*H271</f>
        <v>0</v>
      </c>
      <c r="Q271" s="235">
        <v>0</v>
      </c>
      <c r="R271" s="235">
        <f>Q271*H271</f>
        <v>0</v>
      </c>
      <c r="S271" s="235">
        <v>0</v>
      </c>
      <c r="T271" s="23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7" t="s">
        <v>365</v>
      </c>
      <c r="AT271" s="237" t="s">
        <v>225</v>
      </c>
      <c r="AU271" s="237" t="s">
        <v>87</v>
      </c>
      <c r="AY271" s="18" t="s">
        <v>224</v>
      </c>
      <c r="BE271" s="238">
        <f>IF(N271="základní",J271,0)</f>
        <v>0</v>
      </c>
      <c r="BF271" s="238">
        <f>IF(N271="snížená",J271,0)</f>
        <v>0</v>
      </c>
      <c r="BG271" s="238">
        <f>IF(N271="zákl. přenesená",J271,0)</f>
        <v>0</v>
      </c>
      <c r="BH271" s="238">
        <f>IF(N271="sníž. přenesená",J271,0)</f>
        <v>0</v>
      </c>
      <c r="BI271" s="238">
        <f>IF(N271="nulová",J271,0)</f>
        <v>0</v>
      </c>
      <c r="BJ271" s="18" t="s">
        <v>85</v>
      </c>
      <c r="BK271" s="238">
        <f>ROUND(I271*H271,2)</f>
        <v>0</v>
      </c>
      <c r="BL271" s="18" t="s">
        <v>365</v>
      </c>
      <c r="BM271" s="237" t="s">
        <v>1268</v>
      </c>
    </row>
    <row r="272" s="2" customFormat="1" ht="16.5" customHeight="1">
      <c r="A272" s="39"/>
      <c r="B272" s="40"/>
      <c r="C272" s="226" t="s">
        <v>1269</v>
      </c>
      <c r="D272" s="226" t="s">
        <v>225</v>
      </c>
      <c r="E272" s="227" t="s">
        <v>1270</v>
      </c>
      <c r="F272" s="228" t="s">
        <v>1271</v>
      </c>
      <c r="G272" s="229" t="s">
        <v>318</v>
      </c>
      <c r="H272" s="230">
        <v>1</v>
      </c>
      <c r="I272" s="231"/>
      <c r="J272" s="232">
        <f>ROUND(I272*H272,2)</f>
        <v>0</v>
      </c>
      <c r="K272" s="228" t="s">
        <v>1</v>
      </c>
      <c r="L272" s="45"/>
      <c r="M272" s="233" t="s">
        <v>1</v>
      </c>
      <c r="N272" s="234" t="s">
        <v>43</v>
      </c>
      <c r="O272" s="92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6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7" t="s">
        <v>365</v>
      </c>
      <c r="AT272" s="237" t="s">
        <v>225</v>
      </c>
      <c r="AU272" s="237" t="s">
        <v>87</v>
      </c>
      <c r="AY272" s="18" t="s">
        <v>224</v>
      </c>
      <c r="BE272" s="238">
        <f>IF(N272="základní",J272,0)</f>
        <v>0</v>
      </c>
      <c r="BF272" s="238">
        <f>IF(N272="snížená",J272,0)</f>
        <v>0</v>
      </c>
      <c r="BG272" s="238">
        <f>IF(N272="zákl. přenesená",J272,0)</f>
        <v>0</v>
      </c>
      <c r="BH272" s="238">
        <f>IF(N272="sníž. přenesená",J272,0)</f>
        <v>0</v>
      </c>
      <c r="BI272" s="238">
        <f>IF(N272="nulová",J272,0)</f>
        <v>0</v>
      </c>
      <c r="BJ272" s="18" t="s">
        <v>85</v>
      </c>
      <c r="BK272" s="238">
        <f>ROUND(I272*H272,2)</f>
        <v>0</v>
      </c>
      <c r="BL272" s="18" t="s">
        <v>365</v>
      </c>
      <c r="BM272" s="237" t="s">
        <v>1272</v>
      </c>
    </row>
    <row r="273" s="2" customFormat="1" ht="16.5" customHeight="1">
      <c r="A273" s="39"/>
      <c r="B273" s="40"/>
      <c r="C273" s="226" t="s">
        <v>1273</v>
      </c>
      <c r="D273" s="226" t="s">
        <v>225</v>
      </c>
      <c r="E273" s="227" t="s">
        <v>1274</v>
      </c>
      <c r="F273" s="228" t="s">
        <v>1275</v>
      </c>
      <c r="G273" s="229" t="s">
        <v>318</v>
      </c>
      <c r="H273" s="230">
        <v>1</v>
      </c>
      <c r="I273" s="231"/>
      <c r="J273" s="232">
        <f>ROUND(I273*H273,2)</f>
        <v>0</v>
      </c>
      <c r="K273" s="228" t="s">
        <v>1</v>
      </c>
      <c r="L273" s="45"/>
      <c r="M273" s="233" t="s">
        <v>1</v>
      </c>
      <c r="N273" s="234" t="s">
        <v>43</v>
      </c>
      <c r="O273" s="92"/>
      <c r="P273" s="235">
        <f>O273*H273</f>
        <v>0</v>
      </c>
      <c r="Q273" s="235">
        <v>0</v>
      </c>
      <c r="R273" s="235">
        <f>Q273*H273</f>
        <v>0</v>
      </c>
      <c r="S273" s="235">
        <v>0</v>
      </c>
      <c r="T273" s="236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7" t="s">
        <v>365</v>
      </c>
      <c r="AT273" s="237" t="s">
        <v>225</v>
      </c>
      <c r="AU273" s="237" t="s">
        <v>87</v>
      </c>
      <c r="AY273" s="18" t="s">
        <v>224</v>
      </c>
      <c r="BE273" s="238">
        <f>IF(N273="základní",J273,0)</f>
        <v>0</v>
      </c>
      <c r="BF273" s="238">
        <f>IF(N273="snížená",J273,0)</f>
        <v>0</v>
      </c>
      <c r="BG273" s="238">
        <f>IF(N273="zákl. přenesená",J273,0)</f>
        <v>0</v>
      </c>
      <c r="BH273" s="238">
        <f>IF(N273="sníž. přenesená",J273,0)</f>
        <v>0</v>
      </c>
      <c r="BI273" s="238">
        <f>IF(N273="nulová",J273,0)</f>
        <v>0</v>
      </c>
      <c r="BJ273" s="18" t="s">
        <v>85</v>
      </c>
      <c r="BK273" s="238">
        <f>ROUND(I273*H273,2)</f>
        <v>0</v>
      </c>
      <c r="BL273" s="18" t="s">
        <v>365</v>
      </c>
      <c r="BM273" s="237" t="s">
        <v>1276</v>
      </c>
    </row>
    <row r="274" s="2" customFormat="1" ht="16.5" customHeight="1">
      <c r="A274" s="39"/>
      <c r="B274" s="40"/>
      <c r="C274" s="226" t="s">
        <v>1277</v>
      </c>
      <c r="D274" s="226" t="s">
        <v>225</v>
      </c>
      <c r="E274" s="227" t="s">
        <v>1278</v>
      </c>
      <c r="F274" s="228" t="s">
        <v>1279</v>
      </c>
      <c r="G274" s="229" t="s">
        <v>318</v>
      </c>
      <c r="H274" s="230">
        <v>3</v>
      </c>
      <c r="I274" s="231"/>
      <c r="J274" s="232">
        <f>ROUND(I274*H274,2)</f>
        <v>0</v>
      </c>
      <c r="K274" s="228" t="s">
        <v>1</v>
      </c>
      <c r="L274" s="45"/>
      <c r="M274" s="233" t="s">
        <v>1</v>
      </c>
      <c r="N274" s="234" t="s">
        <v>43</v>
      </c>
      <c r="O274" s="92"/>
      <c r="P274" s="235">
        <f>O274*H274</f>
        <v>0</v>
      </c>
      <c r="Q274" s="235">
        <v>0</v>
      </c>
      <c r="R274" s="235">
        <f>Q274*H274</f>
        <v>0</v>
      </c>
      <c r="S274" s="235">
        <v>0</v>
      </c>
      <c r="T274" s="236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7" t="s">
        <v>365</v>
      </c>
      <c r="AT274" s="237" t="s">
        <v>225</v>
      </c>
      <c r="AU274" s="237" t="s">
        <v>87</v>
      </c>
      <c r="AY274" s="18" t="s">
        <v>224</v>
      </c>
      <c r="BE274" s="238">
        <f>IF(N274="základní",J274,0)</f>
        <v>0</v>
      </c>
      <c r="BF274" s="238">
        <f>IF(N274="snížená",J274,0)</f>
        <v>0</v>
      </c>
      <c r="BG274" s="238">
        <f>IF(N274="zákl. přenesená",J274,0)</f>
        <v>0</v>
      </c>
      <c r="BH274" s="238">
        <f>IF(N274="sníž. přenesená",J274,0)</f>
        <v>0</v>
      </c>
      <c r="BI274" s="238">
        <f>IF(N274="nulová",J274,0)</f>
        <v>0</v>
      </c>
      <c r="BJ274" s="18" t="s">
        <v>85</v>
      </c>
      <c r="BK274" s="238">
        <f>ROUND(I274*H274,2)</f>
        <v>0</v>
      </c>
      <c r="BL274" s="18" t="s">
        <v>365</v>
      </c>
      <c r="BM274" s="237" t="s">
        <v>1280</v>
      </c>
    </row>
    <row r="275" s="2" customFormat="1" ht="16.5" customHeight="1">
      <c r="A275" s="39"/>
      <c r="B275" s="40"/>
      <c r="C275" s="226" t="s">
        <v>1281</v>
      </c>
      <c r="D275" s="226" t="s">
        <v>225</v>
      </c>
      <c r="E275" s="227" t="s">
        <v>1282</v>
      </c>
      <c r="F275" s="228" t="s">
        <v>1283</v>
      </c>
      <c r="G275" s="229" t="s">
        <v>318</v>
      </c>
      <c r="H275" s="230">
        <v>1</v>
      </c>
      <c r="I275" s="231"/>
      <c r="J275" s="232">
        <f>ROUND(I275*H275,2)</f>
        <v>0</v>
      </c>
      <c r="K275" s="228" t="s">
        <v>1</v>
      </c>
      <c r="L275" s="45"/>
      <c r="M275" s="233" t="s">
        <v>1</v>
      </c>
      <c r="N275" s="234" t="s">
        <v>43</v>
      </c>
      <c r="O275" s="92"/>
      <c r="P275" s="235">
        <f>O275*H275</f>
        <v>0</v>
      </c>
      <c r="Q275" s="235">
        <v>0</v>
      </c>
      <c r="R275" s="235">
        <f>Q275*H275</f>
        <v>0</v>
      </c>
      <c r="S275" s="235">
        <v>0</v>
      </c>
      <c r="T275" s="236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7" t="s">
        <v>365</v>
      </c>
      <c r="AT275" s="237" t="s">
        <v>225</v>
      </c>
      <c r="AU275" s="237" t="s">
        <v>87</v>
      </c>
      <c r="AY275" s="18" t="s">
        <v>224</v>
      </c>
      <c r="BE275" s="238">
        <f>IF(N275="základní",J275,0)</f>
        <v>0</v>
      </c>
      <c r="BF275" s="238">
        <f>IF(N275="snížená",J275,0)</f>
        <v>0</v>
      </c>
      <c r="BG275" s="238">
        <f>IF(N275="zákl. přenesená",J275,0)</f>
        <v>0</v>
      </c>
      <c r="BH275" s="238">
        <f>IF(N275="sníž. přenesená",J275,0)</f>
        <v>0</v>
      </c>
      <c r="BI275" s="238">
        <f>IF(N275="nulová",J275,0)</f>
        <v>0</v>
      </c>
      <c r="BJ275" s="18" t="s">
        <v>85</v>
      </c>
      <c r="BK275" s="238">
        <f>ROUND(I275*H275,2)</f>
        <v>0</v>
      </c>
      <c r="BL275" s="18" t="s">
        <v>365</v>
      </c>
      <c r="BM275" s="237" t="s">
        <v>1284</v>
      </c>
    </row>
    <row r="276" s="2" customFormat="1" ht="16.5" customHeight="1">
      <c r="A276" s="39"/>
      <c r="B276" s="40"/>
      <c r="C276" s="226" t="s">
        <v>1285</v>
      </c>
      <c r="D276" s="226" t="s">
        <v>225</v>
      </c>
      <c r="E276" s="227" t="s">
        <v>1286</v>
      </c>
      <c r="F276" s="228" t="s">
        <v>1287</v>
      </c>
      <c r="G276" s="229" t="s">
        <v>318</v>
      </c>
      <c r="H276" s="230">
        <v>1</v>
      </c>
      <c r="I276" s="231"/>
      <c r="J276" s="232">
        <f>ROUND(I276*H276,2)</f>
        <v>0</v>
      </c>
      <c r="K276" s="228" t="s">
        <v>1</v>
      </c>
      <c r="L276" s="45"/>
      <c r="M276" s="233" t="s">
        <v>1</v>
      </c>
      <c r="N276" s="234" t="s">
        <v>43</v>
      </c>
      <c r="O276" s="92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7" t="s">
        <v>365</v>
      </c>
      <c r="AT276" s="237" t="s">
        <v>225</v>
      </c>
      <c r="AU276" s="237" t="s">
        <v>87</v>
      </c>
      <c r="AY276" s="18" t="s">
        <v>224</v>
      </c>
      <c r="BE276" s="238">
        <f>IF(N276="základní",J276,0)</f>
        <v>0</v>
      </c>
      <c r="BF276" s="238">
        <f>IF(N276="snížená",J276,0)</f>
        <v>0</v>
      </c>
      <c r="BG276" s="238">
        <f>IF(N276="zákl. přenesená",J276,0)</f>
        <v>0</v>
      </c>
      <c r="BH276" s="238">
        <f>IF(N276="sníž. přenesená",J276,0)</f>
        <v>0</v>
      </c>
      <c r="BI276" s="238">
        <f>IF(N276="nulová",J276,0)</f>
        <v>0</v>
      </c>
      <c r="BJ276" s="18" t="s">
        <v>85</v>
      </c>
      <c r="BK276" s="238">
        <f>ROUND(I276*H276,2)</f>
        <v>0</v>
      </c>
      <c r="BL276" s="18" t="s">
        <v>365</v>
      </c>
      <c r="BM276" s="237" t="s">
        <v>1288</v>
      </c>
    </row>
    <row r="277" s="2" customFormat="1" ht="16.5" customHeight="1">
      <c r="A277" s="39"/>
      <c r="B277" s="40"/>
      <c r="C277" s="226" t="s">
        <v>1289</v>
      </c>
      <c r="D277" s="226" t="s">
        <v>225</v>
      </c>
      <c r="E277" s="227" t="s">
        <v>1290</v>
      </c>
      <c r="F277" s="228" t="s">
        <v>1291</v>
      </c>
      <c r="G277" s="229" t="s">
        <v>318</v>
      </c>
      <c r="H277" s="230">
        <v>20</v>
      </c>
      <c r="I277" s="231"/>
      <c r="J277" s="232">
        <f>ROUND(I277*H277,2)</f>
        <v>0</v>
      </c>
      <c r="K277" s="228" t="s">
        <v>1</v>
      </c>
      <c r="L277" s="45"/>
      <c r="M277" s="233" t="s">
        <v>1</v>
      </c>
      <c r="N277" s="234" t="s">
        <v>43</v>
      </c>
      <c r="O277" s="92"/>
      <c r="P277" s="235">
        <f>O277*H277</f>
        <v>0</v>
      </c>
      <c r="Q277" s="235">
        <v>0</v>
      </c>
      <c r="R277" s="235">
        <f>Q277*H277</f>
        <v>0</v>
      </c>
      <c r="S277" s="235">
        <v>0</v>
      </c>
      <c r="T277" s="23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7" t="s">
        <v>365</v>
      </c>
      <c r="AT277" s="237" t="s">
        <v>225</v>
      </c>
      <c r="AU277" s="237" t="s">
        <v>87</v>
      </c>
      <c r="AY277" s="18" t="s">
        <v>224</v>
      </c>
      <c r="BE277" s="238">
        <f>IF(N277="základní",J277,0)</f>
        <v>0</v>
      </c>
      <c r="BF277" s="238">
        <f>IF(N277="snížená",J277,0)</f>
        <v>0</v>
      </c>
      <c r="BG277" s="238">
        <f>IF(N277="zákl. přenesená",J277,0)</f>
        <v>0</v>
      </c>
      <c r="BH277" s="238">
        <f>IF(N277="sníž. přenesená",J277,0)</f>
        <v>0</v>
      </c>
      <c r="BI277" s="238">
        <f>IF(N277="nulová",J277,0)</f>
        <v>0</v>
      </c>
      <c r="BJ277" s="18" t="s">
        <v>85</v>
      </c>
      <c r="BK277" s="238">
        <f>ROUND(I277*H277,2)</f>
        <v>0</v>
      </c>
      <c r="BL277" s="18" t="s">
        <v>365</v>
      </c>
      <c r="BM277" s="237" t="s">
        <v>1292</v>
      </c>
    </row>
    <row r="278" s="2" customFormat="1" ht="16.5" customHeight="1">
      <c r="A278" s="39"/>
      <c r="B278" s="40"/>
      <c r="C278" s="226" t="s">
        <v>1293</v>
      </c>
      <c r="D278" s="226" t="s">
        <v>225</v>
      </c>
      <c r="E278" s="227" t="s">
        <v>1294</v>
      </c>
      <c r="F278" s="228" t="s">
        <v>1295</v>
      </c>
      <c r="G278" s="229" t="s">
        <v>318</v>
      </c>
      <c r="H278" s="230">
        <v>20</v>
      </c>
      <c r="I278" s="231"/>
      <c r="J278" s="232">
        <f>ROUND(I278*H278,2)</f>
        <v>0</v>
      </c>
      <c r="K278" s="228" t="s">
        <v>1</v>
      </c>
      <c r="L278" s="45"/>
      <c r="M278" s="233" t="s">
        <v>1</v>
      </c>
      <c r="N278" s="234" t="s">
        <v>43</v>
      </c>
      <c r="O278" s="92"/>
      <c r="P278" s="235">
        <f>O278*H278</f>
        <v>0</v>
      </c>
      <c r="Q278" s="235">
        <v>0</v>
      </c>
      <c r="R278" s="235">
        <f>Q278*H278</f>
        <v>0</v>
      </c>
      <c r="S278" s="235">
        <v>0</v>
      </c>
      <c r="T278" s="236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7" t="s">
        <v>365</v>
      </c>
      <c r="AT278" s="237" t="s">
        <v>225</v>
      </c>
      <c r="AU278" s="237" t="s">
        <v>87</v>
      </c>
      <c r="AY278" s="18" t="s">
        <v>224</v>
      </c>
      <c r="BE278" s="238">
        <f>IF(N278="základní",J278,0)</f>
        <v>0</v>
      </c>
      <c r="BF278" s="238">
        <f>IF(N278="snížená",J278,0)</f>
        <v>0</v>
      </c>
      <c r="BG278" s="238">
        <f>IF(N278="zákl. přenesená",J278,0)</f>
        <v>0</v>
      </c>
      <c r="BH278" s="238">
        <f>IF(N278="sníž. přenesená",J278,0)</f>
        <v>0</v>
      </c>
      <c r="BI278" s="238">
        <f>IF(N278="nulová",J278,0)</f>
        <v>0</v>
      </c>
      <c r="BJ278" s="18" t="s">
        <v>85</v>
      </c>
      <c r="BK278" s="238">
        <f>ROUND(I278*H278,2)</f>
        <v>0</v>
      </c>
      <c r="BL278" s="18" t="s">
        <v>365</v>
      </c>
      <c r="BM278" s="237" t="s">
        <v>1296</v>
      </c>
    </row>
    <row r="279" s="2" customFormat="1" ht="24.15" customHeight="1">
      <c r="A279" s="39"/>
      <c r="B279" s="40"/>
      <c r="C279" s="226" t="s">
        <v>1297</v>
      </c>
      <c r="D279" s="226" t="s">
        <v>225</v>
      </c>
      <c r="E279" s="227" t="s">
        <v>1298</v>
      </c>
      <c r="F279" s="228" t="s">
        <v>1299</v>
      </c>
      <c r="G279" s="229" t="s">
        <v>318</v>
      </c>
      <c r="H279" s="230">
        <v>4</v>
      </c>
      <c r="I279" s="231"/>
      <c r="J279" s="232">
        <f>ROUND(I279*H279,2)</f>
        <v>0</v>
      </c>
      <c r="K279" s="228" t="s">
        <v>1</v>
      </c>
      <c r="L279" s="45"/>
      <c r="M279" s="233" t="s">
        <v>1</v>
      </c>
      <c r="N279" s="234" t="s">
        <v>43</v>
      </c>
      <c r="O279" s="92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7" t="s">
        <v>365</v>
      </c>
      <c r="AT279" s="237" t="s">
        <v>225</v>
      </c>
      <c r="AU279" s="237" t="s">
        <v>87</v>
      </c>
      <c r="AY279" s="18" t="s">
        <v>224</v>
      </c>
      <c r="BE279" s="238">
        <f>IF(N279="základní",J279,0)</f>
        <v>0</v>
      </c>
      <c r="BF279" s="238">
        <f>IF(N279="snížená",J279,0)</f>
        <v>0</v>
      </c>
      <c r="BG279" s="238">
        <f>IF(N279="zákl. přenesená",J279,0)</f>
        <v>0</v>
      </c>
      <c r="BH279" s="238">
        <f>IF(N279="sníž. přenesená",J279,0)</f>
        <v>0</v>
      </c>
      <c r="BI279" s="238">
        <f>IF(N279="nulová",J279,0)</f>
        <v>0</v>
      </c>
      <c r="BJ279" s="18" t="s">
        <v>85</v>
      </c>
      <c r="BK279" s="238">
        <f>ROUND(I279*H279,2)</f>
        <v>0</v>
      </c>
      <c r="BL279" s="18" t="s">
        <v>365</v>
      </c>
      <c r="BM279" s="237" t="s">
        <v>1300</v>
      </c>
    </row>
    <row r="280" s="2" customFormat="1">
      <c r="A280" s="39"/>
      <c r="B280" s="40"/>
      <c r="C280" s="41"/>
      <c r="D280" s="239" t="s">
        <v>235</v>
      </c>
      <c r="E280" s="41"/>
      <c r="F280" s="240" t="s">
        <v>1301</v>
      </c>
      <c r="G280" s="41"/>
      <c r="H280" s="41"/>
      <c r="I280" s="241"/>
      <c r="J280" s="41"/>
      <c r="K280" s="41"/>
      <c r="L280" s="45"/>
      <c r="M280" s="242"/>
      <c r="N280" s="243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235</v>
      </c>
      <c r="AU280" s="18" t="s">
        <v>87</v>
      </c>
    </row>
    <row r="281" s="2" customFormat="1" ht="44.25" customHeight="1">
      <c r="A281" s="39"/>
      <c r="B281" s="40"/>
      <c r="C281" s="226" t="s">
        <v>1302</v>
      </c>
      <c r="D281" s="226" t="s">
        <v>225</v>
      </c>
      <c r="E281" s="227" t="s">
        <v>1303</v>
      </c>
      <c r="F281" s="228" t="s">
        <v>1304</v>
      </c>
      <c r="G281" s="229" t="s">
        <v>318</v>
      </c>
      <c r="H281" s="230">
        <v>2</v>
      </c>
      <c r="I281" s="231"/>
      <c r="J281" s="232">
        <f>ROUND(I281*H281,2)</f>
        <v>0</v>
      </c>
      <c r="K281" s="228" t="s">
        <v>1</v>
      </c>
      <c r="L281" s="45"/>
      <c r="M281" s="233" t="s">
        <v>1</v>
      </c>
      <c r="N281" s="234" t="s">
        <v>43</v>
      </c>
      <c r="O281" s="92"/>
      <c r="P281" s="235">
        <f>O281*H281</f>
        <v>0</v>
      </c>
      <c r="Q281" s="235">
        <v>0</v>
      </c>
      <c r="R281" s="235">
        <f>Q281*H281</f>
        <v>0</v>
      </c>
      <c r="S281" s="235">
        <v>0</v>
      </c>
      <c r="T281" s="236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7" t="s">
        <v>365</v>
      </c>
      <c r="AT281" s="237" t="s">
        <v>225</v>
      </c>
      <c r="AU281" s="237" t="s">
        <v>87</v>
      </c>
      <c r="AY281" s="18" t="s">
        <v>224</v>
      </c>
      <c r="BE281" s="238">
        <f>IF(N281="základní",J281,0)</f>
        <v>0</v>
      </c>
      <c r="BF281" s="238">
        <f>IF(N281="snížená",J281,0)</f>
        <v>0</v>
      </c>
      <c r="BG281" s="238">
        <f>IF(N281="zákl. přenesená",J281,0)</f>
        <v>0</v>
      </c>
      <c r="BH281" s="238">
        <f>IF(N281="sníž. přenesená",J281,0)</f>
        <v>0</v>
      </c>
      <c r="BI281" s="238">
        <f>IF(N281="nulová",J281,0)</f>
        <v>0</v>
      </c>
      <c r="BJ281" s="18" t="s">
        <v>85</v>
      </c>
      <c r="BK281" s="238">
        <f>ROUND(I281*H281,2)</f>
        <v>0</v>
      </c>
      <c r="BL281" s="18" t="s">
        <v>365</v>
      </c>
      <c r="BM281" s="237" t="s">
        <v>1305</v>
      </c>
    </row>
    <row r="282" s="2" customFormat="1" ht="16.5" customHeight="1">
      <c r="A282" s="39"/>
      <c r="B282" s="40"/>
      <c r="C282" s="226" t="s">
        <v>1306</v>
      </c>
      <c r="D282" s="226" t="s">
        <v>225</v>
      </c>
      <c r="E282" s="227" t="s">
        <v>1307</v>
      </c>
      <c r="F282" s="228" t="s">
        <v>1308</v>
      </c>
      <c r="G282" s="229" t="s">
        <v>318</v>
      </c>
      <c r="H282" s="230">
        <v>1</v>
      </c>
      <c r="I282" s="231"/>
      <c r="J282" s="232">
        <f>ROUND(I282*H282,2)</f>
        <v>0</v>
      </c>
      <c r="K282" s="228" t="s">
        <v>1</v>
      </c>
      <c r="L282" s="45"/>
      <c r="M282" s="233" t="s">
        <v>1</v>
      </c>
      <c r="N282" s="234" t="s">
        <v>43</v>
      </c>
      <c r="O282" s="92"/>
      <c r="P282" s="235">
        <f>O282*H282</f>
        <v>0</v>
      </c>
      <c r="Q282" s="235">
        <v>0</v>
      </c>
      <c r="R282" s="235">
        <f>Q282*H282</f>
        <v>0</v>
      </c>
      <c r="S282" s="235">
        <v>0</v>
      </c>
      <c r="T282" s="236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7" t="s">
        <v>365</v>
      </c>
      <c r="AT282" s="237" t="s">
        <v>225</v>
      </c>
      <c r="AU282" s="237" t="s">
        <v>87</v>
      </c>
      <c r="AY282" s="18" t="s">
        <v>224</v>
      </c>
      <c r="BE282" s="238">
        <f>IF(N282="základní",J282,0)</f>
        <v>0</v>
      </c>
      <c r="BF282" s="238">
        <f>IF(N282="snížená",J282,0)</f>
        <v>0</v>
      </c>
      <c r="BG282" s="238">
        <f>IF(N282="zákl. přenesená",J282,0)</f>
        <v>0</v>
      </c>
      <c r="BH282" s="238">
        <f>IF(N282="sníž. přenesená",J282,0)</f>
        <v>0</v>
      </c>
      <c r="BI282" s="238">
        <f>IF(N282="nulová",J282,0)</f>
        <v>0</v>
      </c>
      <c r="BJ282" s="18" t="s">
        <v>85</v>
      </c>
      <c r="BK282" s="238">
        <f>ROUND(I282*H282,2)</f>
        <v>0</v>
      </c>
      <c r="BL282" s="18" t="s">
        <v>365</v>
      </c>
      <c r="BM282" s="237" t="s">
        <v>1309</v>
      </c>
    </row>
    <row r="283" s="2" customFormat="1">
      <c r="A283" s="39"/>
      <c r="B283" s="40"/>
      <c r="C283" s="41"/>
      <c r="D283" s="239" t="s">
        <v>235</v>
      </c>
      <c r="E283" s="41"/>
      <c r="F283" s="240" t="s">
        <v>1310</v>
      </c>
      <c r="G283" s="41"/>
      <c r="H283" s="41"/>
      <c r="I283" s="241"/>
      <c r="J283" s="41"/>
      <c r="K283" s="41"/>
      <c r="L283" s="45"/>
      <c r="M283" s="242"/>
      <c r="N283" s="243"/>
      <c r="O283" s="92"/>
      <c r="P283" s="92"/>
      <c r="Q283" s="92"/>
      <c r="R283" s="92"/>
      <c r="S283" s="92"/>
      <c r="T283" s="93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235</v>
      </c>
      <c r="AU283" s="18" t="s">
        <v>87</v>
      </c>
    </row>
    <row r="284" s="2" customFormat="1" ht="16.5" customHeight="1">
      <c r="A284" s="39"/>
      <c r="B284" s="40"/>
      <c r="C284" s="226" t="s">
        <v>1311</v>
      </c>
      <c r="D284" s="226" t="s">
        <v>225</v>
      </c>
      <c r="E284" s="227" t="s">
        <v>1312</v>
      </c>
      <c r="F284" s="228" t="s">
        <v>1313</v>
      </c>
      <c r="G284" s="229" t="s">
        <v>318</v>
      </c>
      <c r="H284" s="230">
        <v>1</v>
      </c>
      <c r="I284" s="231"/>
      <c r="J284" s="232">
        <f>ROUND(I284*H284,2)</f>
        <v>0</v>
      </c>
      <c r="K284" s="228" t="s">
        <v>1</v>
      </c>
      <c r="L284" s="45"/>
      <c r="M284" s="233" t="s">
        <v>1</v>
      </c>
      <c r="N284" s="234" t="s">
        <v>43</v>
      </c>
      <c r="O284" s="92"/>
      <c r="P284" s="235">
        <f>O284*H284</f>
        <v>0</v>
      </c>
      <c r="Q284" s="235">
        <v>0</v>
      </c>
      <c r="R284" s="235">
        <f>Q284*H284</f>
        <v>0</v>
      </c>
      <c r="S284" s="235">
        <v>0</v>
      </c>
      <c r="T284" s="23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7" t="s">
        <v>365</v>
      </c>
      <c r="AT284" s="237" t="s">
        <v>225</v>
      </c>
      <c r="AU284" s="237" t="s">
        <v>87</v>
      </c>
      <c r="AY284" s="18" t="s">
        <v>224</v>
      </c>
      <c r="BE284" s="238">
        <f>IF(N284="základní",J284,0)</f>
        <v>0</v>
      </c>
      <c r="BF284" s="238">
        <f>IF(N284="snížená",J284,0)</f>
        <v>0</v>
      </c>
      <c r="BG284" s="238">
        <f>IF(N284="zákl. přenesená",J284,0)</f>
        <v>0</v>
      </c>
      <c r="BH284" s="238">
        <f>IF(N284="sníž. přenesená",J284,0)</f>
        <v>0</v>
      </c>
      <c r="BI284" s="238">
        <f>IF(N284="nulová",J284,0)</f>
        <v>0</v>
      </c>
      <c r="BJ284" s="18" t="s">
        <v>85</v>
      </c>
      <c r="BK284" s="238">
        <f>ROUND(I284*H284,2)</f>
        <v>0</v>
      </c>
      <c r="BL284" s="18" t="s">
        <v>365</v>
      </c>
      <c r="BM284" s="237" t="s">
        <v>1314</v>
      </c>
    </row>
    <row r="285" s="2" customFormat="1" ht="16.5" customHeight="1">
      <c r="A285" s="39"/>
      <c r="B285" s="40"/>
      <c r="C285" s="226" t="s">
        <v>1315</v>
      </c>
      <c r="D285" s="226" t="s">
        <v>225</v>
      </c>
      <c r="E285" s="227" t="s">
        <v>1316</v>
      </c>
      <c r="F285" s="228" t="s">
        <v>1317</v>
      </c>
      <c r="G285" s="229" t="s">
        <v>228</v>
      </c>
      <c r="H285" s="230">
        <v>1</v>
      </c>
      <c r="I285" s="231"/>
      <c r="J285" s="232">
        <f>ROUND(I285*H285,2)</f>
        <v>0</v>
      </c>
      <c r="K285" s="228" t="s">
        <v>1</v>
      </c>
      <c r="L285" s="45"/>
      <c r="M285" s="233" t="s">
        <v>1</v>
      </c>
      <c r="N285" s="234" t="s">
        <v>43</v>
      </c>
      <c r="O285" s="92"/>
      <c r="P285" s="235">
        <f>O285*H285</f>
        <v>0</v>
      </c>
      <c r="Q285" s="235">
        <v>0</v>
      </c>
      <c r="R285" s="235">
        <f>Q285*H285</f>
        <v>0</v>
      </c>
      <c r="S285" s="235">
        <v>0</v>
      </c>
      <c r="T285" s="236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7" t="s">
        <v>365</v>
      </c>
      <c r="AT285" s="237" t="s">
        <v>225</v>
      </c>
      <c r="AU285" s="237" t="s">
        <v>87</v>
      </c>
      <c r="AY285" s="18" t="s">
        <v>224</v>
      </c>
      <c r="BE285" s="238">
        <f>IF(N285="základní",J285,0)</f>
        <v>0</v>
      </c>
      <c r="BF285" s="238">
        <f>IF(N285="snížená",J285,0)</f>
        <v>0</v>
      </c>
      <c r="BG285" s="238">
        <f>IF(N285="zákl. přenesená",J285,0)</f>
        <v>0</v>
      </c>
      <c r="BH285" s="238">
        <f>IF(N285="sníž. přenesená",J285,0)</f>
        <v>0</v>
      </c>
      <c r="BI285" s="238">
        <f>IF(N285="nulová",J285,0)</f>
        <v>0</v>
      </c>
      <c r="BJ285" s="18" t="s">
        <v>85</v>
      </c>
      <c r="BK285" s="238">
        <f>ROUND(I285*H285,2)</f>
        <v>0</v>
      </c>
      <c r="BL285" s="18" t="s">
        <v>365</v>
      </c>
      <c r="BM285" s="237" t="s">
        <v>1318</v>
      </c>
    </row>
    <row r="286" s="12" customFormat="1" ht="22.8" customHeight="1">
      <c r="A286" s="12"/>
      <c r="B286" s="212"/>
      <c r="C286" s="213"/>
      <c r="D286" s="214" t="s">
        <v>77</v>
      </c>
      <c r="E286" s="244" t="s">
        <v>1319</v>
      </c>
      <c r="F286" s="244" t="s">
        <v>1320</v>
      </c>
      <c r="G286" s="213"/>
      <c r="H286" s="213"/>
      <c r="I286" s="216"/>
      <c r="J286" s="245">
        <f>BK286</f>
        <v>0</v>
      </c>
      <c r="K286" s="213"/>
      <c r="L286" s="218"/>
      <c r="M286" s="219"/>
      <c r="N286" s="220"/>
      <c r="O286" s="220"/>
      <c r="P286" s="221">
        <f>SUM(P287:P304)</f>
        <v>0</v>
      </c>
      <c r="Q286" s="220"/>
      <c r="R286" s="221">
        <f>SUM(R287:R304)</f>
        <v>0.31</v>
      </c>
      <c r="S286" s="220"/>
      <c r="T286" s="222">
        <f>SUM(T287:T304)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23" t="s">
        <v>87</v>
      </c>
      <c r="AT286" s="224" t="s">
        <v>77</v>
      </c>
      <c r="AU286" s="224" t="s">
        <v>85</v>
      </c>
      <c r="AY286" s="223" t="s">
        <v>224</v>
      </c>
      <c r="BK286" s="225">
        <f>SUM(BK287:BK304)</f>
        <v>0</v>
      </c>
    </row>
    <row r="287" s="2" customFormat="1" ht="16.5" customHeight="1">
      <c r="A287" s="39"/>
      <c r="B287" s="40"/>
      <c r="C287" s="226" t="s">
        <v>1321</v>
      </c>
      <c r="D287" s="226" t="s">
        <v>225</v>
      </c>
      <c r="E287" s="227" t="s">
        <v>1322</v>
      </c>
      <c r="F287" s="228" t="s">
        <v>1323</v>
      </c>
      <c r="G287" s="229" t="s">
        <v>318</v>
      </c>
      <c r="H287" s="230">
        <v>2</v>
      </c>
      <c r="I287" s="231"/>
      <c r="J287" s="232">
        <f>ROUND(I287*H287,2)</f>
        <v>0</v>
      </c>
      <c r="K287" s="228" t="s">
        <v>1</v>
      </c>
      <c r="L287" s="45"/>
      <c r="M287" s="233" t="s">
        <v>1</v>
      </c>
      <c r="N287" s="234" t="s">
        <v>43</v>
      </c>
      <c r="O287" s="92"/>
      <c r="P287" s="235">
        <f>O287*H287</f>
        <v>0</v>
      </c>
      <c r="Q287" s="235">
        <v>0.02</v>
      </c>
      <c r="R287" s="235">
        <f>Q287*H287</f>
        <v>0.040000000000000001</v>
      </c>
      <c r="S287" s="235">
        <v>0</v>
      </c>
      <c r="T287" s="23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7" t="s">
        <v>365</v>
      </c>
      <c r="AT287" s="237" t="s">
        <v>225</v>
      </c>
      <c r="AU287" s="237" t="s">
        <v>87</v>
      </c>
      <c r="AY287" s="18" t="s">
        <v>224</v>
      </c>
      <c r="BE287" s="238">
        <f>IF(N287="základní",J287,0)</f>
        <v>0</v>
      </c>
      <c r="BF287" s="238">
        <f>IF(N287="snížená",J287,0)</f>
        <v>0</v>
      </c>
      <c r="BG287" s="238">
        <f>IF(N287="zákl. přenesená",J287,0)</f>
        <v>0</v>
      </c>
      <c r="BH287" s="238">
        <f>IF(N287="sníž. přenesená",J287,0)</f>
        <v>0</v>
      </c>
      <c r="BI287" s="238">
        <f>IF(N287="nulová",J287,0)</f>
        <v>0</v>
      </c>
      <c r="BJ287" s="18" t="s">
        <v>85</v>
      </c>
      <c r="BK287" s="238">
        <f>ROUND(I287*H287,2)</f>
        <v>0</v>
      </c>
      <c r="BL287" s="18" t="s">
        <v>365</v>
      </c>
      <c r="BM287" s="237" t="s">
        <v>1324</v>
      </c>
    </row>
    <row r="288" s="13" customFormat="1">
      <c r="A288" s="13"/>
      <c r="B288" s="250"/>
      <c r="C288" s="251"/>
      <c r="D288" s="239" t="s">
        <v>314</v>
      </c>
      <c r="E288" s="252" t="s">
        <v>1</v>
      </c>
      <c r="F288" s="253" t="s">
        <v>1325</v>
      </c>
      <c r="G288" s="251"/>
      <c r="H288" s="254">
        <v>1</v>
      </c>
      <c r="I288" s="255"/>
      <c r="J288" s="251"/>
      <c r="K288" s="251"/>
      <c r="L288" s="256"/>
      <c r="M288" s="257"/>
      <c r="N288" s="258"/>
      <c r="O288" s="258"/>
      <c r="P288" s="258"/>
      <c r="Q288" s="258"/>
      <c r="R288" s="258"/>
      <c r="S288" s="258"/>
      <c r="T288" s="259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60" t="s">
        <v>314</v>
      </c>
      <c r="AU288" s="260" t="s">
        <v>87</v>
      </c>
      <c r="AV288" s="13" t="s">
        <v>87</v>
      </c>
      <c r="AW288" s="13" t="s">
        <v>34</v>
      </c>
      <c r="AX288" s="13" t="s">
        <v>78</v>
      </c>
      <c r="AY288" s="260" t="s">
        <v>224</v>
      </c>
    </row>
    <row r="289" s="13" customFormat="1">
      <c r="A289" s="13"/>
      <c r="B289" s="250"/>
      <c r="C289" s="251"/>
      <c r="D289" s="239" t="s">
        <v>314</v>
      </c>
      <c r="E289" s="252" t="s">
        <v>1</v>
      </c>
      <c r="F289" s="253" t="s">
        <v>1326</v>
      </c>
      <c r="G289" s="251"/>
      <c r="H289" s="254">
        <v>1</v>
      </c>
      <c r="I289" s="255"/>
      <c r="J289" s="251"/>
      <c r="K289" s="251"/>
      <c r="L289" s="256"/>
      <c r="M289" s="257"/>
      <c r="N289" s="258"/>
      <c r="O289" s="258"/>
      <c r="P289" s="258"/>
      <c r="Q289" s="258"/>
      <c r="R289" s="258"/>
      <c r="S289" s="258"/>
      <c r="T289" s="25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0" t="s">
        <v>314</v>
      </c>
      <c r="AU289" s="260" t="s">
        <v>87</v>
      </c>
      <c r="AV289" s="13" t="s">
        <v>87</v>
      </c>
      <c r="AW289" s="13" t="s">
        <v>34</v>
      </c>
      <c r="AX289" s="13" t="s">
        <v>78</v>
      </c>
      <c r="AY289" s="260" t="s">
        <v>224</v>
      </c>
    </row>
    <row r="290" s="15" customFormat="1">
      <c r="A290" s="15"/>
      <c r="B290" s="275"/>
      <c r="C290" s="276"/>
      <c r="D290" s="239" t="s">
        <v>314</v>
      </c>
      <c r="E290" s="277" t="s">
        <v>1</v>
      </c>
      <c r="F290" s="278" t="s">
        <v>463</v>
      </c>
      <c r="G290" s="276"/>
      <c r="H290" s="279">
        <v>2</v>
      </c>
      <c r="I290" s="280"/>
      <c r="J290" s="276"/>
      <c r="K290" s="276"/>
      <c r="L290" s="281"/>
      <c r="M290" s="282"/>
      <c r="N290" s="283"/>
      <c r="O290" s="283"/>
      <c r="P290" s="283"/>
      <c r="Q290" s="283"/>
      <c r="R290" s="283"/>
      <c r="S290" s="283"/>
      <c r="T290" s="284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85" t="s">
        <v>314</v>
      </c>
      <c r="AU290" s="285" t="s">
        <v>87</v>
      </c>
      <c r="AV290" s="15" t="s">
        <v>243</v>
      </c>
      <c r="AW290" s="15" t="s">
        <v>34</v>
      </c>
      <c r="AX290" s="15" t="s">
        <v>85</v>
      </c>
      <c r="AY290" s="285" t="s">
        <v>224</v>
      </c>
    </row>
    <row r="291" s="2" customFormat="1" ht="16.5" customHeight="1">
      <c r="A291" s="39"/>
      <c r="B291" s="40"/>
      <c r="C291" s="226" t="s">
        <v>1327</v>
      </c>
      <c r="D291" s="226" t="s">
        <v>225</v>
      </c>
      <c r="E291" s="227" t="s">
        <v>1328</v>
      </c>
      <c r="F291" s="228" t="s">
        <v>1329</v>
      </c>
      <c r="G291" s="229" t="s">
        <v>318</v>
      </c>
      <c r="H291" s="230">
        <v>2</v>
      </c>
      <c r="I291" s="231"/>
      <c r="J291" s="232">
        <f>ROUND(I291*H291,2)</f>
        <v>0</v>
      </c>
      <c r="K291" s="228" t="s">
        <v>1</v>
      </c>
      <c r="L291" s="45"/>
      <c r="M291" s="233" t="s">
        <v>1</v>
      </c>
      <c r="N291" s="234" t="s">
        <v>43</v>
      </c>
      <c r="O291" s="92"/>
      <c r="P291" s="235">
        <f>O291*H291</f>
        <v>0</v>
      </c>
      <c r="Q291" s="235">
        <v>0.035000000000000003</v>
      </c>
      <c r="R291" s="235">
        <f>Q291*H291</f>
        <v>0.070000000000000007</v>
      </c>
      <c r="S291" s="235">
        <v>0</v>
      </c>
      <c r="T291" s="236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7" t="s">
        <v>365</v>
      </c>
      <c r="AT291" s="237" t="s">
        <v>225</v>
      </c>
      <c r="AU291" s="237" t="s">
        <v>87</v>
      </c>
      <c r="AY291" s="18" t="s">
        <v>224</v>
      </c>
      <c r="BE291" s="238">
        <f>IF(N291="základní",J291,0)</f>
        <v>0</v>
      </c>
      <c r="BF291" s="238">
        <f>IF(N291="snížená",J291,0)</f>
        <v>0</v>
      </c>
      <c r="BG291" s="238">
        <f>IF(N291="zákl. přenesená",J291,0)</f>
        <v>0</v>
      </c>
      <c r="BH291" s="238">
        <f>IF(N291="sníž. přenesená",J291,0)</f>
        <v>0</v>
      </c>
      <c r="BI291" s="238">
        <f>IF(N291="nulová",J291,0)</f>
        <v>0</v>
      </c>
      <c r="BJ291" s="18" t="s">
        <v>85</v>
      </c>
      <c r="BK291" s="238">
        <f>ROUND(I291*H291,2)</f>
        <v>0</v>
      </c>
      <c r="BL291" s="18" t="s">
        <v>365</v>
      </c>
      <c r="BM291" s="237" t="s">
        <v>1330</v>
      </c>
    </row>
    <row r="292" s="13" customFormat="1">
      <c r="A292" s="13"/>
      <c r="B292" s="250"/>
      <c r="C292" s="251"/>
      <c r="D292" s="239" t="s">
        <v>314</v>
      </c>
      <c r="E292" s="252" t="s">
        <v>1</v>
      </c>
      <c r="F292" s="253" t="s">
        <v>1331</v>
      </c>
      <c r="G292" s="251"/>
      <c r="H292" s="254">
        <v>1</v>
      </c>
      <c r="I292" s="255"/>
      <c r="J292" s="251"/>
      <c r="K292" s="251"/>
      <c r="L292" s="256"/>
      <c r="M292" s="257"/>
      <c r="N292" s="258"/>
      <c r="O292" s="258"/>
      <c r="P292" s="258"/>
      <c r="Q292" s="258"/>
      <c r="R292" s="258"/>
      <c r="S292" s="258"/>
      <c r="T292" s="25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0" t="s">
        <v>314</v>
      </c>
      <c r="AU292" s="260" t="s">
        <v>87</v>
      </c>
      <c r="AV292" s="13" t="s">
        <v>87</v>
      </c>
      <c r="AW292" s="13" t="s">
        <v>34</v>
      </c>
      <c r="AX292" s="13" t="s">
        <v>78</v>
      </c>
      <c r="AY292" s="260" t="s">
        <v>224</v>
      </c>
    </row>
    <row r="293" s="13" customFormat="1">
      <c r="A293" s="13"/>
      <c r="B293" s="250"/>
      <c r="C293" s="251"/>
      <c r="D293" s="239" t="s">
        <v>314</v>
      </c>
      <c r="E293" s="252" t="s">
        <v>1</v>
      </c>
      <c r="F293" s="253" t="s">
        <v>1332</v>
      </c>
      <c r="G293" s="251"/>
      <c r="H293" s="254">
        <v>1</v>
      </c>
      <c r="I293" s="255"/>
      <c r="J293" s="251"/>
      <c r="K293" s="251"/>
      <c r="L293" s="256"/>
      <c r="M293" s="257"/>
      <c r="N293" s="258"/>
      <c r="O293" s="258"/>
      <c r="P293" s="258"/>
      <c r="Q293" s="258"/>
      <c r="R293" s="258"/>
      <c r="S293" s="258"/>
      <c r="T293" s="25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0" t="s">
        <v>314</v>
      </c>
      <c r="AU293" s="260" t="s">
        <v>87</v>
      </c>
      <c r="AV293" s="13" t="s">
        <v>87</v>
      </c>
      <c r="AW293" s="13" t="s">
        <v>34</v>
      </c>
      <c r="AX293" s="13" t="s">
        <v>78</v>
      </c>
      <c r="AY293" s="260" t="s">
        <v>224</v>
      </c>
    </row>
    <row r="294" s="15" customFormat="1">
      <c r="A294" s="15"/>
      <c r="B294" s="275"/>
      <c r="C294" s="276"/>
      <c r="D294" s="239" t="s">
        <v>314</v>
      </c>
      <c r="E294" s="277" t="s">
        <v>1</v>
      </c>
      <c r="F294" s="278" t="s">
        <v>463</v>
      </c>
      <c r="G294" s="276"/>
      <c r="H294" s="279">
        <v>2</v>
      </c>
      <c r="I294" s="280"/>
      <c r="J294" s="276"/>
      <c r="K294" s="276"/>
      <c r="L294" s="281"/>
      <c r="M294" s="282"/>
      <c r="N294" s="283"/>
      <c r="O294" s="283"/>
      <c r="P294" s="283"/>
      <c r="Q294" s="283"/>
      <c r="R294" s="283"/>
      <c r="S294" s="283"/>
      <c r="T294" s="284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85" t="s">
        <v>314</v>
      </c>
      <c r="AU294" s="285" t="s">
        <v>87</v>
      </c>
      <c r="AV294" s="15" t="s">
        <v>243</v>
      </c>
      <c r="AW294" s="15" t="s">
        <v>34</v>
      </c>
      <c r="AX294" s="15" t="s">
        <v>85</v>
      </c>
      <c r="AY294" s="285" t="s">
        <v>224</v>
      </c>
    </row>
    <row r="295" s="2" customFormat="1" ht="16.5" customHeight="1">
      <c r="A295" s="39"/>
      <c r="B295" s="40"/>
      <c r="C295" s="226" t="s">
        <v>1333</v>
      </c>
      <c r="D295" s="226" t="s">
        <v>225</v>
      </c>
      <c r="E295" s="227" t="s">
        <v>1334</v>
      </c>
      <c r="F295" s="228" t="s">
        <v>1335</v>
      </c>
      <c r="G295" s="229" t="s">
        <v>318</v>
      </c>
      <c r="H295" s="230">
        <v>2</v>
      </c>
      <c r="I295" s="231"/>
      <c r="J295" s="232">
        <f>ROUND(I295*H295,2)</f>
        <v>0</v>
      </c>
      <c r="K295" s="228" t="s">
        <v>1</v>
      </c>
      <c r="L295" s="45"/>
      <c r="M295" s="233" t="s">
        <v>1</v>
      </c>
      <c r="N295" s="234" t="s">
        <v>43</v>
      </c>
      <c r="O295" s="92"/>
      <c r="P295" s="235">
        <f>O295*H295</f>
        <v>0</v>
      </c>
      <c r="Q295" s="235">
        <v>0.025000000000000001</v>
      </c>
      <c r="R295" s="235">
        <f>Q295*H295</f>
        <v>0.050000000000000003</v>
      </c>
      <c r="S295" s="235">
        <v>0</v>
      </c>
      <c r="T295" s="236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7" t="s">
        <v>365</v>
      </c>
      <c r="AT295" s="237" t="s">
        <v>225</v>
      </c>
      <c r="AU295" s="237" t="s">
        <v>87</v>
      </c>
      <c r="AY295" s="18" t="s">
        <v>224</v>
      </c>
      <c r="BE295" s="238">
        <f>IF(N295="základní",J295,0)</f>
        <v>0</v>
      </c>
      <c r="BF295" s="238">
        <f>IF(N295="snížená",J295,0)</f>
        <v>0</v>
      </c>
      <c r="BG295" s="238">
        <f>IF(N295="zákl. přenesená",J295,0)</f>
        <v>0</v>
      </c>
      <c r="BH295" s="238">
        <f>IF(N295="sníž. přenesená",J295,0)</f>
        <v>0</v>
      </c>
      <c r="BI295" s="238">
        <f>IF(N295="nulová",J295,0)</f>
        <v>0</v>
      </c>
      <c r="BJ295" s="18" t="s">
        <v>85</v>
      </c>
      <c r="BK295" s="238">
        <f>ROUND(I295*H295,2)</f>
        <v>0</v>
      </c>
      <c r="BL295" s="18" t="s">
        <v>365</v>
      </c>
      <c r="BM295" s="237" t="s">
        <v>1336</v>
      </c>
    </row>
    <row r="296" s="13" customFormat="1">
      <c r="A296" s="13"/>
      <c r="B296" s="250"/>
      <c r="C296" s="251"/>
      <c r="D296" s="239" t="s">
        <v>314</v>
      </c>
      <c r="E296" s="252" t="s">
        <v>1</v>
      </c>
      <c r="F296" s="253" t="s">
        <v>1337</v>
      </c>
      <c r="G296" s="251"/>
      <c r="H296" s="254">
        <v>2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0" t="s">
        <v>314</v>
      </c>
      <c r="AU296" s="260" t="s">
        <v>87</v>
      </c>
      <c r="AV296" s="13" t="s">
        <v>87</v>
      </c>
      <c r="AW296" s="13" t="s">
        <v>34</v>
      </c>
      <c r="AX296" s="13" t="s">
        <v>85</v>
      </c>
      <c r="AY296" s="260" t="s">
        <v>224</v>
      </c>
    </row>
    <row r="297" s="2" customFormat="1" ht="16.5" customHeight="1">
      <c r="A297" s="39"/>
      <c r="B297" s="40"/>
      <c r="C297" s="226" t="s">
        <v>1338</v>
      </c>
      <c r="D297" s="226" t="s">
        <v>225</v>
      </c>
      <c r="E297" s="227" t="s">
        <v>1339</v>
      </c>
      <c r="F297" s="228" t="s">
        <v>1340</v>
      </c>
      <c r="G297" s="229" t="s">
        <v>318</v>
      </c>
      <c r="H297" s="230">
        <v>2</v>
      </c>
      <c r="I297" s="231"/>
      <c r="J297" s="232">
        <f>ROUND(I297*H297,2)</f>
        <v>0</v>
      </c>
      <c r="K297" s="228" t="s">
        <v>1</v>
      </c>
      <c r="L297" s="45"/>
      <c r="M297" s="233" t="s">
        <v>1</v>
      </c>
      <c r="N297" s="234" t="s">
        <v>43</v>
      </c>
      <c r="O297" s="92"/>
      <c r="P297" s="235">
        <f>O297*H297</f>
        <v>0</v>
      </c>
      <c r="Q297" s="235">
        <v>0.025000000000000001</v>
      </c>
      <c r="R297" s="235">
        <f>Q297*H297</f>
        <v>0.050000000000000003</v>
      </c>
      <c r="S297" s="235">
        <v>0</v>
      </c>
      <c r="T297" s="23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7" t="s">
        <v>365</v>
      </c>
      <c r="AT297" s="237" t="s">
        <v>225</v>
      </c>
      <c r="AU297" s="237" t="s">
        <v>87</v>
      </c>
      <c r="AY297" s="18" t="s">
        <v>224</v>
      </c>
      <c r="BE297" s="238">
        <f>IF(N297="základní",J297,0)</f>
        <v>0</v>
      </c>
      <c r="BF297" s="238">
        <f>IF(N297="snížená",J297,0)</f>
        <v>0</v>
      </c>
      <c r="BG297" s="238">
        <f>IF(N297="zákl. přenesená",J297,0)</f>
        <v>0</v>
      </c>
      <c r="BH297" s="238">
        <f>IF(N297="sníž. přenesená",J297,0)</f>
        <v>0</v>
      </c>
      <c r="BI297" s="238">
        <f>IF(N297="nulová",J297,0)</f>
        <v>0</v>
      </c>
      <c r="BJ297" s="18" t="s">
        <v>85</v>
      </c>
      <c r="BK297" s="238">
        <f>ROUND(I297*H297,2)</f>
        <v>0</v>
      </c>
      <c r="BL297" s="18" t="s">
        <v>365</v>
      </c>
      <c r="BM297" s="237" t="s">
        <v>1341</v>
      </c>
    </row>
    <row r="298" s="13" customFormat="1">
      <c r="A298" s="13"/>
      <c r="B298" s="250"/>
      <c r="C298" s="251"/>
      <c r="D298" s="239" t="s">
        <v>314</v>
      </c>
      <c r="E298" s="252" t="s">
        <v>1</v>
      </c>
      <c r="F298" s="253" t="s">
        <v>1342</v>
      </c>
      <c r="G298" s="251"/>
      <c r="H298" s="254">
        <v>1</v>
      </c>
      <c r="I298" s="255"/>
      <c r="J298" s="251"/>
      <c r="K298" s="251"/>
      <c r="L298" s="256"/>
      <c r="M298" s="257"/>
      <c r="N298" s="258"/>
      <c r="O298" s="258"/>
      <c r="P298" s="258"/>
      <c r="Q298" s="258"/>
      <c r="R298" s="258"/>
      <c r="S298" s="258"/>
      <c r="T298" s="25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0" t="s">
        <v>314</v>
      </c>
      <c r="AU298" s="260" t="s">
        <v>87</v>
      </c>
      <c r="AV298" s="13" t="s">
        <v>87</v>
      </c>
      <c r="AW298" s="13" t="s">
        <v>34</v>
      </c>
      <c r="AX298" s="13" t="s">
        <v>78</v>
      </c>
      <c r="AY298" s="260" t="s">
        <v>224</v>
      </c>
    </row>
    <row r="299" s="13" customFormat="1">
      <c r="A299" s="13"/>
      <c r="B299" s="250"/>
      <c r="C299" s="251"/>
      <c r="D299" s="239" t="s">
        <v>314</v>
      </c>
      <c r="E299" s="252" t="s">
        <v>1</v>
      </c>
      <c r="F299" s="253" t="s">
        <v>1343</v>
      </c>
      <c r="G299" s="251"/>
      <c r="H299" s="254">
        <v>1</v>
      </c>
      <c r="I299" s="255"/>
      <c r="J299" s="251"/>
      <c r="K299" s="251"/>
      <c r="L299" s="256"/>
      <c r="M299" s="257"/>
      <c r="N299" s="258"/>
      <c r="O299" s="258"/>
      <c r="P299" s="258"/>
      <c r="Q299" s="258"/>
      <c r="R299" s="258"/>
      <c r="S299" s="258"/>
      <c r="T299" s="25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0" t="s">
        <v>314</v>
      </c>
      <c r="AU299" s="260" t="s">
        <v>87</v>
      </c>
      <c r="AV299" s="13" t="s">
        <v>87</v>
      </c>
      <c r="AW299" s="13" t="s">
        <v>34</v>
      </c>
      <c r="AX299" s="13" t="s">
        <v>78</v>
      </c>
      <c r="AY299" s="260" t="s">
        <v>224</v>
      </c>
    </row>
    <row r="300" s="15" customFormat="1">
      <c r="A300" s="15"/>
      <c r="B300" s="275"/>
      <c r="C300" s="276"/>
      <c r="D300" s="239" t="s">
        <v>314</v>
      </c>
      <c r="E300" s="277" t="s">
        <v>1</v>
      </c>
      <c r="F300" s="278" t="s">
        <v>463</v>
      </c>
      <c r="G300" s="276"/>
      <c r="H300" s="279">
        <v>2</v>
      </c>
      <c r="I300" s="280"/>
      <c r="J300" s="276"/>
      <c r="K300" s="276"/>
      <c r="L300" s="281"/>
      <c r="M300" s="282"/>
      <c r="N300" s="283"/>
      <c r="O300" s="283"/>
      <c r="P300" s="283"/>
      <c r="Q300" s="283"/>
      <c r="R300" s="283"/>
      <c r="S300" s="283"/>
      <c r="T300" s="28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85" t="s">
        <v>314</v>
      </c>
      <c r="AU300" s="285" t="s">
        <v>87</v>
      </c>
      <c r="AV300" s="15" t="s">
        <v>243</v>
      </c>
      <c r="AW300" s="15" t="s">
        <v>34</v>
      </c>
      <c r="AX300" s="15" t="s">
        <v>85</v>
      </c>
      <c r="AY300" s="285" t="s">
        <v>224</v>
      </c>
    </row>
    <row r="301" s="2" customFormat="1" ht="16.5" customHeight="1">
      <c r="A301" s="39"/>
      <c r="B301" s="40"/>
      <c r="C301" s="226" t="s">
        <v>1344</v>
      </c>
      <c r="D301" s="226" t="s">
        <v>225</v>
      </c>
      <c r="E301" s="227" t="s">
        <v>1345</v>
      </c>
      <c r="F301" s="228" t="s">
        <v>1346</v>
      </c>
      <c r="G301" s="229" t="s">
        <v>318</v>
      </c>
      <c r="H301" s="230">
        <v>2</v>
      </c>
      <c r="I301" s="231"/>
      <c r="J301" s="232">
        <f>ROUND(I301*H301,2)</f>
        <v>0</v>
      </c>
      <c r="K301" s="228" t="s">
        <v>1</v>
      </c>
      <c r="L301" s="45"/>
      <c r="M301" s="233" t="s">
        <v>1</v>
      </c>
      <c r="N301" s="234" t="s">
        <v>43</v>
      </c>
      <c r="O301" s="92"/>
      <c r="P301" s="235">
        <f>O301*H301</f>
        <v>0</v>
      </c>
      <c r="Q301" s="235">
        <v>0.029999999999999999</v>
      </c>
      <c r="R301" s="235">
        <f>Q301*H301</f>
        <v>0.059999999999999998</v>
      </c>
      <c r="S301" s="235">
        <v>0</v>
      </c>
      <c r="T301" s="236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7" t="s">
        <v>365</v>
      </c>
      <c r="AT301" s="237" t="s">
        <v>225</v>
      </c>
      <c r="AU301" s="237" t="s">
        <v>87</v>
      </c>
      <c r="AY301" s="18" t="s">
        <v>224</v>
      </c>
      <c r="BE301" s="238">
        <f>IF(N301="základní",J301,0)</f>
        <v>0</v>
      </c>
      <c r="BF301" s="238">
        <f>IF(N301="snížená",J301,0)</f>
        <v>0</v>
      </c>
      <c r="BG301" s="238">
        <f>IF(N301="zákl. přenesená",J301,0)</f>
        <v>0</v>
      </c>
      <c r="BH301" s="238">
        <f>IF(N301="sníž. přenesená",J301,0)</f>
        <v>0</v>
      </c>
      <c r="BI301" s="238">
        <f>IF(N301="nulová",J301,0)</f>
        <v>0</v>
      </c>
      <c r="BJ301" s="18" t="s">
        <v>85</v>
      </c>
      <c r="BK301" s="238">
        <f>ROUND(I301*H301,2)</f>
        <v>0</v>
      </c>
      <c r="BL301" s="18" t="s">
        <v>365</v>
      </c>
      <c r="BM301" s="237" t="s">
        <v>1347</v>
      </c>
    </row>
    <row r="302" s="13" customFormat="1">
      <c r="A302" s="13"/>
      <c r="B302" s="250"/>
      <c r="C302" s="251"/>
      <c r="D302" s="239" t="s">
        <v>314</v>
      </c>
      <c r="E302" s="252" t="s">
        <v>1</v>
      </c>
      <c r="F302" s="253" t="s">
        <v>1348</v>
      </c>
      <c r="G302" s="251"/>
      <c r="H302" s="254">
        <v>2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0" t="s">
        <v>314</v>
      </c>
      <c r="AU302" s="260" t="s">
        <v>87</v>
      </c>
      <c r="AV302" s="13" t="s">
        <v>87</v>
      </c>
      <c r="AW302" s="13" t="s">
        <v>34</v>
      </c>
      <c r="AX302" s="13" t="s">
        <v>85</v>
      </c>
      <c r="AY302" s="260" t="s">
        <v>224</v>
      </c>
    </row>
    <row r="303" s="2" customFormat="1" ht="16.5" customHeight="1">
      <c r="A303" s="39"/>
      <c r="B303" s="40"/>
      <c r="C303" s="226" t="s">
        <v>1349</v>
      </c>
      <c r="D303" s="226" t="s">
        <v>225</v>
      </c>
      <c r="E303" s="227" t="s">
        <v>1350</v>
      </c>
      <c r="F303" s="228" t="s">
        <v>1351</v>
      </c>
      <c r="G303" s="229" t="s">
        <v>318</v>
      </c>
      <c r="H303" s="230">
        <v>2</v>
      </c>
      <c r="I303" s="231"/>
      <c r="J303" s="232">
        <f>ROUND(I303*H303,2)</f>
        <v>0</v>
      </c>
      <c r="K303" s="228" t="s">
        <v>1</v>
      </c>
      <c r="L303" s="45"/>
      <c r="M303" s="233" t="s">
        <v>1</v>
      </c>
      <c r="N303" s="234" t="s">
        <v>43</v>
      </c>
      <c r="O303" s="92"/>
      <c r="P303" s="235">
        <f>O303*H303</f>
        <v>0</v>
      </c>
      <c r="Q303" s="235">
        <v>0.02</v>
      </c>
      <c r="R303" s="235">
        <f>Q303*H303</f>
        <v>0.040000000000000001</v>
      </c>
      <c r="S303" s="235">
        <v>0</v>
      </c>
      <c r="T303" s="236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7" t="s">
        <v>365</v>
      </c>
      <c r="AT303" s="237" t="s">
        <v>225</v>
      </c>
      <c r="AU303" s="237" t="s">
        <v>87</v>
      </c>
      <c r="AY303" s="18" t="s">
        <v>224</v>
      </c>
      <c r="BE303" s="238">
        <f>IF(N303="základní",J303,0)</f>
        <v>0</v>
      </c>
      <c r="BF303" s="238">
        <f>IF(N303="snížená",J303,0)</f>
        <v>0</v>
      </c>
      <c r="BG303" s="238">
        <f>IF(N303="zákl. přenesená",J303,0)</f>
        <v>0</v>
      </c>
      <c r="BH303" s="238">
        <f>IF(N303="sníž. přenesená",J303,0)</f>
        <v>0</v>
      </c>
      <c r="BI303" s="238">
        <f>IF(N303="nulová",J303,0)</f>
        <v>0</v>
      </c>
      <c r="BJ303" s="18" t="s">
        <v>85</v>
      </c>
      <c r="BK303" s="238">
        <f>ROUND(I303*H303,2)</f>
        <v>0</v>
      </c>
      <c r="BL303" s="18" t="s">
        <v>365</v>
      </c>
      <c r="BM303" s="237" t="s">
        <v>1352</v>
      </c>
    </row>
    <row r="304" s="2" customFormat="1" ht="24.15" customHeight="1">
      <c r="A304" s="39"/>
      <c r="B304" s="40"/>
      <c r="C304" s="226" t="s">
        <v>1353</v>
      </c>
      <c r="D304" s="226" t="s">
        <v>225</v>
      </c>
      <c r="E304" s="227" t="s">
        <v>1354</v>
      </c>
      <c r="F304" s="228" t="s">
        <v>1355</v>
      </c>
      <c r="G304" s="229" t="s">
        <v>486</v>
      </c>
      <c r="H304" s="230">
        <v>0.31</v>
      </c>
      <c r="I304" s="231"/>
      <c r="J304" s="232">
        <f>ROUND(I304*H304,2)</f>
        <v>0</v>
      </c>
      <c r="K304" s="228" t="s">
        <v>229</v>
      </c>
      <c r="L304" s="45"/>
      <c r="M304" s="233" t="s">
        <v>1</v>
      </c>
      <c r="N304" s="234" t="s">
        <v>43</v>
      </c>
      <c r="O304" s="92"/>
      <c r="P304" s="235">
        <f>O304*H304</f>
        <v>0</v>
      </c>
      <c r="Q304" s="235">
        <v>0</v>
      </c>
      <c r="R304" s="235">
        <f>Q304*H304</f>
        <v>0</v>
      </c>
      <c r="S304" s="235">
        <v>0</v>
      </c>
      <c r="T304" s="236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37" t="s">
        <v>365</v>
      </c>
      <c r="AT304" s="237" t="s">
        <v>225</v>
      </c>
      <c r="AU304" s="237" t="s">
        <v>87</v>
      </c>
      <c r="AY304" s="18" t="s">
        <v>224</v>
      </c>
      <c r="BE304" s="238">
        <f>IF(N304="základní",J304,0)</f>
        <v>0</v>
      </c>
      <c r="BF304" s="238">
        <f>IF(N304="snížená",J304,0)</f>
        <v>0</v>
      </c>
      <c r="BG304" s="238">
        <f>IF(N304="zákl. přenesená",J304,0)</f>
        <v>0</v>
      </c>
      <c r="BH304" s="238">
        <f>IF(N304="sníž. přenesená",J304,0)</f>
        <v>0</v>
      </c>
      <c r="BI304" s="238">
        <f>IF(N304="nulová",J304,0)</f>
        <v>0</v>
      </c>
      <c r="BJ304" s="18" t="s">
        <v>85</v>
      </c>
      <c r="BK304" s="238">
        <f>ROUND(I304*H304,2)</f>
        <v>0</v>
      </c>
      <c r="BL304" s="18" t="s">
        <v>365</v>
      </c>
      <c r="BM304" s="237" t="s">
        <v>1356</v>
      </c>
    </row>
    <row r="305" s="12" customFormat="1" ht="25.92" customHeight="1">
      <c r="A305" s="12"/>
      <c r="B305" s="212"/>
      <c r="C305" s="213"/>
      <c r="D305" s="214" t="s">
        <v>77</v>
      </c>
      <c r="E305" s="215" t="s">
        <v>1357</v>
      </c>
      <c r="F305" s="215" t="s">
        <v>1358</v>
      </c>
      <c r="G305" s="213"/>
      <c r="H305" s="213"/>
      <c r="I305" s="216"/>
      <c r="J305" s="217">
        <f>BK305</f>
        <v>0</v>
      </c>
      <c r="K305" s="213"/>
      <c r="L305" s="218"/>
      <c r="M305" s="219"/>
      <c r="N305" s="220"/>
      <c r="O305" s="220"/>
      <c r="P305" s="221">
        <f>P306</f>
        <v>0</v>
      </c>
      <c r="Q305" s="220"/>
      <c r="R305" s="221">
        <f>R306</f>
        <v>0</v>
      </c>
      <c r="S305" s="220"/>
      <c r="T305" s="222">
        <f>T306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23" t="s">
        <v>101</v>
      </c>
      <c r="AT305" s="224" t="s">
        <v>77</v>
      </c>
      <c r="AU305" s="224" t="s">
        <v>78</v>
      </c>
      <c r="AY305" s="223" t="s">
        <v>224</v>
      </c>
      <c r="BK305" s="225">
        <f>BK306</f>
        <v>0</v>
      </c>
    </row>
    <row r="306" s="2" customFormat="1" ht="33" customHeight="1">
      <c r="A306" s="39"/>
      <c r="B306" s="40"/>
      <c r="C306" s="226" t="s">
        <v>1359</v>
      </c>
      <c r="D306" s="226" t="s">
        <v>225</v>
      </c>
      <c r="E306" s="227" t="s">
        <v>1360</v>
      </c>
      <c r="F306" s="228" t="s">
        <v>1361</v>
      </c>
      <c r="G306" s="229" t="s">
        <v>318</v>
      </c>
      <c r="H306" s="230">
        <v>1</v>
      </c>
      <c r="I306" s="231"/>
      <c r="J306" s="232">
        <f>ROUND(I306*H306,2)</f>
        <v>0</v>
      </c>
      <c r="K306" s="228" t="s">
        <v>229</v>
      </c>
      <c r="L306" s="45"/>
      <c r="M306" s="233" t="s">
        <v>1</v>
      </c>
      <c r="N306" s="234" t="s">
        <v>43</v>
      </c>
      <c r="O306" s="92"/>
      <c r="P306" s="235">
        <f>O306*H306</f>
        <v>0</v>
      </c>
      <c r="Q306" s="235">
        <v>0</v>
      </c>
      <c r="R306" s="235">
        <f>Q306*H306</f>
        <v>0</v>
      </c>
      <c r="S306" s="235">
        <v>0</v>
      </c>
      <c r="T306" s="236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7" t="s">
        <v>1164</v>
      </c>
      <c r="AT306" s="237" t="s">
        <v>225</v>
      </c>
      <c r="AU306" s="237" t="s">
        <v>85</v>
      </c>
      <c r="AY306" s="18" t="s">
        <v>224</v>
      </c>
      <c r="BE306" s="238">
        <f>IF(N306="základní",J306,0)</f>
        <v>0</v>
      </c>
      <c r="BF306" s="238">
        <f>IF(N306="snížená",J306,0)</f>
        <v>0</v>
      </c>
      <c r="BG306" s="238">
        <f>IF(N306="zákl. přenesená",J306,0)</f>
        <v>0</v>
      </c>
      <c r="BH306" s="238">
        <f>IF(N306="sníž. přenesená",J306,0)</f>
        <v>0</v>
      </c>
      <c r="BI306" s="238">
        <f>IF(N306="nulová",J306,0)</f>
        <v>0</v>
      </c>
      <c r="BJ306" s="18" t="s">
        <v>85</v>
      </c>
      <c r="BK306" s="238">
        <f>ROUND(I306*H306,2)</f>
        <v>0</v>
      </c>
      <c r="BL306" s="18" t="s">
        <v>1164</v>
      </c>
      <c r="BM306" s="237" t="s">
        <v>1362</v>
      </c>
    </row>
    <row r="307" s="12" customFormat="1" ht="25.92" customHeight="1">
      <c r="A307" s="12"/>
      <c r="B307" s="212"/>
      <c r="C307" s="213"/>
      <c r="D307" s="214" t="s">
        <v>77</v>
      </c>
      <c r="E307" s="215" t="s">
        <v>1363</v>
      </c>
      <c r="F307" s="215" t="s">
        <v>1364</v>
      </c>
      <c r="G307" s="213"/>
      <c r="H307" s="213"/>
      <c r="I307" s="216"/>
      <c r="J307" s="217">
        <f>BK307</f>
        <v>0</v>
      </c>
      <c r="K307" s="213"/>
      <c r="L307" s="218"/>
      <c r="M307" s="219"/>
      <c r="N307" s="220"/>
      <c r="O307" s="220"/>
      <c r="P307" s="221">
        <f>SUM(P308:P318)</f>
        <v>0</v>
      </c>
      <c r="Q307" s="220"/>
      <c r="R307" s="221">
        <f>SUM(R308:R318)</f>
        <v>0</v>
      </c>
      <c r="S307" s="220"/>
      <c r="T307" s="222">
        <f>SUM(T308:T318)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23" t="s">
        <v>243</v>
      </c>
      <c r="AT307" s="224" t="s">
        <v>77</v>
      </c>
      <c r="AU307" s="224" t="s">
        <v>78</v>
      </c>
      <c r="AY307" s="223" t="s">
        <v>224</v>
      </c>
      <c r="BK307" s="225">
        <f>SUM(BK308:BK318)</f>
        <v>0</v>
      </c>
    </row>
    <row r="308" s="2" customFormat="1" ht="16.5" customHeight="1">
      <c r="A308" s="39"/>
      <c r="B308" s="40"/>
      <c r="C308" s="226" t="s">
        <v>1365</v>
      </c>
      <c r="D308" s="226" t="s">
        <v>225</v>
      </c>
      <c r="E308" s="227" t="s">
        <v>1366</v>
      </c>
      <c r="F308" s="228" t="s">
        <v>1367</v>
      </c>
      <c r="G308" s="229" t="s">
        <v>1368</v>
      </c>
      <c r="H308" s="230">
        <v>44</v>
      </c>
      <c r="I308" s="231"/>
      <c r="J308" s="232">
        <f>ROUND(I308*H308,2)</f>
        <v>0</v>
      </c>
      <c r="K308" s="228" t="s">
        <v>229</v>
      </c>
      <c r="L308" s="45"/>
      <c r="M308" s="233" t="s">
        <v>1</v>
      </c>
      <c r="N308" s="234" t="s">
        <v>43</v>
      </c>
      <c r="O308" s="92"/>
      <c r="P308" s="235">
        <f>O308*H308</f>
        <v>0</v>
      </c>
      <c r="Q308" s="235">
        <v>0</v>
      </c>
      <c r="R308" s="235">
        <f>Q308*H308</f>
        <v>0</v>
      </c>
      <c r="S308" s="235">
        <v>0</v>
      </c>
      <c r="T308" s="236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7" t="s">
        <v>1369</v>
      </c>
      <c r="AT308" s="237" t="s">
        <v>225</v>
      </c>
      <c r="AU308" s="237" t="s">
        <v>85</v>
      </c>
      <c r="AY308" s="18" t="s">
        <v>224</v>
      </c>
      <c r="BE308" s="238">
        <f>IF(N308="základní",J308,0)</f>
        <v>0</v>
      </c>
      <c r="BF308" s="238">
        <f>IF(N308="snížená",J308,0)</f>
        <v>0</v>
      </c>
      <c r="BG308" s="238">
        <f>IF(N308="zákl. přenesená",J308,0)</f>
        <v>0</v>
      </c>
      <c r="BH308" s="238">
        <f>IF(N308="sníž. přenesená",J308,0)</f>
        <v>0</v>
      </c>
      <c r="BI308" s="238">
        <f>IF(N308="nulová",J308,0)</f>
        <v>0</v>
      </c>
      <c r="BJ308" s="18" t="s">
        <v>85</v>
      </c>
      <c r="BK308" s="238">
        <f>ROUND(I308*H308,2)</f>
        <v>0</v>
      </c>
      <c r="BL308" s="18" t="s">
        <v>1369</v>
      </c>
      <c r="BM308" s="237" t="s">
        <v>1370</v>
      </c>
    </row>
    <row r="309" s="13" customFormat="1">
      <c r="A309" s="13"/>
      <c r="B309" s="250"/>
      <c r="C309" s="251"/>
      <c r="D309" s="239" t="s">
        <v>314</v>
      </c>
      <c r="E309" s="252" t="s">
        <v>1</v>
      </c>
      <c r="F309" s="253" t="s">
        <v>1371</v>
      </c>
      <c r="G309" s="251"/>
      <c r="H309" s="254">
        <v>36</v>
      </c>
      <c r="I309" s="255"/>
      <c r="J309" s="251"/>
      <c r="K309" s="251"/>
      <c r="L309" s="256"/>
      <c r="M309" s="257"/>
      <c r="N309" s="258"/>
      <c r="O309" s="258"/>
      <c r="P309" s="258"/>
      <c r="Q309" s="258"/>
      <c r="R309" s="258"/>
      <c r="S309" s="258"/>
      <c r="T309" s="259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0" t="s">
        <v>314</v>
      </c>
      <c r="AU309" s="260" t="s">
        <v>85</v>
      </c>
      <c r="AV309" s="13" t="s">
        <v>87</v>
      </c>
      <c r="AW309" s="13" t="s">
        <v>34</v>
      </c>
      <c r="AX309" s="13" t="s">
        <v>78</v>
      </c>
      <c r="AY309" s="260" t="s">
        <v>224</v>
      </c>
    </row>
    <row r="310" s="13" customFormat="1">
      <c r="A310" s="13"/>
      <c r="B310" s="250"/>
      <c r="C310" s="251"/>
      <c r="D310" s="239" t="s">
        <v>314</v>
      </c>
      <c r="E310" s="252" t="s">
        <v>1</v>
      </c>
      <c r="F310" s="253" t="s">
        <v>1372</v>
      </c>
      <c r="G310" s="251"/>
      <c r="H310" s="254">
        <v>8</v>
      </c>
      <c r="I310" s="255"/>
      <c r="J310" s="251"/>
      <c r="K310" s="251"/>
      <c r="L310" s="256"/>
      <c r="M310" s="257"/>
      <c r="N310" s="258"/>
      <c r="O310" s="258"/>
      <c r="P310" s="258"/>
      <c r="Q310" s="258"/>
      <c r="R310" s="258"/>
      <c r="S310" s="258"/>
      <c r="T310" s="259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0" t="s">
        <v>314</v>
      </c>
      <c r="AU310" s="260" t="s">
        <v>85</v>
      </c>
      <c r="AV310" s="13" t="s">
        <v>87</v>
      </c>
      <c r="AW310" s="13" t="s">
        <v>34</v>
      </c>
      <c r="AX310" s="13" t="s">
        <v>78</v>
      </c>
      <c r="AY310" s="260" t="s">
        <v>224</v>
      </c>
    </row>
    <row r="311" s="15" customFormat="1">
      <c r="A311" s="15"/>
      <c r="B311" s="275"/>
      <c r="C311" s="276"/>
      <c r="D311" s="239" t="s">
        <v>314</v>
      </c>
      <c r="E311" s="277" t="s">
        <v>1</v>
      </c>
      <c r="F311" s="278" t="s">
        <v>463</v>
      </c>
      <c r="G311" s="276"/>
      <c r="H311" s="279">
        <v>44</v>
      </c>
      <c r="I311" s="280"/>
      <c r="J311" s="276"/>
      <c r="K311" s="276"/>
      <c r="L311" s="281"/>
      <c r="M311" s="282"/>
      <c r="N311" s="283"/>
      <c r="O311" s="283"/>
      <c r="P311" s="283"/>
      <c r="Q311" s="283"/>
      <c r="R311" s="283"/>
      <c r="S311" s="283"/>
      <c r="T311" s="28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85" t="s">
        <v>314</v>
      </c>
      <c r="AU311" s="285" t="s">
        <v>85</v>
      </c>
      <c r="AV311" s="15" t="s">
        <v>243</v>
      </c>
      <c r="AW311" s="15" t="s">
        <v>34</v>
      </c>
      <c r="AX311" s="15" t="s">
        <v>85</v>
      </c>
      <c r="AY311" s="285" t="s">
        <v>224</v>
      </c>
    </row>
    <row r="312" s="2" customFormat="1" ht="16.5" customHeight="1">
      <c r="A312" s="39"/>
      <c r="B312" s="40"/>
      <c r="C312" s="226" t="s">
        <v>1373</v>
      </c>
      <c r="D312" s="226" t="s">
        <v>225</v>
      </c>
      <c r="E312" s="227" t="s">
        <v>1374</v>
      </c>
      <c r="F312" s="228" t="s">
        <v>1375</v>
      </c>
      <c r="G312" s="229" t="s">
        <v>1368</v>
      </c>
      <c r="H312" s="230">
        <v>320</v>
      </c>
      <c r="I312" s="231"/>
      <c r="J312" s="232">
        <f>ROUND(I312*H312,2)</f>
        <v>0</v>
      </c>
      <c r="K312" s="228" t="s">
        <v>229</v>
      </c>
      <c r="L312" s="45"/>
      <c r="M312" s="233" t="s">
        <v>1</v>
      </c>
      <c r="N312" s="234" t="s">
        <v>43</v>
      </c>
      <c r="O312" s="92"/>
      <c r="P312" s="235">
        <f>O312*H312</f>
        <v>0</v>
      </c>
      <c r="Q312" s="235">
        <v>0</v>
      </c>
      <c r="R312" s="235">
        <f>Q312*H312</f>
        <v>0</v>
      </c>
      <c r="S312" s="235">
        <v>0</v>
      </c>
      <c r="T312" s="236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7" t="s">
        <v>1369</v>
      </c>
      <c r="AT312" s="237" t="s">
        <v>225</v>
      </c>
      <c r="AU312" s="237" t="s">
        <v>85</v>
      </c>
      <c r="AY312" s="18" t="s">
        <v>224</v>
      </c>
      <c r="BE312" s="238">
        <f>IF(N312="základní",J312,0)</f>
        <v>0</v>
      </c>
      <c r="BF312" s="238">
        <f>IF(N312="snížená",J312,0)</f>
        <v>0</v>
      </c>
      <c r="BG312" s="238">
        <f>IF(N312="zákl. přenesená",J312,0)</f>
        <v>0</v>
      </c>
      <c r="BH312" s="238">
        <f>IF(N312="sníž. přenesená",J312,0)</f>
        <v>0</v>
      </c>
      <c r="BI312" s="238">
        <f>IF(N312="nulová",J312,0)</f>
        <v>0</v>
      </c>
      <c r="BJ312" s="18" t="s">
        <v>85</v>
      </c>
      <c r="BK312" s="238">
        <f>ROUND(I312*H312,2)</f>
        <v>0</v>
      </c>
      <c r="BL312" s="18" t="s">
        <v>1369</v>
      </c>
      <c r="BM312" s="237" t="s">
        <v>1376</v>
      </c>
    </row>
    <row r="313" s="2" customFormat="1">
      <c r="A313" s="39"/>
      <c r="B313" s="40"/>
      <c r="C313" s="41"/>
      <c r="D313" s="239" t="s">
        <v>235</v>
      </c>
      <c r="E313" s="41"/>
      <c r="F313" s="240" t="s">
        <v>1377</v>
      </c>
      <c r="G313" s="41"/>
      <c r="H313" s="41"/>
      <c r="I313" s="241"/>
      <c r="J313" s="41"/>
      <c r="K313" s="41"/>
      <c r="L313" s="45"/>
      <c r="M313" s="242"/>
      <c r="N313" s="243"/>
      <c r="O313" s="92"/>
      <c r="P313" s="92"/>
      <c r="Q313" s="92"/>
      <c r="R313" s="92"/>
      <c r="S313" s="92"/>
      <c r="T313" s="93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235</v>
      </c>
      <c r="AU313" s="18" t="s">
        <v>85</v>
      </c>
    </row>
    <row r="314" s="2" customFormat="1" ht="16.5" customHeight="1">
      <c r="A314" s="39"/>
      <c r="B314" s="40"/>
      <c r="C314" s="226" t="s">
        <v>1378</v>
      </c>
      <c r="D314" s="226" t="s">
        <v>225</v>
      </c>
      <c r="E314" s="227" t="s">
        <v>1379</v>
      </c>
      <c r="F314" s="228" t="s">
        <v>1380</v>
      </c>
      <c r="G314" s="229" t="s">
        <v>1368</v>
      </c>
      <c r="H314" s="230">
        <v>62</v>
      </c>
      <c r="I314" s="231"/>
      <c r="J314" s="232">
        <f>ROUND(I314*H314,2)</f>
        <v>0</v>
      </c>
      <c r="K314" s="228" t="s">
        <v>229</v>
      </c>
      <c r="L314" s="45"/>
      <c r="M314" s="233" t="s">
        <v>1</v>
      </c>
      <c r="N314" s="234" t="s">
        <v>43</v>
      </c>
      <c r="O314" s="92"/>
      <c r="P314" s="235">
        <f>O314*H314</f>
        <v>0</v>
      </c>
      <c r="Q314" s="235">
        <v>0</v>
      </c>
      <c r="R314" s="235">
        <f>Q314*H314</f>
        <v>0</v>
      </c>
      <c r="S314" s="235">
        <v>0</v>
      </c>
      <c r="T314" s="236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7" t="s">
        <v>1369</v>
      </c>
      <c r="AT314" s="237" t="s">
        <v>225</v>
      </c>
      <c r="AU314" s="237" t="s">
        <v>85</v>
      </c>
      <c r="AY314" s="18" t="s">
        <v>224</v>
      </c>
      <c r="BE314" s="238">
        <f>IF(N314="základní",J314,0)</f>
        <v>0</v>
      </c>
      <c r="BF314" s="238">
        <f>IF(N314="snížená",J314,0)</f>
        <v>0</v>
      </c>
      <c r="BG314" s="238">
        <f>IF(N314="zákl. přenesená",J314,0)</f>
        <v>0</v>
      </c>
      <c r="BH314" s="238">
        <f>IF(N314="sníž. přenesená",J314,0)</f>
        <v>0</v>
      </c>
      <c r="BI314" s="238">
        <f>IF(N314="nulová",J314,0)</f>
        <v>0</v>
      </c>
      <c r="BJ314" s="18" t="s">
        <v>85</v>
      </c>
      <c r="BK314" s="238">
        <f>ROUND(I314*H314,2)</f>
        <v>0</v>
      </c>
      <c r="BL314" s="18" t="s">
        <v>1369</v>
      </c>
      <c r="BM314" s="237" t="s">
        <v>1381</v>
      </c>
    </row>
    <row r="315" s="13" customFormat="1">
      <c r="A315" s="13"/>
      <c r="B315" s="250"/>
      <c r="C315" s="251"/>
      <c r="D315" s="239" t="s">
        <v>314</v>
      </c>
      <c r="E315" s="252" t="s">
        <v>1</v>
      </c>
      <c r="F315" s="253" t="s">
        <v>1382</v>
      </c>
      <c r="G315" s="251"/>
      <c r="H315" s="254">
        <v>12</v>
      </c>
      <c r="I315" s="255"/>
      <c r="J315" s="251"/>
      <c r="K315" s="251"/>
      <c r="L315" s="256"/>
      <c r="M315" s="257"/>
      <c r="N315" s="258"/>
      <c r="O315" s="258"/>
      <c r="P315" s="258"/>
      <c r="Q315" s="258"/>
      <c r="R315" s="258"/>
      <c r="S315" s="258"/>
      <c r="T315" s="259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60" t="s">
        <v>314</v>
      </c>
      <c r="AU315" s="260" t="s">
        <v>85</v>
      </c>
      <c r="AV315" s="13" t="s">
        <v>87</v>
      </c>
      <c r="AW315" s="13" t="s">
        <v>34</v>
      </c>
      <c r="AX315" s="13" t="s">
        <v>78</v>
      </c>
      <c r="AY315" s="260" t="s">
        <v>224</v>
      </c>
    </row>
    <row r="316" s="13" customFormat="1">
      <c r="A316" s="13"/>
      <c r="B316" s="250"/>
      <c r="C316" s="251"/>
      <c r="D316" s="239" t="s">
        <v>314</v>
      </c>
      <c r="E316" s="252" t="s">
        <v>1</v>
      </c>
      <c r="F316" s="253" t="s">
        <v>1383</v>
      </c>
      <c r="G316" s="251"/>
      <c r="H316" s="254">
        <v>30</v>
      </c>
      <c r="I316" s="255"/>
      <c r="J316" s="251"/>
      <c r="K316" s="251"/>
      <c r="L316" s="256"/>
      <c r="M316" s="257"/>
      <c r="N316" s="258"/>
      <c r="O316" s="258"/>
      <c r="P316" s="258"/>
      <c r="Q316" s="258"/>
      <c r="R316" s="258"/>
      <c r="S316" s="258"/>
      <c r="T316" s="259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0" t="s">
        <v>314</v>
      </c>
      <c r="AU316" s="260" t="s">
        <v>85</v>
      </c>
      <c r="AV316" s="13" t="s">
        <v>87</v>
      </c>
      <c r="AW316" s="13" t="s">
        <v>34</v>
      </c>
      <c r="AX316" s="13" t="s">
        <v>78</v>
      </c>
      <c r="AY316" s="260" t="s">
        <v>224</v>
      </c>
    </row>
    <row r="317" s="13" customFormat="1">
      <c r="A317" s="13"/>
      <c r="B317" s="250"/>
      <c r="C317" s="251"/>
      <c r="D317" s="239" t="s">
        <v>314</v>
      </c>
      <c r="E317" s="252" t="s">
        <v>1</v>
      </c>
      <c r="F317" s="253" t="s">
        <v>1384</v>
      </c>
      <c r="G317" s="251"/>
      <c r="H317" s="254">
        <v>20</v>
      </c>
      <c r="I317" s="255"/>
      <c r="J317" s="251"/>
      <c r="K317" s="251"/>
      <c r="L317" s="256"/>
      <c r="M317" s="257"/>
      <c r="N317" s="258"/>
      <c r="O317" s="258"/>
      <c r="P317" s="258"/>
      <c r="Q317" s="258"/>
      <c r="R317" s="258"/>
      <c r="S317" s="258"/>
      <c r="T317" s="259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60" t="s">
        <v>314</v>
      </c>
      <c r="AU317" s="260" t="s">
        <v>85</v>
      </c>
      <c r="AV317" s="13" t="s">
        <v>87</v>
      </c>
      <c r="AW317" s="13" t="s">
        <v>34</v>
      </c>
      <c r="AX317" s="13" t="s">
        <v>78</v>
      </c>
      <c r="AY317" s="260" t="s">
        <v>224</v>
      </c>
    </row>
    <row r="318" s="15" customFormat="1">
      <c r="A318" s="15"/>
      <c r="B318" s="275"/>
      <c r="C318" s="276"/>
      <c r="D318" s="239" t="s">
        <v>314</v>
      </c>
      <c r="E318" s="277" t="s">
        <v>1</v>
      </c>
      <c r="F318" s="278" t="s">
        <v>463</v>
      </c>
      <c r="G318" s="276"/>
      <c r="H318" s="279">
        <v>62</v>
      </c>
      <c r="I318" s="280"/>
      <c r="J318" s="276"/>
      <c r="K318" s="276"/>
      <c r="L318" s="281"/>
      <c r="M318" s="311"/>
      <c r="N318" s="312"/>
      <c r="O318" s="312"/>
      <c r="P318" s="312"/>
      <c r="Q318" s="312"/>
      <c r="R318" s="312"/>
      <c r="S318" s="312"/>
      <c r="T318" s="313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85" t="s">
        <v>314</v>
      </c>
      <c r="AU318" s="285" t="s">
        <v>85</v>
      </c>
      <c r="AV318" s="15" t="s">
        <v>243</v>
      </c>
      <c r="AW318" s="15" t="s">
        <v>34</v>
      </c>
      <c r="AX318" s="15" t="s">
        <v>85</v>
      </c>
      <c r="AY318" s="285" t="s">
        <v>224</v>
      </c>
    </row>
    <row r="319" s="2" customFormat="1" ht="6.96" customHeight="1">
      <c r="A319" s="39"/>
      <c r="B319" s="67"/>
      <c r="C319" s="68"/>
      <c r="D319" s="68"/>
      <c r="E319" s="68"/>
      <c r="F319" s="68"/>
      <c r="G319" s="68"/>
      <c r="H319" s="68"/>
      <c r="I319" s="68"/>
      <c r="J319" s="68"/>
      <c r="K319" s="68"/>
      <c r="L319" s="45"/>
      <c r="M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</row>
  </sheetData>
  <sheetProtection sheet="1" autoFilter="0" formatColumns="0" formatRows="0" objects="1" scenarios="1" spinCount="100000" saltValue="aMhYvWTBdAEgX1hc/a8bEWDMlk2Qda1R8qpjtCyOmwg4CXEbViZbKsM8Wxf4H5jCst1zTzzwCvHQF6hK9BtxKg==" hashValue="f5TPOhL3DiSoA1dfOt3Kvp7VmFQG3BoyQ6ED1YxQH99+iv4WN8B4SNKWHnal1RW7CSrR6p0Q/ShTLCW6JQkaUQ==" algorithmName="SHA-512" password="CC35"/>
  <autoFilter ref="C131:K31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1385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ROUND((SUM(BE130:BE176)),  2)</f>
        <v>0</v>
      </c>
      <c r="G35" s="39"/>
      <c r="H35" s="39"/>
      <c r="I35" s="166">
        <v>0.20999999999999999</v>
      </c>
      <c r="J35" s="165">
        <f>ROUND(((SUM(BE130:BE176))*I35),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ROUND((SUM(BF130:BF176)),  2)</f>
        <v>0</v>
      </c>
      <c r="G36" s="39"/>
      <c r="H36" s="39"/>
      <c r="I36" s="166">
        <v>0.12</v>
      </c>
      <c r="J36" s="165">
        <f>ROUND(((SUM(BF130:BF176))*I36),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ROUND((SUM(BG130:BG176)),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ROUND((SUM(BH130:BH176)),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ROUND((SUM(BI130:BI176)),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1381 - Vrtaná studna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J130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J131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J132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J145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604</v>
      </c>
      <c r="E102" s="198"/>
      <c r="F102" s="198"/>
      <c r="G102" s="198"/>
      <c r="H102" s="198"/>
      <c r="I102" s="198"/>
      <c r="J102" s="199">
        <f>J150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845</v>
      </c>
      <c r="E103" s="198"/>
      <c r="F103" s="198"/>
      <c r="G103" s="198"/>
      <c r="H103" s="198"/>
      <c r="I103" s="198"/>
      <c r="J103" s="199">
        <f>J153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420</v>
      </c>
      <c r="E104" s="198"/>
      <c r="F104" s="198"/>
      <c r="G104" s="198"/>
      <c r="H104" s="198"/>
      <c r="I104" s="198"/>
      <c r="J104" s="199">
        <f>J162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683</v>
      </c>
      <c r="E105" s="193"/>
      <c r="F105" s="193"/>
      <c r="G105" s="193"/>
      <c r="H105" s="193"/>
      <c r="I105" s="193"/>
      <c r="J105" s="194">
        <f>J164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6"/>
      <c r="C106" s="134"/>
      <c r="D106" s="197" t="s">
        <v>1386</v>
      </c>
      <c r="E106" s="198"/>
      <c r="F106" s="198"/>
      <c r="G106" s="198"/>
      <c r="H106" s="198"/>
      <c r="I106" s="198"/>
      <c r="J106" s="199">
        <f>J165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924</v>
      </c>
      <c r="E107" s="198"/>
      <c r="F107" s="198"/>
      <c r="G107" s="198"/>
      <c r="H107" s="198"/>
      <c r="I107" s="198"/>
      <c r="J107" s="199">
        <f>J171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925</v>
      </c>
      <c r="E108" s="198"/>
      <c r="F108" s="198"/>
      <c r="G108" s="198"/>
      <c r="H108" s="198"/>
      <c r="I108" s="198"/>
      <c r="J108" s="199">
        <f>J173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208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Využití pozemku parc.č.549/61, Světlá nad Sázavou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193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5" t="s">
        <v>194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195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E11</f>
        <v>SO 1381 - Vrtaná studna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F14</f>
        <v>parc.č.549/61</v>
      </c>
      <c r="G124" s="41"/>
      <c r="H124" s="41"/>
      <c r="I124" s="33" t="s">
        <v>22</v>
      </c>
      <c r="J124" s="80" t="str">
        <f>IF(J14="","",J14)</f>
        <v>10. 7. 2025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E17</f>
        <v>Město Světlá nad Sázavou</v>
      </c>
      <c r="G126" s="41"/>
      <c r="H126" s="41"/>
      <c r="I126" s="33" t="s">
        <v>31</v>
      </c>
      <c r="J126" s="37" t="str">
        <f>E23</f>
        <v>TRANSCONSULT s.r.o.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1"/>
      <c r="B129" s="202"/>
      <c r="C129" s="203" t="s">
        <v>209</v>
      </c>
      <c r="D129" s="204" t="s">
        <v>63</v>
      </c>
      <c r="E129" s="204" t="s">
        <v>59</v>
      </c>
      <c r="F129" s="204" t="s">
        <v>60</v>
      </c>
      <c r="G129" s="204" t="s">
        <v>210</v>
      </c>
      <c r="H129" s="204" t="s">
        <v>211</v>
      </c>
      <c r="I129" s="204" t="s">
        <v>212</v>
      </c>
      <c r="J129" s="204" t="s">
        <v>199</v>
      </c>
      <c r="K129" s="205" t="s">
        <v>213</v>
      </c>
      <c r="L129" s="206"/>
      <c r="M129" s="101" t="s">
        <v>1</v>
      </c>
      <c r="N129" s="102" t="s">
        <v>42</v>
      </c>
      <c r="O129" s="102" t="s">
        <v>214</v>
      </c>
      <c r="P129" s="102" t="s">
        <v>215</v>
      </c>
      <c r="Q129" s="102" t="s">
        <v>216</v>
      </c>
      <c r="R129" s="102" t="s">
        <v>217</v>
      </c>
      <c r="S129" s="102" t="s">
        <v>218</v>
      </c>
      <c r="T129" s="103" t="s">
        <v>219</v>
      </c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</row>
    <row r="130" s="2" customFormat="1" ht="22.8" customHeight="1">
      <c r="A130" s="39"/>
      <c r="B130" s="40"/>
      <c r="C130" s="108" t="s">
        <v>220</v>
      </c>
      <c r="D130" s="41"/>
      <c r="E130" s="41"/>
      <c r="F130" s="41"/>
      <c r="G130" s="41"/>
      <c r="H130" s="41"/>
      <c r="I130" s="41"/>
      <c r="J130" s="207">
        <f>BK130</f>
        <v>0</v>
      </c>
      <c r="K130" s="41"/>
      <c r="L130" s="45"/>
      <c r="M130" s="104"/>
      <c r="N130" s="208"/>
      <c r="O130" s="105"/>
      <c r="P130" s="209">
        <f>P131+P164</f>
        <v>0</v>
      </c>
      <c r="Q130" s="105"/>
      <c r="R130" s="209">
        <f>R131+R164</f>
        <v>14.45937</v>
      </c>
      <c r="S130" s="105"/>
      <c r="T130" s="210">
        <f>T131+T164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201</v>
      </c>
      <c r="BK130" s="211">
        <f>BK131+BK164</f>
        <v>0</v>
      </c>
    </row>
    <row r="131" s="12" customFormat="1" ht="25.92" customHeight="1">
      <c r="A131" s="12"/>
      <c r="B131" s="212"/>
      <c r="C131" s="213"/>
      <c r="D131" s="214" t="s">
        <v>77</v>
      </c>
      <c r="E131" s="215" t="s">
        <v>307</v>
      </c>
      <c r="F131" s="215" t="s">
        <v>308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P132+P145+P150+P153+P162</f>
        <v>0</v>
      </c>
      <c r="Q131" s="220"/>
      <c r="R131" s="221">
        <f>R132+R145+R150+R153+R162</f>
        <v>14.388679999999999</v>
      </c>
      <c r="S131" s="220"/>
      <c r="T131" s="222">
        <f>T132+T145+T150+T153+T162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78</v>
      </c>
      <c r="AY131" s="223" t="s">
        <v>224</v>
      </c>
      <c r="BK131" s="225">
        <f>BK132+BK145+BK150+BK153+BK162</f>
        <v>0</v>
      </c>
    </row>
    <row r="132" s="12" customFormat="1" ht="22.8" customHeight="1">
      <c r="A132" s="12"/>
      <c r="B132" s="212"/>
      <c r="C132" s="213"/>
      <c r="D132" s="214" t="s">
        <v>77</v>
      </c>
      <c r="E132" s="244" t="s">
        <v>85</v>
      </c>
      <c r="F132" s="244" t="s">
        <v>309</v>
      </c>
      <c r="G132" s="213"/>
      <c r="H132" s="213"/>
      <c r="I132" s="216"/>
      <c r="J132" s="245">
        <f>BK132</f>
        <v>0</v>
      </c>
      <c r="K132" s="213"/>
      <c r="L132" s="218"/>
      <c r="M132" s="219"/>
      <c r="N132" s="220"/>
      <c r="O132" s="220"/>
      <c r="P132" s="221">
        <f>SUM(P133:P144)</f>
        <v>0</v>
      </c>
      <c r="Q132" s="220"/>
      <c r="R132" s="221">
        <f>SUM(R133:R144)</f>
        <v>0.44</v>
      </c>
      <c r="S132" s="220"/>
      <c r="T132" s="222">
        <f>SUM(T133:T144)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85</v>
      </c>
      <c r="AT132" s="224" t="s">
        <v>77</v>
      </c>
      <c r="AU132" s="224" t="s">
        <v>85</v>
      </c>
      <c r="AY132" s="223" t="s">
        <v>224</v>
      </c>
      <c r="BK132" s="225">
        <f>SUM(BK133:BK144)</f>
        <v>0</v>
      </c>
    </row>
    <row r="133" s="2" customFormat="1" ht="33" customHeight="1">
      <c r="A133" s="39"/>
      <c r="B133" s="40"/>
      <c r="C133" s="226" t="s">
        <v>85</v>
      </c>
      <c r="D133" s="226" t="s">
        <v>225</v>
      </c>
      <c r="E133" s="227" t="s">
        <v>1387</v>
      </c>
      <c r="F133" s="228" t="s">
        <v>1388</v>
      </c>
      <c r="G133" s="229" t="s">
        <v>394</v>
      </c>
      <c r="H133" s="230">
        <v>8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1389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1390</v>
      </c>
      <c r="G134" s="251"/>
      <c r="H134" s="254">
        <v>8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85</v>
      </c>
      <c r="AY134" s="260" t="s">
        <v>224</v>
      </c>
    </row>
    <row r="135" s="2" customFormat="1" ht="37.8" customHeight="1">
      <c r="A135" s="39"/>
      <c r="B135" s="40"/>
      <c r="C135" s="226" t="s">
        <v>87</v>
      </c>
      <c r="D135" s="226" t="s">
        <v>225</v>
      </c>
      <c r="E135" s="227" t="s">
        <v>1391</v>
      </c>
      <c r="F135" s="228" t="s">
        <v>1392</v>
      </c>
      <c r="G135" s="229" t="s">
        <v>394</v>
      </c>
      <c r="H135" s="230">
        <v>8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1393</v>
      </c>
    </row>
    <row r="136" s="2" customFormat="1" ht="37.8" customHeight="1">
      <c r="A136" s="39"/>
      <c r="B136" s="40"/>
      <c r="C136" s="226" t="s">
        <v>101</v>
      </c>
      <c r="D136" s="226" t="s">
        <v>225</v>
      </c>
      <c r="E136" s="227" t="s">
        <v>1394</v>
      </c>
      <c r="F136" s="228" t="s">
        <v>1395</v>
      </c>
      <c r="G136" s="229" t="s">
        <v>394</v>
      </c>
      <c r="H136" s="230">
        <v>120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1396</v>
      </c>
    </row>
    <row r="137" s="13" customFormat="1">
      <c r="A137" s="13"/>
      <c r="B137" s="250"/>
      <c r="C137" s="251"/>
      <c r="D137" s="239" t="s">
        <v>314</v>
      </c>
      <c r="E137" s="252" t="s">
        <v>1</v>
      </c>
      <c r="F137" s="253" t="s">
        <v>1397</v>
      </c>
      <c r="G137" s="251"/>
      <c r="H137" s="254">
        <v>120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314</v>
      </c>
      <c r="AU137" s="260" t="s">
        <v>87</v>
      </c>
      <c r="AV137" s="13" t="s">
        <v>87</v>
      </c>
      <c r="AW137" s="13" t="s">
        <v>34</v>
      </c>
      <c r="AX137" s="13" t="s">
        <v>85</v>
      </c>
      <c r="AY137" s="260" t="s">
        <v>224</v>
      </c>
    </row>
    <row r="138" s="2" customFormat="1" ht="33" customHeight="1">
      <c r="A138" s="39"/>
      <c r="B138" s="40"/>
      <c r="C138" s="226" t="s">
        <v>243</v>
      </c>
      <c r="D138" s="226" t="s">
        <v>225</v>
      </c>
      <c r="E138" s="227" t="s">
        <v>1398</v>
      </c>
      <c r="F138" s="228" t="s">
        <v>1399</v>
      </c>
      <c r="G138" s="229" t="s">
        <v>486</v>
      </c>
      <c r="H138" s="230">
        <v>16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1400</v>
      </c>
    </row>
    <row r="139" s="13" customFormat="1">
      <c r="A139" s="13"/>
      <c r="B139" s="250"/>
      <c r="C139" s="251"/>
      <c r="D139" s="239" t="s">
        <v>314</v>
      </c>
      <c r="E139" s="252" t="s">
        <v>1</v>
      </c>
      <c r="F139" s="253" t="s">
        <v>1401</v>
      </c>
      <c r="G139" s="251"/>
      <c r="H139" s="254">
        <v>16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314</v>
      </c>
      <c r="AU139" s="260" t="s">
        <v>87</v>
      </c>
      <c r="AV139" s="13" t="s">
        <v>87</v>
      </c>
      <c r="AW139" s="13" t="s">
        <v>34</v>
      </c>
      <c r="AX139" s="13" t="s">
        <v>85</v>
      </c>
      <c r="AY139" s="260" t="s">
        <v>224</v>
      </c>
    </row>
    <row r="140" s="2" customFormat="1" ht="16.5" customHeight="1">
      <c r="A140" s="39"/>
      <c r="B140" s="40"/>
      <c r="C140" s="226" t="s">
        <v>223</v>
      </c>
      <c r="D140" s="226" t="s">
        <v>225</v>
      </c>
      <c r="E140" s="227" t="s">
        <v>405</v>
      </c>
      <c r="F140" s="228" t="s">
        <v>406</v>
      </c>
      <c r="G140" s="229" t="s">
        <v>394</v>
      </c>
      <c r="H140" s="230">
        <v>8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1402</v>
      </c>
    </row>
    <row r="141" s="2" customFormat="1" ht="24.15" customHeight="1">
      <c r="A141" s="39"/>
      <c r="B141" s="40"/>
      <c r="C141" s="226" t="s">
        <v>252</v>
      </c>
      <c r="D141" s="226" t="s">
        <v>225</v>
      </c>
      <c r="E141" s="227" t="s">
        <v>862</v>
      </c>
      <c r="F141" s="228" t="s">
        <v>863</v>
      </c>
      <c r="G141" s="229" t="s">
        <v>394</v>
      </c>
      <c r="H141" s="230">
        <v>0.22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1403</v>
      </c>
    </row>
    <row r="142" s="13" customFormat="1">
      <c r="A142" s="13"/>
      <c r="B142" s="250"/>
      <c r="C142" s="251"/>
      <c r="D142" s="239" t="s">
        <v>314</v>
      </c>
      <c r="E142" s="252" t="s">
        <v>1</v>
      </c>
      <c r="F142" s="253" t="s">
        <v>1404</v>
      </c>
      <c r="G142" s="251"/>
      <c r="H142" s="254">
        <v>0.22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314</v>
      </c>
      <c r="AU142" s="260" t="s">
        <v>87</v>
      </c>
      <c r="AV142" s="13" t="s">
        <v>87</v>
      </c>
      <c r="AW142" s="13" t="s">
        <v>34</v>
      </c>
      <c r="AX142" s="13" t="s">
        <v>85</v>
      </c>
      <c r="AY142" s="260" t="s">
        <v>224</v>
      </c>
    </row>
    <row r="143" s="2" customFormat="1" ht="16.5" customHeight="1">
      <c r="A143" s="39"/>
      <c r="B143" s="40"/>
      <c r="C143" s="297" t="s">
        <v>257</v>
      </c>
      <c r="D143" s="297" t="s">
        <v>483</v>
      </c>
      <c r="E143" s="298" t="s">
        <v>867</v>
      </c>
      <c r="F143" s="299" t="s">
        <v>868</v>
      </c>
      <c r="G143" s="300" t="s">
        <v>486</v>
      </c>
      <c r="H143" s="301">
        <v>0.44</v>
      </c>
      <c r="I143" s="302"/>
      <c r="J143" s="303">
        <f>ROUND(I143*H143,2)</f>
        <v>0</v>
      </c>
      <c r="K143" s="299" t="s">
        <v>229</v>
      </c>
      <c r="L143" s="304"/>
      <c r="M143" s="305" t="s">
        <v>1</v>
      </c>
      <c r="N143" s="306" t="s">
        <v>43</v>
      </c>
      <c r="O143" s="92"/>
      <c r="P143" s="235">
        <f>O143*H143</f>
        <v>0</v>
      </c>
      <c r="Q143" s="235">
        <v>1</v>
      </c>
      <c r="R143" s="235">
        <f>Q143*H143</f>
        <v>0.44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264</v>
      </c>
      <c r="AT143" s="237" t="s">
        <v>483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1405</v>
      </c>
    </row>
    <row r="144" s="13" customFormat="1">
      <c r="A144" s="13"/>
      <c r="B144" s="250"/>
      <c r="C144" s="251"/>
      <c r="D144" s="239" t="s">
        <v>314</v>
      </c>
      <c r="E144" s="252" t="s">
        <v>1</v>
      </c>
      <c r="F144" s="253" t="s">
        <v>1406</v>
      </c>
      <c r="G144" s="251"/>
      <c r="H144" s="254">
        <v>0.44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314</v>
      </c>
      <c r="AU144" s="260" t="s">
        <v>87</v>
      </c>
      <c r="AV144" s="13" t="s">
        <v>87</v>
      </c>
      <c r="AW144" s="13" t="s">
        <v>34</v>
      </c>
      <c r="AX144" s="13" t="s">
        <v>85</v>
      </c>
      <c r="AY144" s="260" t="s">
        <v>224</v>
      </c>
    </row>
    <row r="145" s="12" customFormat="1" ht="22.8" customHeight="1">
      <c r="A145" s="12"/>
      <c r="B145" s="212"/>
      <c r="C145" s="213"/>
      <c r="D145" s="214" t="s">
        <v>77</v>
      </c>
      <c r="E145" s="244" t="s">
        <v>87</v>
      </c>
      <c r="F145" s="244" t="s">
        <v>502</v>
      </c>
      <c r="G145" s="213"/>
      <c r="H145" s="213"/>
      <c r="I145" s="216"/>
      <c r="J145" s="245">
        <f>BK145</f>
        <v>0</v>
      </c>
      <c r="K145" s="213"/>
      <c r="L145" s="218"/>
      <c r="M145" s="219"/>
      <c r="N145" s="220"/>
      <c r="O145" s="220"/>
      <c r="P145" s="221">
        <f>SUM(P146:P149)</f>
        <v>0</v>
      </c>
      <c r="Q145" s="220"/>
      <c r="R145" s="221">
        <f>SUM(R146:R149)</f>
        <v>1.5</v>
      </c>
      <c r="S145" s="220"/>
      <c r="T145" s="222">
        <f>SUM(T146:T149)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85</v>
      </c>
      <c r="AT145" s="224" t="s">
        <v>77</v>
      </c>
      <c r="AU145" s="224" t="s">
        <v>85</v>
      </c>
      <c r="AY145" s="223" t="s">
        <v>224</v>
      </c>
      <c r="BK145" s="225">
        <f>SUM(BK146:BK149)</f>
        <v>0</v>
      </c>
    </row>
    <row r="146" s="2" customFormat="1" ht="16.5" customHeight="1">
      <c r="A146" s="39"/>
      <c r="B146" s="40"/>
      <c r="C146" s="226" t="s">
        <v>264</v>
      </c>
      <c r="D146" s="226" t="s">
        <v>225</v>
      </c>
      <c r="E146" s="227" t="s">
        <v>1407</v>
      </c>
      <c r="F146" s="228" t="s">
        <v>1408</v>
      </c>
      <c r="G146" s="229" t="s">
        <v>394</v>
      </c>
      <c r="H146" s="230">
        <v>1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243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243</v>
      </c>
      <c r="BM146" s="237" t="s">
        <v>1409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1410</v>
      </c>
      <c r="G147" s="251"/>
      <c r="H147" s="254">
        <v>1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85</v>
      </c>
      <c r="AY147" s="260" t="s">
        <v>224</v>
      </c>
    </row>
    <row r="148" s="2" customFormat="1" ht="16.5" customHeight="1">
      <c r="A148" s="39"/>
      <c r="B148" s="40"/>
      <c r="C148" s="297" t="s">
        <v>271</v>
      </c>
      <c r="D148" s="297" t="s">
        <v>483</v>
      </c>
      <c r="E148" s="298" t="s">
        <v>1411</v>
      </c>
      <c r="F148" s="299" t="s">
        <v>1412</v>
      </c>
      <c r="G148" s="300" t="s">
        <v>486</v>
      </c>
      <c r="H148" s="301">
        <v>1.5</v>
      </c>
      <c r="I148" s="302"/>
      <c r="J148" s="303">
        <f>ROUND(I148*H148,2)</f>
        <v>0</v>
      </c>
      <c r="K148" s="299" t="s">
        <v>229</v>
      </c>
      <c r="L148" s="304"/>
      <c r="M148" s="305" t="s">
        <v>1</v>
      </c>
      <c r="N148" s="306" t="s">
        <v>43</v>
      </c>
      <c r="O148" s="92"/>
      <c r="P148" s="235">
        <f>O148*H148</f>
        <v>0</v>
      </c>
      <c r="Q148" s="235">
        <v>1</v>
      </c>
      <c r="R148" s="235">
        <f>Q148*H148</f>
        <v>1.5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264</v>
      </c>
      <c r="AT148" s="237" t="s">
        <v>483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1413</v>
      </c>
    </row>
    <row r="149" s="13" customFormat="1">
      <c r="A149" s="13"/>
      <c r="B149" s="250"/>
      <c r="C149" s="251"/>
      <c r="D149" s="239" t="s">
        <v>314</v>
      </c>
      <c r="E149" s="252" t="s">
        <v>1</v>
      </c>
      <c r="F149" s="253" t="s">
        <v>1414</v>
      </c>
      <c r="G149" s="251"/>
      <c r="H149" s="254">
        <v>1.5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314</v>
      </c>
      <c r="AU149" s="260" t="s">
        <v>87</v>
      </c>
      <c r="AV149" s="13" t="s">
        <v>87</v>
      </c>
      <c r="AW149" s="13" t="s">
        <v>34</v>
      </c>
      <c r="AX149" s="13" t="s">
        <v>85</v>
      </c>
      <c r="AY149" s="260" t="s">
        <v>224</v>
      </c>
    </row>
    <row r="150" s="12" customFormat="1" ht="22.8" customHeight="1">
      <c r="A150" s="12"/>
      <c r="B150" s="212"/>
      <c r="C150" s="213"/>
      <c r="D150" s="214" t="s">
        <v>77</v>
      </c>
      <c r="E150" s="244" t="s">
        <v>243</v>
      </c>
      <c r="F150" s="244" t="s">
        <v>611</v>
      </c>
      <c r="G150" s="213"/>
      <c r="H150" s="213"/>
      <c r="I150" s="216"/>
      <c r="J150" s="245">
        <f>BK150</f>
        <v>0</v>
      </c>
      <c r="K150" s="213"/>
      <c r="L150" s="218"/>
      <c r="M150" s="219"/>
      <c r="N150" s="220"/>
      <c r="O150" s="220"/>
      <c r="P150" s="221">
        <f>SUM(P151:P152)</f>
        <v>0</v>
      </c>
      <c r="Q150" s="220"/>
      <c r="R150" s="221">
        <f>SUM(R151:R152)</f>
        <v>0</v>
      </c>
      <c r="S150" s="220"/>
      <c r="T150" s="222">
        <f>SUM(T151:T152)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23" t="s">
        <v>85</v>
      </c>
      <c r="AT150" s="224" t="s">
        <v>77</v>
      </c>
      <c r="AU150" s="224" t="s">
        <v>85</v>
      </c>
      <c r="AY150" s="223" t="s">
        <v>224</v>
      </c>
      <c r="BK150" s="225">
        <f>SUM(BK151:BK152)</f>
        <v>0</v>
      </c>
    </row>
    <row r="151" s="2" customFormat="1" ht="33" customHeight="1">
      <c r="A151" s="39"/>
      <c r="B151" s="40"/>
      <c r="C151" s="226" t="s">
        <v>276</v>
      </c>
      <c r="D151" s="226" t="s">
        <v>225</v>
      </c>
      <c r="E151" s="227" t="s">
        <v>1415</v>
      </c>
      <c r="F151" s="228" t="s">
        <v>1416</v>
      </c>
      <c r="G151" s="229" t="s">
        <v>394</v>
      </c>
      <c r="H151" s="230">
        <v>0.29999999999999999</v>
      </c>
      <c r="I151" s="231"/>
      <c r="J151" s="232">
        <f>ROUND(I151*H151,2)</f>
        <v>0</v>
      </c>
      <c r="K151" s="228" t="s">
        <v>229</v>
      </c>
      <c r="L151" s="45"/>
      <c r="M151" s="233" t="s">
        <v>1</v>
      </c>
      <c r="N151" s="234" t="s">
        <v>43</v>
      </c>
      <c r="O151" s="92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243</v>
      </c>
      <c r="AT151" s="237" t="s">
        <v>225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243</v>
      </c>
      <c r="BM151" s="237" t="s">
        <v>1417</v>
      </c>
    </row>
    <row r="152" s="13" customFormat="1">
      <c r="A152" s="13"/>
      <c r="B152" s="250"/>
      <c r="C152" s="251"/>
      <c r="D152" s="239" t="s">
        <v>314</v>
      </c>
      <c r="E152" s="252" t="s">
        <v>1</v>
      </c>
      <c r="F152" s="253" t="s">
        <v>1418</v>
      </c>
      <c r="G152" s="251"/>
      <c r="H152" s="254">
        <v>0.29999999999999999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314</v>
      </c>
      <c r="AU152" s="260" t="s">
        <v>87</v>
      </c>
      <c r="AV152" s="13" t="s">
        <v>87</v>
      </c>
      <c r="AW152" s="13" t="s">
        <v>34</v>
      </c>
      <c r="AX152" s="13" t="s">
        <v>85</v>
      </c>
      <c r="AY152" s="260" t="s">
        <v>224</v>
      </c>
    </row>
    <row r="153" s="12" customFormat="1" ht="22.8" customHeight="1">
      <c r="A153" s="12"/>
      <c r="B153" s="212"/>
      <c r="C153" s="213"/>
      <c r="D153" s="214" t="s">
        <v>77</v>
      </c>
      <c r="E153" s="244" t="s">
        <v>264</v>
      </c>
      <c r="F153" s="244" t="s">
        <v>876</v>
      </c>
      <c r="G153" s="213"/>
      <c r="H153" s="213"/>
      <c r="I153" s="216"/>
      <c r="J153" s="245">
        <f>BK153</f>
        <v>0</v>
      </c>
      <c r="K153" s="213"/>
      <c r="L153" s="218"/>
      <c r="M153" s="219"/>
      <c r="N153" s="220"/>
      <c r="O153" s="220"/>
      <c r="P153" s="221">
        <f>SUM(P154:P161)</f>
        <v>0</v>
      </c>
      <c r="Q153" s="220"/>
      <c r="R153" s="221">
        <f>SUM(R154:R161)</f>
        <v>12.44868</v>
      </c>
      <c r="S153" s="220"/>
      <c r="T153" s="222">
        <f>SUM(T154:T161)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85</v>
      </c>
      <c r="AT153" s="224" t="s">
        <v>77</v>
      </c>
      <c r="AU153" s="224" t="s">
        <v>85</v>
      </c>
      <c r="AY153" s="223" t="s">
        <v>224</v>
      </c>
      <c r="BK153" s="225">
        <f>SUM(BK154:BK161)</f>
        <v>0</v>
      </c>
    </row>
    <row r="154" s="2" customFormat="1" ht="24.15" customHeight="1">
      <c r="A154" s="39"/>
      <c r="B154" s="40"/>
      <c r="C154" s="226" t="s">
        <v>281</v>
      </c>
      <c r="D154" s="226" t="s">
        <v>225</v>
      </c>
      <c r="E154" s="227" t="s">
        <v>1419</v>
      </c>
      <c r="F154" s="228" t="s">
        <v>1420</v>
      </c>
      <c r="G154" s="229" t="s">
        <v>570</v>
      </c>
      <c r="H154" s="230">
        <v>50</v>
      </c>
      <c r="I154" s="231"/>
      <c r="J154" s="232">
        <f>ROUND(I154*H154,2)</f>
        <v>0</v>
      </c>
      <c r="K154" s="228" t="s">
        <v>229</v>
      </c>
      <c r="L154" s="45"/>
      <c r="M154" s="233" t="s">
        <v>1</v>
      </c>
      <c r="N154" s="234" t="s">
        <v>43</v>
      </c>
      <c r="O154" s="92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243</v>
      </c>
      <c r="AT154" s="237" t="s">
        <v>225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243</v>
      </c>
      <c r="BM154" s="237" t="s">
        <v>1421</v>
      </c>
    </row>
    <row r="155" s="13" customFormat="1">
      <c r="A155" s="13"/>
      <c r="B155" s="250"/>
      <c r="C155" s="251"/>
      <c r="D155" s="239" t="s">
        <v>314</v>
      </c>
      <c r="E155" s="252" t="s">
        <v>1</v>
      </c>
      <c r="F155" s="253" t="s">
        <v>1422</v>
      </c>
      <c r="G155" s="251"/>
      <c r="H155" s="254">
        <v>50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34</v>
      </c>
      <c r="AX155" s="13" t="s">
        <v>85</v>
      </c>
      <c r="AY155" s="260" t="s">
        <v>224</v>
      </c>
    </row>
    <row r="156" s="2" customFormat="1" ht="24.15" customHeight="1">
      <c r="A156" s="39"/>
      <c r="B156" s="40"/>
      <c r="C156" s="297" t="s">
        <v>8</v>
      </c>
      <c r="D156" s="297" t="s">
        <v>483</v>
      </c>
      <c r="E156" s="298" t="s">
        <v>1423</v>
      </c>
      <c r="F156" s="299" t="s">
        <v>1424</v>
      </c>
      <c r="G156" s="300" t="s">
        <v>570</v>
      </c>
      <c r="H156" s="301">
        <v>52.5</v>
      </c>
      <c r="I156" s="302"/>
      <c r="J156" s="303">
        <f>ROUND(I156*H156,2)</f>
        <v>0</v>
      </c>
      <c r="K156" s="299" t="s">
        <v>229</v>
      </c>
      <c r="L156" s="304"/>
      <c r="M156" s="305" t="s">
        <v>1</v>
      </c>
      <c r="N156" s="306" t="s">
        <v>43</v>
      </c>
      <c r="O156" s="92"/>
      <c r="P156" s="235">
        <f>O156*H156</f>
        <v>0</v>
      </c>
      <c r="Q156" s="235">
        <v>0.00027999999999999998</v>
      </c>
      <c r="R156" s="235">
        <f>Q156*H156</f>
        <v>0.0147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264</v>
      </c>
      <c r="AT156" s="237" t="s">
        <v>483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1425</v>
      </c>
    </row>
    <row r="157" s="13" customFormat="1">
      <c r="A157" s="13"/>
      <c r="B157" s="250"/>
      <c r="C157" s="251"/>
      <c r="D157" s="239" t="s">
        <v>314</v>
      </c>
      <c r="E157" s="251"/>
      <c r="F157" s="253" t="s">
        <v>1426</v>
      </c>
      <c r="G157" s="251"/>
      <c r="H157" s="254">
        <v>52.5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4</v>
      </c>
      <c r="AX157" s="13" t="s">
        <v>85</v>
      </c>
      <c r="AY157" s="260" t="s">
        <v>224</v>
      </c>
    </row>
    <row r="158" s="2" customFormat="1" ht="24.15" customHeight="1">
      <c r="A158" s="39"/>
      <c r="B158" s="40"/>
      <c r="C158" s="226" t="s">
        <v>294</v>
      </c>
      <c r="D158" s="226" t="s">
        <v>225</v>
      </c>
      <c r="E158" s="227" t="s">
        <v>1427</v>
      </c>
      <c r="F158" s="228" t="s">
        <v>1428</v>
      </c>
      <c r="G158" s="229" t="s">
        <v>318</v>
      </c>
      <c r="H158" s="230">
        <v>1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12.278980000000001</v>
      </c>
      <c r="R158" s="235">
        <f>Q158*H158</f>
        <v>12.278980000000001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1429</v>
      </c>
    </row>
    <row r="159" s="2" customFormat="1">
      <c r="A159" s="39"/>
      <c r="B159" s="40"/>
      <c r="C159" s="41"/>
      <c r="D159" s="239" t="s">
        <v>235</v>
      </c>
      <c r="E159" s="41"/>
      <c r="F159" s="240" t="s">
        <v>1430</v>
      </c>
      <c r="G159" s="41"/>
      <c r="H159" s="41"/>
      <c r="I159" s="241"/>
      <c r="J159" s="41"/>
      <c r="K159" s="41"/>
      <c r="L159" s="45"/>
      <c r="M159" s="242"/>
      <c r="N159" s="243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235</v>
      </c>
      <c r="AU159" s="18" t="s">
        <v>87</v>
      </c>
    </row>
    <row r="160" s="2" customFormat="1" ht="37.8" customHeight="1">
      <c r="A160" s="39"/>
      <c r="B160" s="40"/>
      <c r="C160" s="226" t="s">
        <v>299</v>
      </c>
      <c r="D160" s="226" t="s">
        <v>225</v>
      </c>
      <c r="E160" s="227" t="s">
        <v>1431</v>
      </c>
      <c r="F160" s="228" t="s">
        <v>1432</v>
      </c>
      <c r="G160" s="229" t="s">
        <v>318</v>
      </c>
      <c r="H160" s="230">
        <v>1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0.089999999999999997</v>
      </c>
      <c r="R160" s="235">
        <f>Q160*H160</f>
        <v>0.089999999999999997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1433</v>
      </c>
    </row>
    <row r="161" s="2" customFormat="1" ht="24.15" customHeight="1">
      <c r="A161" s="39"/>
      <c r="B161" s="40"/>
      <c r="C161" s="297" t="s">
        <v>361</v>
      </c>
      <c r="D161" s="297" t="s">
        <v>483</v>
      </c>
      <c r="E161" s="298" t="s">
        <v>1434</v>
      </c>
      <c r="F161" s="299" t="s">
        <v>1435</v>
      </c>
      <c r="G161" s="300" t="s">
        <v>318</v>
      </c>
      <c r="H161" s="301">
        <v>1</v>
      </c>
      <c r="I161" s="302"/>
      <c r="J161" s="303">
        <f>ROUND(I161*H161,2)</f>
        <v>0</v>
      </c>
      <c r="K161" s="299" t="s">
        <v>1</v>
      </c>
      <c r="L161" s="304"/>
      <c r="M161" s="305" t="s">
        <v>1</v>
      </c>
      <c r="N161" s="306" t="s">
        <v>43</v>
      </c>
      <c r="O161" s="92"/>
      <c r="P161" s="235">
        <f>O161*H161</f>
        <v>0</v>
      </c>
      <c r="Q161" s="235">
        <v>0.065000000000000002</v>
      </c>
      <c r="R161" s="235">
        <f>Q161*H161</f>
        <v>0.065000000000000002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264</v>
      </c>
      <c r="AT161" s="237" t="s">
        <v>483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1436</v>
      </c>
    </row>
    <row r="162" s="12" customFormat="1" ht="22.8" customHeight="1">
      <c r="A162" s="12"/>
      <c r="B162" s="212"/>
      <c r="C162" s="213"/>
      <c r="D162" s="214" t="s">
        <v>77</v>
      </c>
      <c r="E162" s="244" t="s">
        <v>597</v>
      </c>
      <c r="F162" s="244" t="s">
        <v>598</v>
      </c>
      <c r="G162" s="213"/>
      <c r="H162" s="213"/>
      <c r="I162" s="216"/>
      <c r="J162" s="245">
        <f>BK162</f>
        <v>0</v>
      </c>
      <c r="K162" s="213"/>
      <c r="L162" s="218"/>
      <c r="M162" s="219"/>
      <c r="N162" s="220"/>
      <c r="O162" s="220"/>
      <c r="P162" s="221">
        <f>P163</f>
        <v>0</v>
      </c>
      <c r="Q162" s="220"/>
      <c r="R162" s="221">
        <f>R163</f>
        <v>0</v>
      </c>
      <c r="S162" s="220"/>
      <c r="T162" s="222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3" t="s">
        <v>85</v>
      </c>
      <c r="AT162" s="224" t="s">
        <v>77</v>
      </c>
      <c r="AU162" s="224" t="s">
        <v>85</v>
      </c>
      <c r="AY162" s="223" t="s">
        <v>224</v>
      </c>
      <c r="BK162" s="225">
        <f>BK163</f>
        <v>0</v>
      </c>
    </row>
    <row r="163" s="2" customFormat="1" ht="16.5" customHeight="1">
      <c r="A163" s="39"/>
      <c r="B163" s="40"/>
      <c r="C163" s="226" t="s">
        <v>365</v>
      </c>
      <c r="D163" s="226" t="s">
        <v>225</v>
      </c>
      <c r="E163" s="227" t="s">
        <v>1437</v>
      </c>
      <c r="F163" s="228" t="s">
        <v>1438</v>
      </c>
      <c r="G163" s="229" t="s">
        <v>486</v>
      </c>
      <c r="H163" s="230">
        <v>14.388999999999999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243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1439</v>
      </c>
    </row>
    <row r="164" s="12" customFormat="1" ht="25.92" customHeight="1">
      <c r="A164" s="12"/>
      <c r="B164" s="212"/>
      <c r="C164" s="213"/>
      <c r="D164" s="214" t="s">
        <v>77</v>
      </c>
      <c r="E164" s="215" t="s">
        <v>759</v>
      </c>
      <c r="F164" s="215" t="s">
        <v>760</v>
      </c>
      <c r="G164" s="213"/>
      <c r="H164" s="213"/>
      <c r="I164" s="216"/>
      <c r="J164" s="217">
        <f>BK164</f>
        <v>0</v>
      </c>
      <c r="K164" s="213"/>
      <c r="L164" s="218"/>
      <c r="M164" s="219"/>
      <c r="N164" s="220"/>
      <c r="O164" s="220"/>
      <c r="P164" s="221">
        <f>P165+P171+P173</f>
        <v>0</v>
      </c>
      <c r="Q164" s="220"/>
      <c r="R164" s="221">
        <f>R165+R171+R173</f>
        <v>0.070690000000000003</v>
      </c>
      <c r="S164" s="220"/>
      <c r="T164" s="222">
        <f>T165+T171+T173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87</v>
      </c>
      <c r="AT164" s="224" t="s">
        <v>77</v>
      </c>
      <c r="AU164" s="224" t="s">
        <v>78</v>
      </c>
      <c r="AY164" s="223" t="s">
        <v>224</v>
      </c>
      <c r="BK164" s="225">
        <f>BK165+BK171+BK173</f>
        <v>0</v>
      </c>
    </row>
    <row r="165" s="12" customFormat="1" ht="22.8" customHeight="1">
      <c r="A165" s="12"/>
      <c r="B165" s="212"/>
      <c r="C165" s="213"/>
      <c r="D165" s="214" t="s">
        <v>77</v>
      </c>
      <c r="E165" s="244" t="s">
        <v>1440</v>
      </c>
      <c r="F165" s="244" t="s">
        <v>1441</v>
      </c>
      <c r="G165" s="213"/>
      <c r="H165" s="213"/>
      <c r="I165" s="216"/>
      <c r="J165" s="245">
        <f>BK165</f>
        <v>0</v>
      </c>
      <c r="K165" s="213"/>
      <c r="L165" s="218"/>
      <c r="M165" s="219"/>
      <c r="N165" s="220"/>
      <c r="O165" s="220"/>
      <c r="P165" s="221">
        <f>SUM(P166:P170)</f>
        <v>0</v>
      </c>
      <c r="Q165" s="220"/>
      <c r="R165" s="221">
        <f>SUM(R166:R170)</f>
        <v>0.055620000000000003</v>
      </c>
      <c r="S165" s="220"/>
      <c r="T165" s="222">
        <f>SUM(T166:T170)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3" t="s">
        <v>87</v>
      </c>
      <c r="AT165" s="224" t="s">
        <v>77</v>
      </c>
      <c r="AU165" s="224" t="s">
        <v>85</v>
      </c>
      <c r="AY165" s="223" t="s">
        <v>224</v>
      </c>
      <c r="BK165" s="225">
        <f>SUM(BK166:BK170)</f>
        <v>0</v>
      </c>
    </row>
    <row r="166" s="2" customFormat="1" ht="24.15" customHeight="1">
      <c r="A166" s="39"/>
      <c r="B166" s="40"/>
      <c r="C166" s="226" t="s">
        <v>371</v>
      </c>
      <c r="D166" s="226" t="s">
        <v>225</v>
      </c>
      <c r="E166" s="227" t="s">
        <v>1442</v>
      </c>
      <c r="F166" s="228" t="s">
        <v>1443</v>
      </c>
      <c r="G166" s="229" t="s">
        <v>312</v>
      </c>
      <c r="H166" s="230">
        <v>7.2000000000000002</v>
      </c>
      <c r="I166" s="231"/>
      <c r="J166" s="232">
        <f>ROUND(I166*H166,2)</f>
        <v>0</v>
      </c>
      <c r="K166" s="228" t="s">
        <v>229</v>
      </c>
      <c r="L166" s="45"/>
      <c r="M166" s="233" t="s">
        <v>1</v>
      </c>
      <c r="N166" s="234" t="s">
        <v>43</v>
      </c>
      <c r="O166" s="92"/>
      <c r="P166" s="235">
        <f>O166*H166</f>
        <v>0</v>
      </c>
      <c r="Q166" s="235">
        <v>0.0060000000000000001</v>
      </c>
      <c r="R166" s="235">
        <f>Q166*H166</f>
        <v>0.043200000000000002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365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365</v>
      </c>
      <c r="BM166" s="237" t="s">
        <v>1444</v>
      </c>
    </row>
    <row r="167" s="14" customFormat="1">
      <c r="A167" s="14"/>
      <c r="B167" s="261"/>
      <c r="C167" s="262"/>
      <c r="D167" s="239" t="s">
        <v>314</v>
      </c>
      <c r="E167" s="263" t="s">
        <v>1</v>
      </c>
      <c r="F167" s="264" t="s">
        <v>1445</v>
      </c>
      <c r="G167" s="262"/>
      <c r="H167" s="263" t="s">
        <v>1</v>
      </c>
      <c r="I167" s="265"/>
      <c r="J167" s="262"/>
      <c r="K167" s="262"/>
      <c r="L167" s="266"/>
      <c r="M167" s="267"/>
      <c r="N167" s="268"/>
      <c r="O167" s="268"/>
      <c r="P167" s="268"/>
      <c r="Q167" s="268"/>
      <c r="R167" s="268"/>
      <c r="S167" s="268"/>
      <c r="T167" s="26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0" t="s">
        <v>314</v>
      </c>
      <c r="AU167" s="270" t="s">
        <v>87</v>
      </c>
      <c r="AV167" s="14" t="s">
        <v>85</v>
      </c>
      <c r="AW167" s="14" t="s">
        <v>34</v>
      </c>
      <c r="AX167" s="14" t="s">
        <v>78</v>
      </c>
      <c r="AY167" s="270" t="s">
        <v>224</v>
      </c>
    </row>
    <row r="168" s="13" customFormat="1">
      <c r="A168" s="13"/>
      <c r="B168" s="250"/>
      <c r="C168" s="251"/>
      <c r="D168" s="239" t="s">
        <v>314</v>
      </c>
      <c r="E168" s="252" t="s">
        <v>1</v>
      </c>
      <c r="F168" s="253" t="s">
        <v>1446</v>
      </c>
      <c r="G168" s="251"/>
      <c r="H168" s="254">
        <v>7.2000000000000002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314</v>
      </c>
      <c r="AU168" s="260" t="s">
        <v>87</v>
      </c>
      <c r="AV168" s="13" t="s">
        <v>87</v>
      </c>
      <c r="AW168" s="13" t="s">
        <v>34</v>
      </c>
      <c r="AX168" s="13" t="s">
        <v>85</v>
      </c>
      <c r="AY168" s="260" t="s">
        <v>224</v>
      </c>
    </row>
    <row r="169" s="2" customFormat="1" ht="24.15" customHeight="1">
      <c r="A169" s="39"/>
      <c r="B169" s="40"/>
      <c r="C169" s="297" t="s">
        <v>376</v>
      </c>
      <c r="D169" s="297" t="s">
        <v>483</v>
      </c>
      <c r="E169" s="298" t="s">
        <v>1447</v>
      </c>
      <c r="F169" s="299" t="s">
        <v>1448</v>
      </c>
      <c r="G169" s="300" t="s">
        <v>312</v>
      </c>
      <c r="H169" s="301">
        <v>8.2799999999999994</v>
      </c>
      <c r="I169" s="302"/>
      <c r="J169" s="303">
        <f>ROUND(I169*H169,2)</f>
        <v>0</v>
      </c>
      <c r="K169" s="299" t="s">
        <v>229</v>
      </c>
      <c r="L169" s="304"/>
      <c r="M169" s="305" t="s">
        <v>1</v>
      </c>
      <c r="N169" s="306" t="s">
        <v>43</v>
      </c>
      <c r="O169" s="92"/>
      <c r="P169" s="235">
        <f>O169*H169</f>
        <v>0</v>
      </c>
      <c r="Q169" s="235">
        <v>0.0015</v>
      </c>
      <c r="R169" s="235">
        <f>Q169*H169</f>
        <v>0.012419999999999999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567</v>
      </c>
      <c r="AT169" s="237" t="s">
        <v>483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365</v>
      </c>
      <c r="BM169" s="237" t="s">
        <v>1449</v>
      </c>
    </row>
    <row r="170" s="13" customFormat="1">
      <c r="A170" s="13"/>
      <c r="B170" s="250"/>
      <c r="C170" s="251"/>
      <c r="D170" s="239" t="s">
        <v>314</v>
      </c>
      <c r="E170" s="251"/>
      <c r="F170" s="253" t="s">
        <v>1450</v>
      </c>
      <c r="G170" s="251"/>
      <c r="H170" s="254">
        <v>8.2799999999999994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4</v>
      </c>
      <c r="AX170" s="13" t="s">
        <v>85</v>
      </c>
      <c r="AY170" s="260" t="s">
        <v>224</v>
      </c>
    </row>
    <row r="171" s="12" customFormat="1" ht="22.8" customHeight="1">
      <c r="A171" s="12"/>
      <c r="B171" s="212"/>
      <c r="C171" s="213"/>
      <c r="D171" s="214" t="s">
        <v>77</v>
      </c>
      <c r="E171" s="244" t="s">
        <v>1042</v>
      </c>
      <c r="F171" s="244" t="s">
        <v>1043</v>
      </c>
      <c r="G171" s="213"/>
      <c r="H171" s="213"/>
      <c r="I171" s="216"/>
      <c r="J171" s="245">
        <f>BK171</f>
        <v>0</v>
      </c>
      <c r="K171" s="213"/>
      <c r="L171" s="218"/>
      <c r="M171" s="219"/>
      <c r="N171" s="220"/>
      <c r="O171" s="220"/>
      <c r="P171" s="221">
        <f>P172</f>
        <v>0</v>
      </c>
      <c r="Q171" s="220"/>
      <c r="R171" s="221">
        <f>R172</f>
        <v>0.0010399999999999999</v>
      </c>
      <c r="S171" s="220"/>
      <c r="T171" s="222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87</v>
      </c>
      <c r="AT171" s="224" t="s">
        <v>77</v>
      </c>
      <c r="AU171" s="224" t="s">
        <v>85</v>
      </c>
      <c r="AY171" s="223" t="s">
        <v>224</v>
      </c>
      <c r="BK171" s="225">
        <f>BK172</f>
        <v>0</v>
      </c>
    </row>
    <row r="172" s="2" customFormat="1" ht="24.15" customHeight="1">
      <c r="A172" s="39"/>
      <c r="B172" s="40"/>
      <c r="C172" s="226" t="s">
        <v>380</v>
      </c>
      <c r="D172" s="226" t="s">
        <v>225</v>
      </c>
      <c r="E172" s="227" t="s">
        <v>1451</v>
      </c>
      <c r="F172" s="228" t="s">
        <v>1452</v>
      </c>
      <c r="G172" s="229" t="s">
        <v>318</v>
      </c>
      <c r="H172" s="230">
        <v>2</v>
      </c>
      <c r="I172" s="231"/>
      <c r="J172" s="232">
        <f>ROUND(I172*H172,2)</f>
        <v>0</v>
      </c>
      <c r="K172" s="228" t="s">
        <v>229</v>
      </c>
      <c r="L172" s="45"/>
      <c r="M172" s="233" t="s">
        <v>1</v>
      </c>
      <c r="N172" s="234" t="s">
        <v>43</v>
      </c>
      <c r="O172" s="92"/>
      <c r="P172" s="235">
        <f>O172*H172</f>
        <v>0</v>
      </c>
      <c r="Q172" s="235">
        <v>0.00051999999999999995</v>
      </c>
      <c r="R172" s="235">
        <f>Q172*H172</f>
        <v>0.0010399999999999999</v>
      </c>
      <c r="S172" s="235">
        <v>0</v>
      </c>
      <c r="T172" s="23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7" t="s">
        <v>365</v>
      </c>
      <c r="AT172" s="237" t="s">
        <v>225</v>
      </c>
      <c r="AU172" s="237" t="s">
        <v>87</v>
      </c>
      <c r="AY172" s="18" t="s">
        <v>224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8" t="s">
        <v>85</v>
      </c>
      <c r="BK172" s="238">
        <f>ROUND(I172*H172,2)</f>
        <v>0</v>
      </c>
      <c r="BL172" s="18" t="s">
        <v>365</v>
      </c>
      <c r="BM172" s="237" t="s">
        <v>1453</v>
      </c>
    </row>
    <row r="173" s="12" customFormat="1" ht="22.8" customHeight="1">
      <c r="A173" s="12"/>
      <c r="B173" s="212"/>
      <c r="C173" s="213"/>
      <c r="D173" s="214" t="s">
        <v>77</v>
      </c>
      <c r="E173" s="244" t="s">
        <v>1087</v>
      </c>
      <c r="F173" s="244" t="s">
        <v>1088</v>
      </c>
      <c r="G173" s="213"/>
      <c r="H173" s="213"/>
      <c r="I173" s="216"/>
      <c r="J173" s="245">
        <f>BK173</f>
        <v>0</v>
      </c>
      <c r="K173" s="213"/>
      <c r="L173" s="218"/>
      <c r="M173" s="219"/>
      <c r="N173" s="220"/>
      <c r="O173" s="220"/>
      <c r="P173" s="221">
        <f>SUM(P174:P176)</f>
        <v>0</v>
      </c>
      <c r="Q173" s="220"/>
      <c r="R173" s="221">
        <f>SUM(R174:R176)</f>
        <v>0.014030000000000001</v>
      </c>
      <c r="S173" s="220"/>
      <c r="T173" s="222">
        <f>SUM(T174:T176)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3" t="s">
        <v>87</v>
      </c>
      <c r="AT173" s="224" t="s">
        <v>77</v>
      </c>
      <c r="AU173" s="224" t="s">
        <v>85</v>
      </c>
      <c r="AY173" s="223" t="s">
        <v>224</v>
      </c>
      <c r="BK173" s="225">
        <f>SUM(BK174:BK176)</f>
        <v>0</v>
      </c>
    </row>
    <row r="174" s="2" customFormat="1" ht="33" customHeight="1">
      <c r="A174" s="39"/>
      <c r="B174" s="40"/>
      <c r="C174" s="226" t="s">
        <v>384</v>
      </c>
      <c r="D174" s="226" t="s">
        <v>225</v>
      </c>
      <c r="E174" s="227" t="s">
        <v>1454</v>
      </c>
      <c r="F174" s="228" t="s">
        <v>1455</v>
      </c>
      <c r="G174" s="229" t="s">
        <v>318</v>
      </c>
      <c r="H174" s="230">
        <v>1</v>
      </c>
      <c r="I174" s="231"/>
      <c r="J174" s="232">
        <f>ROUND(I174*H174,2)</f>
        <v>0</v>
      </c>
      <c r="K174" s="228" t="s">
        <v>229</v>
      </c>
      <c r="L174" s="45"/>
      <c r="M174" s="233" t="s">
        <v>1</v>
      </c>
      <c r="N174" s="234" t="s">
        <v>43</v>
      </c>
      <c r="O174" s="92"/>
      <c r="P174" s="235">
        <f>O174*H174</f>
        <v>0</v>
      </c>
      <c r="Q174" s="235">
        <v>3.0000000000000001E-05</v>
      </c>
      <c r="R174" s="235">
        <f>Q174*H174</f>
        <v>3.0000000000000001E-05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365</v>
      </c>
      <c r="AT174" s="237" t="s">
        <v>225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365</v>
      </c>
      <c r="BM174" s="237" t="s">
        <v>1456</v>
      </c>
    </row>
    <row r="175" s="2" customFormat="1" ht="24.15" customHeight="1">
      <c r="A175" s="39"/>
      <c r="B175" s="40"/>
      <c r="C175" s="297" t="s">
        <v>7</v>
      </c>
      <c r="D175" s="297" t="s">
        <v>483</v>
      </c>
      <c r="E175" s="298" t="s">
        <v>1457</v>
      </c>
      <c r="F175" s="299" t="s">
        <v>1458</v>
      </c>
      <c r="G175" s="300" t="s">
        <v>318</v>
      </c>
      <c r="H175" s="301">
        <v>1</v>
      </c>
      <c r="I175" s="302"/>
      <c r="J175" s="303">
        <f>ROUND(I175*H175,2)</f>
        <v>0</v>
      </c>
      <c r="K175" s="299" t="s">
        <v>229</v>
      </c>
      <c r="L175" s="304"/>
      <c r="M175" s="305" t="s">
        <v>1</v>
      </c>
      <c r="N175" s="306" t="s">
        <v>43</v>
      </c>
      <c r="O175" s="92"/>
      <c r="P175" s="235">
        <f>O175*H175</f>
        <v>0</v>
      </c>
      <c r="Q175" s="235">
        <v>0.014</v>
      </c>
      <c r="R175" s="235">
        <f>Q175*H175</f>
        <v>0.014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567</v>
      </c>
      <c r="AT175" s="237" t="s">
        <v>483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365</v>
      </c>
      <c r="BM175" s="237" t="s">
        <v>1459</v>
      </c>
    </row>
    <row r="176" s="2" customFormat="1" ht="24.15" customHeight="1">
      <c r="A176" s="39"/>
      <c r="B176" s="40"/>
      <c r="C176" s="226" t="s">
        <v>391</v>
      </c>
      <c r="D176" s="226" t="s">
        <v>225</v>
      </c>
      <c r="E176" s="227" t="s">
        <v>1460</v>
      </c>
      <c r="F176" s="228" t="s">
        <v>1461</v>
      </c>
      <c r="G176" s="229" t="s">
        <v>228</v>
      </c>
      <c r="H176" s="230">
        <v>1</v>
      </c>
      <c r="I176" s="231"/>
      <c r="J176" s="232">
        <f>ROUND(I176*H176,2)</f>
        <v>0</v>
      </c>
      <c r="K176" s="228" t="s">
        <v>1</v>
      </c>
      <c r="L176" s="45"/>
      <c r="M176" s="307" t="s">
        <v>1</v>
      </c>
      <c r="N176" s="308" t="s">
        <v>43</v>
      </c>
      <c r="O176" s="248"/>
      <c r="P176" s="309">
        <f>O176*H176</f>
        <v>0</v>
      </c>
      <c r="Q176" s="309">
        <v>0</v>
      </c>
      <c r="R176" s="309">
        <f>Q176*H176</f>
        <v>0</v>
      </c>
      <c r="S176" s="309">
        <v>0</v>
      </c>
      <c r="T176" s="31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365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365</v>
      </c>
      <c r="BM176" s="237" t="s">
        <v>1462</v>
      </c>
    </row>
    <row r="177" s="2" customFormat="1" ht="6.96" customHeight="1">
      <c r="A177" s="39"/>
      <c r="B177" s="67"/>
      <c r="C177" s="68"/>
      <c r="D177" s="68"/>
      <c r="E177" s="68"/>
      <c r="F177" s="68"/>
      <c r="G177" s="68"/>
      <c r="H177" s="68"/>
      <c r="I177" s="68"/>
      <c r="J177" s="68"/>
      <c r="K177" s="68"/>
      <c r="L177" s="45"/>
      <c r="M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</row>
  </sheetData>
  <sheetProtection sheet="1" autoFilter="0" formatColumns="0" formatRows="0" objects="1" scenarios="1" spinCount="100000" saltValue="cDBwCPizHhmmnXBd7MqTxyGJHTwubh6wRakS8ldXSzIRuk1ZRxIwQCMuMZ5iycaOtJ4jFyypoOE0uNZytOnF2w==" hashValue="gwAJCCX6pHrdBI3/BpvE9V5XyYcJL0TJ8rUJAIGWXalPXhRi99Mswi8zUvO2HhYAXYUXqJdqbwiHy/ybKX0Jaw==" algorithmName="SHA-512" password="CC35"/>
  <autoFilter ref="C129:K17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1463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ROUND((SUM(BE133:BE314)),  2)</f>
        <v>0</v>
      </c>
      <c r="G35" s="39"/>
      <c r="H35" s="39"/>
      <c r="I35" s="166">
        <v>0.20999999999999999</v>
      </c>
      <c r="J35" s="165">
        <f>ROUND(((SUM(BE133:BE314))*I35),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ROUND((SUM(BF133:BF314)),  2)</f>
        <v>0</v>
      </c>
      <c r="G36" s="39"/>
      <c r="H36" s="39"/>
      <c r="I36" s="166">
        <v>0.12</v>
      </c>
      <c r="J36" s="165">
        <f>ROUND(((SUM(BF133:BF314))*I36),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ROUND((SUM(BG133:BG314)),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ROUND((SUM(BH133:BH314)),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ROUND((SUM(BI133:BI314)),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1382 - Jezírko a polosuchý poldr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J133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J134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J135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J201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681</v>
      </c>
      <c r="E102" s="198"/>
      <c r="F102" s="198"/>
      <c r="G102" s="198"/>
      <c r="H102" s="198"/>
      <c r="I102" s="198"/>
      <c r="J102" s="199">
        <f>J222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604</v>
      </c>
      <c r="E103" s="198"/>
      <c r="F103" s="198"/>
      <c r="G103" s="198"/>
      <c r="H103" s="198"/>
      <c r="I103" s="198"/>
      <c r="J103" s="199">
        <f>J241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845</v>
      </c>
      <c r="E104" s="198"/>
      <c r="F104" s="198"/>
      <c r="G104" s="198"/>
      <c r="H104" s="198"/>
      <c r="I104" s="198"/>
      <c r="J104" s="199">
        <f>J245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419</v>
      </c>
      <c r="E105" s="198"/>
      <c r="F105" s="198"/>
      <c r="G105" s="198"/>
      <c r="H105" s="198"/>
      <c r="I105" s="198"/>
      <c r="J105" s="199">
        <f>J275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420</v>
      </c>
      <c r="E106" s="198"/>
      <c r="F106" s="198"/>
      <c r="G106" s="198"/>
      <c r="H106" s="198"/>
      <c r="I106" s="198"/>
      <c r="J106" s="199">
        <f>J278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0"/>
      <c r="C107" s="191"/>
      <c r="D107" s="192" t="s">
        <v>683</v>
      </c>
      <c r="E107" s="193"/>
      <c r="F107" s="193"/>
      <c r="G107" s="193"/>
      <c r="H107" s="193"/>
      <c r="I107" s="193"/>
      <c r="J107" s="194">
        <f>J280</f>
        <v>0</v>
      </c>
      <c r="K107" s="191"/>
      <c r="L107" s="19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6"/>
      <c r="C108" s="134"/>
      <c r="D108" s="197" t="s">
        <v>684</v>
      </c>
      <c r="E108" s="198"/>
      <c r="F108" s="198"/>
      <c r="G108" s="198"/>
      <c r="H108" s="198"/>
      <c r="I108" s="198"/>
      <c r="J108" s="199">
        <f>J281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6"/>
      <c r="C109" s="134"/>
      <c r="D109" s="197" t="s">
        <v>1386</v>
      </c>
      <c r="E109" s="198"/>
      <c r="F109" s="198"/>
      <c r="G109" s="198"/>
      <c r="H109" s="198"/>
      <c r="I109" s="198"/>
      <c r="J109" s="199">
        <f>J294</f>
        <v>0</v>
      </c>
      <c r="K109" s="134"/>
      <c r="L109" s="20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6"/>
      <c r="C110" s="134"/>
      <c r="D110" s="197" t="s">
        <v>923</v>
      </c>
      <c r="E110" s="198"/>
      <c r="F110" s="198"/>
      <c r="G110" s="198"/>
      <c r="H110" s="198"/>
      <c r="I110" s="198"/>
      <c r="J110" s="199">
        <f>J304</f>
        <v>0</v>
      </c>
      <c r="K110" s="134"/>
      <c r="L110" s="20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6"/>
      <c r="C111" s="134"/>
      <c r="D111" s="197" t="s">
        <v>927</v>
      </c>
      <c r="E111" s="198"/>
      <c r="F111" s="198"/>
      <c r="G111" s="198"/>
      <c r="H111" s="198"/>
      <c r="I111" s="198"/>
      <c r="J111" s="199">
        <f>J306</f>
        <v>0</v>
      </c>
      <c r="K111" s="134"/>
      <c r="L111" s="20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7" s="2" customFormat="1" ht="6.96" customHeight="1">
      <c r="A117" s="39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4.96" customHeight="1">
      <c r="A118" s="39"/>
      <c r="B118" s="40"/>
      <c r="C118" s="24" t="s">
        <v>208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16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185" t="str">
        <f>E7</f>
        <v>Využití pozemku parc.č.549/61, Světlá nad Sázavou</v>
      </c>
      <c r="F121" s="33"/>
      <c r="G121" s="33"/>
      <c r="H121" s="33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" customFormat="1" ht="12" customHeight="1">
      <c r="B122" s="22"/>
      <c r="C122" s="33" t="s">
        <v>193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5" customHeight="1">
      <c r="A123" s="39"/>
      <c r="B123" s="40"/>
      <c r="C123" s="41"/>
      <c r="D123" s="41"/>
      <c r="E123" s="185" t="s">
        <v>194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195</v>
      </c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5" customHeight="1">
      <c r="A125" s="39"/>
      <c r="B125" s="40"/>
      <c r="C125" s="41"/>
      <c r="D125" s="41"/>
      <c r="E125" s="77" t="str">
        <f>E11</f>
        <v>SO 1382 - Jezírko a polosuchý poldr</v>
      </c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20</v>
      </c>
      <c r="D127" s="41"/>
      <c r="E127" s="41"/>
      <c r="F127" s="28" t="str">
        <f>F14</f>
        <v>parc.č.549/61</v>
      </c>
      <c r="G127" s="41"/>
      <c r="H127" s="41"/>
      <c r="I127" s="33" t="s">
        <v>22</v>
      </c>
      <c r="J127" s="80" t="str">
        <f>IF(J14="","",J14)</f>
        <v>10. 7. 2025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5.65" customHeight="1">
      <c r="A129" s="39"/>
      <c r="B129" s="40"/>
      <c r="C129" s="33" t="s">
        <v>24</v>
      </c>
      <c r="D129" s="41"/>
      <c r="E129" s="41"/>
      <c r="F129" s="28" t="str">
        <f>E17</f>
        <v>Město Světlá nad Sázavou</v>
      </c>
      <c r="G129" s="41"/>
      <c r="H129" s="41"/>
      <c r="I129" s="33" t="s">
        <v>31</v>
      </c>
      <c r="J129" s="37" t="str">
        <f>E23</f>
        <v>TRANSCONSULT s.r.o.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15" customHeight="1">
      <c r="A130" s="39"/>
      <c r="B130" s="40"/>
      <c r="C130" s="33" t="s">
        <v>29</v>
      </c>
      <c r="D130" s="41"/>
      <c r="E130" s="41"/>
      <c r="F130" s="28" t="str">
        <f>IF(E20="","",E20)</f>
        <v>Vyplň údaj</v>
      </c>
      <c r="G130" s="41"/>
      <c r="H130" s="41"/>
      <c r="I130" s="33" t="s">
        <v>35</v>
      </c>
      <c r="J130" s="37" t="str">
        <f>E26</f>
        <v xml:space="preserve"> </v>
      </c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64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01"/>
      <c r="B132" s="202"/>
      <c r="C132" s="203" t="s">
        <v>209</v>
      </c>
      <c r="D132" s="204" t="s">
        <v>63</v>
      </c>
      <c r="E132" s="204" t="s">
        <v>59</v>
      </c>
      <c r="F132" s="204" t="s">
        <v>60</v>
      </c>
      <c r="G132" s="204" t="s">
        <v>210</v>
      </c>
      <c r="H132" s="204" t="s">
        <v>211</v>
      </c>
      <c r="I132" s="204" t="s">
        <v>212</v>
      </c>
      <c r="J132" s="204" t="s">
        <v>199</v>
      </c>
      <c r="K132" s="205" t="s">
        <v>213</v>
      </c>
      <c r="L132" s="206"/>
      <c r="M132" s="101" t="s">
        <v>1</v>
      </c>
      <c r="N132" s="102" t="s">
        <v>42</v>
      </c>
      <c r="O132" s="102" t="s">
        <v>214</v>
      </c>
      <c r="P132" s="102" t="s">
        <v>215</v>
      </c>
      <c r="Q132" s="102" t="s">
        <v>216</v>
      </c>
      <c r="R132" s="102" t="s">
        <v>217</v>
      </c>
      <c r="S132" s="102" t="s">
        <v>218</v>
      </c>
      <c r="T132" s="103" t="s">
        <v>219</v>
      </c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</row>
    <row r="133" s="2" customFormat="1" ht="22.8" customHeight="1">
      <c r="A133" s="39"/>
      <c r="B133" s="40"/>
      <c r="C133" s="108" t="s">
        <v>220</v>
      </c>
      <c r="D133" s="41"/>
      <c r="E133" s="41"/>
      <c r="F133" s="41"/>
      <c r="G133" s="41"/>
      <c r="H133" s="41"/>
      <c r="I133" s="41"/>
      <c r="J133" s="207">
        <f>BK133</f>
        <v>0</v>
      </c>
      <c r="K133" s="41"/>
      <c r="L133" s="45"/>
      <c r="M133" s="104"/>
      <c r="N133" s="208"/>
      <c r="O133" s="105"/>
      <c r="P133" s="209">
        <f>P134+P280</f>
        <v>0</v>
      </c>
      <c r="Q133" s="105"/>
      <c r="R133" s="209">
        <f>R134+R280</f>
        <v>357.2397674099999</v>
      </c>
      <c r="S133" s="105"/>
      <c r="T133" s="210">
        <f>T134+T280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77</v>
      </c>
      <c r="AU133" s="18" t="s">
        <v>201</v>
      </c>
      <c r="BK133" s="211">
        <f>BK134+BK280</f>
        <v>0</v>
      </c>
    </row>
    <row r="134" s="12" customFormat="1" ht="25.92" customHeight="1">
      <c r="A134" s="12"/>
      <c r="B134" s="212"/>
      <c r="C134" s="213"/>
      <c r="D134" s="214" t="s">
        <v>77</v>
      </c>
      <c r="E134" s="215" t="s">
        <v>307</v>
      </c>
      <c r="F134" s="215" t="s">
        <v>308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P135+P201+P222+P241+P245+P275+P278</f>
        <v>0</v>
      </c>
      <c r="Q134" s="220"/>
      <c r="R134" s="221">
        <f>R135+R201+R222+R241+R245+R275+R278</f>
        <v>356.84715520999993</v>
      </c>
      <c r="S134" s="220"/>
      <c r="T134" s="222">
        <f>T135+T201+T222+T241+T245+T275+T278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85</v>
      </c>
      <c r="AT134" s="224" t="s">
        <v>77</v>
      </c>
      <c r="AU134" s="224" t="s">
        <v>78</v>
      </c>
      <c r="AY134" s="223" t="s">
        <v>224</v>
      </c>
      <c r="BK134" s="225">
        <f>BK135+BK201+BK222+BK241+BK245+BK275+BK278</f>
        <v>0</v>
      </c>
    </row>
    <row r="135" s="12" customFormat="1" ht="22.8" customHeight="1">
      <c r="A135" s="12"/>
      <c r="B135" s="212"/>
      <c r="C135" s="213"/>
      <c r="D135" s="214" t="s">
        <v>77</v>
      </c>
      <c r="E135" s="244" t="s">
        <v>85</v>
      </c>
      <c r="F135" s="244" t="s">
        <v>309</v>
      </c>
      <c r="G135" s="213"/>
      <c r="H135" s="213"/>
      <c r="I135" s="216"/>
      <c r="J135" s="245">
        <f>BK135</f>
        <v>0</v>
      </c>
      <c r="K135" s="213"/>
      <c r="L135" s="218"/>
      <c r="M135" s="219"/>
      <c r="N135" s="220"/>
      <c r="O135" s="220"/>
      <c r="P135" s="221">
        <f>SUM(P136:P200)</f>
        <v>0</v>
      </c>
      <c r="Q135" s="220"/>
      <c r="R135" s="221">
        <f>SUM(R136:R200)</f>
        <v>214.50999999999999</v>
      </c>
      <c r="S135" s="220"/>
      <c r="T135" s="222">
        <f>SUM(T136:T200)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85</v>
      </c>
      <c r="AT135" s="224" t="s">
        <v>77</v>
      </c>
      <c r="AU135" s="224" t="s">
        <v>85</v>
      </c>
      <c r="AY135" s="223" t="s">
        <v>224</v>
      </c>
      <c r="BK135" s="225">
        <f>SUM(BK136:BK200)</f>
        <v>0</v>
      </c>
    </row>
    <row r="136" s="2" customFormat="1" ht="24.15" customHeight="1">
      <c r="A136" s="39"/>
      <c r="B136" s="40"/>
      <c r="C136" s="226" t="s">
        <v>85</v>
      </c>
      <c r="D136" s="226" t="s">
        <v>225</v>
      </c>
      <c r="E136" s="227" t="s">
        <v>1464</v>
      </c>
      <c r="F136" s="228" t="s">
        <v>1465</v>
      </c>
      <c r="G136" s="229" t="s">
        <v>394</v>
      </c>
      <c r="H136" s="230">
        <v>12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1466</v>
      </c>
    </row>
    <row r="137" s="13" customFormat="1">
      <c r="A137" s="13"/>
      <c r="B137" s="250"/>
      <c r="C137" s="251"/>
      <c r="D137" s="239" t="s">
        <v>314</v>
      </c>
      <c r="E137" s="252" t="s">
        <v>1</v>
      </c>
      <c r="F137" s="253" t="s">
        <v>1467</v>
      </c>
      <c r="G137" s="251"/>
      <c r="H137" s="254">
        <v>12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314</v>
      </c>
      <c r="AU137" s="260" t="s">
        <v>87</v>
      </c>
      <c r="AV137" s="13" t="s">
        <v>87</v>
      </c>
      <c r="AW137" s="13" t="s">
        <v>34</v>
      </c>
      <c r="AX137" s="13" t="s">
        <v>85</v>
      </c>
      <c r="AY137" s="260" t="s">
        <v>224</v>
      </c>
    </row>
    <row r="138" s="2" customFormat="1" ht="24.15" customHeight="1">
      <c r="A138" s="39"/>
      <c r="B138" s="40"/>
      <c r="C138" s="226" t="s">
        <v>87</v>
      </c>
      <c r="D138" s="226" t="s">
        <v>225</v>
      </c>
      <c r="E138" s="227" t="s">
        <v>1468</v>
      </c>
      <c r="F138" s="228" t="s">
        <v>1469</v>
      </c>
      <c r="G138" s="229" t="s">
        <v>312</v>
      </c>
      <c r="H138" s="230">
        <v>444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1470</v>
      </c>
    </row>
    <row r="139" s="2" customFormat="1" ht="33" customHeight="1">
      <c r="A139" s="39"/>
      <c r="B139" s="40"/>
      <c r="C139" s="226" t="s">
        <v>101</v>
      </c>
      <c r="D139" s="226" t="s">
        <v>225</v>
      </c>
      <c r="E139" s="227" t="s">
        <v>421</v>
      </c>
      <c r="F139" s="228" t="s">
        <v>422</v>
      </c>
      <c r="G139" s="229" t="s">
        <v>394</v>
      </c>
      <c r="H139" s="230">
        <v>243.37200000000001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1471</v>
      </c>
    </row>
    <row r="140" s="14" customFormat="1">
      <c r="A140" s="14"/>
      <c r="B140" s="261"/>
      <c r="C140" s="262"/>
      <c r="D140" s="239" t="s">
        <v>314</v>
      </c>
      <c r="E140" s="263" t="s">
        <v>1</v>
      </c>
      <c r="F140" s="264" t="s">
        <v>424</v>
      </c>
      <c r="G140" s="262"/>
      <c r="H140" s="263" t="s">
        <v>1</v>
      </c>
      <c r="I140" s="265"/>
      <c r="J140" s="262"/>
      <c r="K140" s="262"/>
      <c r="L140" s="266"/>
      <c r="M140" s="267"/>
      <c r="N140" s="268"/>
      <c r="O140" s="268"/>
      <c r="P140" s="268"/>
      <c r="Q140" s="268"/>
      <c r="R140" s="268"/>
      <c r="S140" s="268"/>
      <c r="T140" s="26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0" t="s">
        <v>314</v>
      </c>
      <c r="AU140" s="270" t="s">
        <v>87</v>
      </c>
      <c r="AV140" s="14" t="s">
        <v>85</v>
      </c>
      <c r="AW140" s="14" t="s">
        <v>34</v>
      </c>
      <c r="AX140" s="14" t="s">
        <v>78</v>
      </c>
      <c r="AY140" s="270" t="s">
        <v>224</v>
      </c>
    </row>
    <row r="141" s="14" customFormat="1">
      <c r="A141" s="14"/>
      <c r="B141" s="261"/>
      <c r="C141" s="262"/>
      <c r="D141" s="239" t="s">
        <v>314</v>
      </c>
      <c r="E141" s="263" t="s">
        <v>1</v>
      </c>
      <c r="F141" s="264" t="s">
        <v>1472</v>
      </c>
      <c r="G141" s="262"/>
      <c r="H141" s="263" t="s">
        <v>1</v>
      </c>
      <c r="I141" s="265"/>
      <c r="J141" s="262"/>
      <c r="K141" s="262"/>
      <c r="L141" s="266"/>
      <c r="M141" s="267"/>
      <c r="N141" s="268"/>
      <c r="O141" s="268"/>
      <c r="P141" s="268"/>
      <c r="Q141" s="268"/>
      <c r="R141" s="268"/>
      <c r="S141" s="268"/>
      <c r="T141" s="269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70" t="s">
        <v>314</v>
      </c>
      <c r="AU141" s="270" t="s">
        <v>87</v>
      </c>
      <c r="AV141" s="14" t="s">
        <v>85</v>
      </c>
      <c r="AW141" s="14" t="s">
        <v>34</v>
      </c>
      <c r="AX141" s="14" t="s">
        <v>78</v>
      </c>
      <c r="AY141" s="270" t="s">
        <v>224</v>
      </c>
    </row>
    <row r="142" s="13" customFormat="1">
      <c r="A142" s="13"/>
      <c r="B142" s="250"/>
      <c r="C142" s="251"/>
      <c r="D142" s="239" t="s">
        <v>314</v>
      </c>
      <c r="E142" s="252" t="s">
        <v>1</v>
      </c>
      <c r="F142" s="253" t="s">
        <v>1473</v>
      </c>
      <c r="G142" s="251"/>
      <c r="H142" s="254">
        <v>243.37200000000001</v>
      </c>
      <c r="I142" s="255"/>
      <c r="J142" s="251"/>
      <c r="K142" s="251"/>
      <c r="L142" s="256"/>
      <c r="M142" s="257"/>
      <c r="N142" s="258"/>
      <c r="O142" s="258"/>
      <c r="P142" s="258"/>
      <c r="Q142" s="258"/>
      <c r="R142" s="258"/>
      <c r="S142" s="258"/>
      <c r="T142" s="25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0" t="s">
        <v>314</v>
      </c>
      <c r="AU142" s="260" t="s">
        <v>87</v>
      </c>
      <c r="AV142" s="13" t="s">
        <v>87</v>
      </c>
      <c r="AW142" s="13" t="s">
        <v>34</v>
      </c>
      <c r="AX142" s="13" t="s">
        <v>85</v>
      </c>
      <c r="AY142" s="260" t="s">
        <v>224</v>
      </c>
    </row>
    <row r="143" s="2" customFormat="1" ht="33" customHeight="1">
      <c r="A143" s="39"/>
      <c r="B143" s="40"/>
      <c r="C143" s="226" t="s">
        <v>243</v>
      </c>
      <c r="D143" s="226" t="s">
        <v>225</v>
      </c>
      <c r="E143" s="227" t="s">
        <v>1474</v>
      </c>
      <c r="F143" s="228" t="s">
        <v>1475</v>
      </c>
      <c r="G143" s="229" t="s">
        <v>394</v>
      </c>
      <c r="H143" s="230">
        <v>145.726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243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1476</v>
      </c>
    </row>
    <row r="144" s="2" customFormat="1">
      <c r="A144" s="39"/>
      <c r="B144" s="40"/>
      <c r="C144" s="41"/>
      <c r="D144" s="239" t="s">
        <v>235</v>
      </c>
      <c r="E144" s="41"/>
      <c r="F144" s="240" t="s">
        <v>794</v>
      </c>
      <c r="G144" s="41"/>
      <c r="H144" s="41"/>
      <c r="I144" s="241"/>
      <c r="J144" s="41"/>
      <c r="K144" s="41"/>
      <c r="L144" s="45"/>
      <c r="M144" s="242"/>
      <c r="N144" s="243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235</v>
      </c>
      <c r="AU144" s="18" t="s">
        <v>87</v>
      </c>
    </row>
    <row r="145" s="14" customFormat="1">
      <c r="A145" s="14"/>
      <c r="B145" s="261"/>
      <c r="C145" s="262"/>
      <c r="D145" s="239" t="s">
        <v>314</v>
      </c>
      <c r="E145" s="263" t="s">
        <v>1</v>
      </c>
      <c r="F145" s="264" t="s">
        <v>424</v>
      </c>
      <c r="G145" s="262"/>
      <c r="H145" s="263" t="s">
        <v>1</v>
      </c>
      <c r="I145" s="265"/>
      <c r="J145" s="262"/>
      <c r="K145" s="262"/>
      <c r="L145" s="266"/>
      <c r="M145" s="267"/>
      <c r="N145" s="268"/>
      <c r="O145" s="268"/>
      <c r="P145" s="268"/>
      <c r="Q145" s="268"/>
      <c r="R145" s="268"/>
      <c r="S145" s="268"/>
      <c r="T145" s="26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0" t="s">
        <v>314</v>
      </c>
      <c r="AU145" s="270" t="s">
        <v>87</v>
      </c>
      <c r="AV145" s="14" t="s">
        <v>85</v>
      </c>
      <c r="AW145" s="14" t="s">
        <v>34</v>
      </c>
      <c r="AX145" s="14" t="s">
        <v>78</v>
      </c>
      <c r="AY145" s="270" t="s">
        <v>224</v>
      </c>
    </row>
    <row r="146" s="14" customFormat="1">
      <c r="A146" s="14"/>
      <c r="B146" s="261"/>
      <c r="C146" s="262"/>
      <c r="D146" s="239" t="s">
        <v>314</v>
      </c>
      <c r="E146" s="263" t="s">
        <v>1</v>
      </c>
      <c r="F146" s="264" t="s">
        <v>1472</v>
      </c>
      <c r="G146" s="262"/>
      <c r="H146" s="263" t="s">
        <v>1</v>
      </c>
      <c r="I146" s="265"/>
      <c r="J146" s="262"/>
      <c r="K146" s="262"/>
      <c r="L146" s="266"/>
      <c r="M146" s="267"/>
      <c r="N146" s="268"/>
      <c r="O146" s="268"/>
      <c r="P146" s="268"/>
      <c r="Q146" s="268"/>
      <c r="R146" s="268"/>
      <c r="S146" s="268"/>
      <c r="T146" s="26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0" t="s">
        <v>314</v>
      </c>
      <c r="AU146" s="270" t="s">
        <v>87</v>
      </c>
      <c r="AV146" s="14" t="s">
        <v>85</v>
      </c>
      <c r="AW146" s="14" t="s">
        <v>34</v>
      </c>
      <c r="AX146" s="14" t="s">
        <v>78</v>
      </c>
      <c r="AY146" s="270" t="s">
        <v>224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1477</v>
      </c>
      <c r="G147" s="251"/>
      <c r="H147" s="254">
        <v>145.726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85</v>
      </c>
      <c r="AY147" s="260" t="s">
        <v>224</v>
      </c>
    </row>
    <row r="148" s="2" customFormat="1" ht="33" customHeight="1">
      <c r="A148" s="39"/>
      <c r="B148" s="40"/>
      <c r="C148" s="226" t="s">
        <v>223</v>
      </c>
      <c r="D148" s="226" t="s">
        <v>225</v>
      </c>
      <c r="E148" s="227" t="s">
        <v>436</v>
      </c>
      <c r="F148" s="228" t="s">
        <v>437</v>
      </c>
      <c r="G148" s="229" t="s">
        <v>394</v>
      </c>
      <c r="H148" s="230">
        <v>130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243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1478</v>
      </c>
    </row>
    <row r="149" s="2" customFormat="1">
      <c r="A149" s="39"/>
      <c r="B149" s="40"/>
      <c r="C149" s="41"/>
      <c r="D149" s="239" t="s">
        <v>235</v>
      </c>
      <c r="E149" s="41"/>
      <c r="F149" s="240" t="s">
        <v>1479</v>
      </c>
      <c r="G149" s="41"/>
      <c r="H149" s="41"/>
      <c r="I149" s="241"/>
      <c r="J149" s="41"/>
      <c r="K149" s="41"/>
      <c r="L149" s="45"/>
      <c r="M149" s="242"/>
      <c r="N149" s="243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235</v>
      </c>
      <c r="AU149" s="18" t="s">
        <v>87</v>
      </c>
    </row>
    <row r="150" s="14" customFormat="1">
      <c r="A150" s="14"/>
      <c r="B150" s="261"/>
      <c r="C150" s="262"/>
      <c r="D150" s="239" t="s">
        <v>314</v>
      </c>
      <c r="E150" s="263" t="s">
        <v>1</v>
      </c>
      <c r="F150" s="264" t="s">
        <v>424</v>
      </c>
      <c r="G150" s="262"/>
      <c r="H150" s="263" t="s">
        <v>1</v>
      </c>
      <c r="I150" s="265"/>
      <c r="J150" s="262"/>
      <c r="K150" s="262"/>
      <c r="L150" s="266"/>
      <c r="M150" s="267"/>
      <c r="N150" s="268"/>
      <c r="O150" s="268"/>
      <c r="P150" s="268"/>
      <c r="Q150" s="268"/>
      <c r="R150" s="268"/>
      <c r="S150" s="268"/>
      <c r="T150" s="26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0" t="s">
        <v>314</v>
      </c>
      <c r="AU150" s="270" t="s">
        <v>87</v>
      </c>
      <c r="AV150" s="14" t="s">
        <v>85</v>
      </c>
      <c r="AW150" s="14" t="s">
        <v>34</v>
      </c>
      <c r="AX150" s="14" t="s">
        <v>78</v>
      </c>
      <c r="AY150" s="270" t="s">
        <v>224</v>
      </c>
    </row>
    <row r="151" s="14" customFormat="1">
      <c r="A151" s="14"/>
      <c r="B151" s="261"/>
      <c r="C151" s="262"/>
      <c r="D151" s="239" t="s">
        <v>314</v>
      </c>
      <c r="E151" s="263" t="s">
        <v>1</v>
      </c>
      <c r="F151" s="264" t="s">
        <v>1472</v>
      </c>
      <c r="G151" s="262"/>
      <c r="H151" s="263" t="s">
        <v>1</v>
      </c>
      <c r="I151" s="265"/>
      <c r="J151" s="262"/>
      <c r="K151" s="262"/>
      <c r="L151" s="266"/>
      <c r="M151" s="267"/>
      <c r="N151" s="268"/>
      <c r="O151" s="268"/>
      <c r="P151" s="268"/>
      <c r="Q151" s="268"/>
      <c r="R151" s="268"/>
      <c r="S151" s="268"/>
      <c r="T151" s="26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0" t="s">
        <v>314</v>
      </c>
      <c r="AU151" s="270" t="s">
        <v>87</v>
      </c>
      <c r="AV151" s="14" t="s">
        <v>85</v>
      </c>
      <c r="AW151" s="14" t="s">
        <v>34</v>
      </c>
      <c r="AX151" s="14" t="s">
        <v>78</v>
      </c>
      <c r="AY151" s="270" t="s">
        <v>224</v>
      </c>
    </row>
    <row r="152" s="13" customFormat="1">
      <c r="A152" s="13"/>
      <c r="B152" s="250"/>
      <c r="C152" s="251"/>
      <c r="D152" s="239" t="s">
        <v>314</v>
      </c>
      <c r="E152" s="252" t="s">
        <v>1</v>
      </c>
      <c r="F152" s="253" t="s">
        <v>1480</v>
      </c>
      <c r="G152" s="251"/>
      <c r="H152" s="254">
        <v>130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314</v>
      </c>
      <c r="AU152" s="260" t="s">
        <v>87</v>
      </c>
      <c r="AV152" s="13" t="s">
        <v>87</v>
      </c>
      <c r="AW152" s="13" t="s">
        <v>34</v>
      </c>
      <c r="AX152" s="13" t="s">
        <v>85</v>
      </c>
      <c r="AY152" s="260" t="s">
        <v>224</v>
      </c>
    </row>
    <row r="153" s="2" customFormat="1" ht="33" customHeight="1">
      <c r="A153" s="39"/>
      <c r="B153" s="40"/>
      <c r="C153" s="226" t="s">
        <v>252</v>
      </c>
      <c r="D153" s="226" t="s">
        <v>225</v>
      </c>
      <c r="E153" s="227" t="s">
        <v>1481</v>
      </c>
      <c r="F153" s="228" t="s">
        <v>1482</v>
      </c>
      <c r="G153" s="229" t="s">
        <v>394</v>
      </c>
      <c r="H153" s="230">
        <v>17.863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243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1483</v>
      </c>
    </row>
    <row r="154" s="14" customFormat="1">
      <c r="A154" s="14"/>
      <c r="B154" s="261"/>
      <c r="C154" s="262"/>
      <c r="D154" s="239" t="s">
        <v>314</v>
      </c>
      <c r="E154" s="263" t="s">
        <v>1</v>
      </c>
      <c r="F154" s="264" t="s">
        <v>1484</v>
      </c>
      <c r="G154" s="262"/>
      <c r="H154" s="263" t="s">
        <v>1</v>
      </c>
      <c r="I154" s="265"/>
      <c r="J154" s="262"/>
      <c r="K154" s="262"/>
      <c r="L154" s="266"/>
      <c r="M154" s="267"/>
      <c r="N154" s="268"/>
      <c r="O154" s="268"/>
      <c r="P154" s="268"/>
      <c r="Q154" s="268"/>
      <c r="R154" s="268"/>
      <c r="S154" s="268"/>
      <c r="T154" s="269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0" t="s">
        <v>314</v>
      </c>
      <c r="AU154" s="270" t="s">
        <v>87</v>
      </c>
      <c r="AV154" s="14" t="s">
        <v>85</v>
      </c>
      <c r="AW154" s="14" t="s">
        <v>34</v>
      </c>
      <c r="AX154" s="14" t="s">
        <v>78</v>
      </c>
      <c r="AY154" s="270" t="s">
        <v>224</v>
      </c>
    </row>
    <row r="155" s="13" customFormat="1">
      <c r="A155" s="13"/>
      <c r="B155" s="250"/>
      <c r="C155" s="251"/>
      <c r="D155" s="239" t="s">
        <v>314</v>
      </c>
      <c r="E155" s="252" t="s">
        <v>1</v>
      </c>
      <c r="F155" s="253" t="s">
        <v>1485</v>
      </c>
      <c r="G155" s="251"/>
      <c r="H155" s="254">
        <v>17.863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34</v>
      </c>
      <c r="AX155" s="13" t="s">
        <v>85</v>
      </c>
      <c r="AY155" s="260" t="s">
        <v>224</v>
      </c>
    </row>
    <row r="156" s="2" customFormat="1" ht="33" customHeight="1">
      <c r="A156" s="39"/>
      <c r="B156" s="40"/>
      <c r="C156" s="226" t="s">
        <v>257</v>
      </c>
      <c r="D156" s="226" t="s">
        <v>225</v>
      </c>
      <c r="E156" s="227" t="s">
        <v>1486</v>
      </c>
      <c r="F156" s="228" t="s">
        <v>1487</v>
      </c>
      <c r="G156" s="229" t="s">
        <v>394</v>
      </c>
      <c r="H156" s="230">
        <v>9.3450000000000006</v>
      </c>
      <c r="I156" s="231"/>
      <c r="J156" s="232">
        <f>ROUND(I156*H156,2)</f>
        <v>0</v>
      </c>
      <c r="K156" s="228" t="s">
        <v>229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243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1488</v>
      </c>
    </row>
    <row r="157" s="2" customFormat="1">
      <c r="A157" s="39"/>
      <c r="B157" s="40"/>
      <c r="C157" s="41"/>
      <c r="D157" s="239" t="s">
        <v>235</v>
      </c>
      <c r="E157" s="41"/>
      <c r="F157" s="240" t="s">
        <v>794</v>
      </c>
      <c r="G157" s="41"/>
      <c r="H157" s="41"/>
      <c r="I157" s="241"/>
      <c r="J157" s="41"/>
      <c r="K157" s="41"/>
      <c r="L157" s="45"/>
      <c r="M157" s="242"/>
      <c r="N157" s="243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235</v>
      </c>
      <c r="AU157" s="18" t="s">
        <v>87</v>
      </c>
    </row>
    <row r="158" s="14" customFormat="1">
      <c r="A158" s="14"/>
      <c r="B158" s="261"/>
      <c r="C158" s="262"/>
      <c r="D158" s="239" t="s">
        <v>314</v>
      </c>
      <c r="E158" s="263" t="s">
        <v>1</v>
      </c>
      <c r="F158" s="264" t="s">
        <v>1484</v>
      </c>
      <c r="G158" s="262"/>
      <c r="H158" s="263" t="s">
        <v>1</v>
      </c>
      <c r="I158" s="265"/>
      <c r="J158" s="262"/>
      <c r="K158" s="262"/>
      <c r="L158" s="266"/>
      <c r="M158" s="267"/>
      <c r="N158" s="268"/>
      <c r="O158" s="268"/>
      <c r="P158" s="268"/>
      <c r="Q158" s="268"/>
      <c r="R158" s="268"/>
      <c r="S158" s="268"/>
      <c r="T158" s="26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70" t="s">
        <v>314</v>
      </c>
      <c r="AU158" s="270" t="s">
        <v>87</v>
      </c>
      <c r="AV158" s="14" t="s">
        <v>85</v>
      </c>
      <c r="AW158" s="14" t="s">
        <v>34</v>
      </c>
      <c r="AX158" s="14" t="s">
        <v>78</v>
      </c>
      <c r="AY158" s="270" t="s">
        <v>224</v>
      </c>
    </row>
    <row r="159" s="13" customFormat="1">
      <c r="A159" s="13"/>
      <c r="B159" s="250"/>
      <c r="C159" s="251"/>
      <c r="D159" s="239" t="s">
        <v>314</v>
      </c>
      <c r="E159" s="252" t="s">
        <v>1</v>
      </c>
      <c r="F159" s="253" t="s">
        <v>1489</v>
      </c>
      <c r="G159" s="251"/>
      <c r="H159" s="254">
        <v>7.6550000000000002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314</v>
      </c>
      <c r="AU159" s="260" t="s">
        <v>87</v>
      </c>
      <c r="AV159" s="13" t="s">
        <v>87</v>
      </c>
      <c r="AW159" s="13" t="s">
        <v>34</v>
      </c>
      <c r="AX159" s="13" t="s">
        <v>78</v>
      </c>
      <c r="AY159" s="260" t="s">
        <v>224</v>
      </c>
    </row>
    <row r="160" s="14" customFormat="1">
      <c r="A160" s="14"/>
      <c r="B160" s="261"/>
      <c r="C160" s="262"/>
      <c r="D160" s="239" t="s">
        <v>314</v>
      </c>
      <c r="E160" s="263" t="s">
        <v>1</v>
      </c>
      <c r="F160" s="264" t="s">
        <v>1490</v>
      </c>
      <c r="G160" s="262"/>
      <c r="H160" s="263" t="s">
        <v>1</v>
      </c>
      <c r="I160" s="265"/>
      <c r="J160" s="262"/>
      <c r="K160" s="262"/>
      <c r="L160" s="266"/>
      <c r="M160" s="267"/>
      <c r="N160" s="268"/>
      <c r="O160" s="268"/>
      <c r="P160" s="268"/>
      <c r="Q160" s="268"/>
      <c r="R160" s="268"/>
      <c r="S160" s="268"/>
      <c r="T160" s="26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0" t="s">
        <v>314</v>
      </c>
      <c r="AU160" s="270" t="s">
        <v>87</v>
      </c>
      <c r="AV160" s="14" t="s">
        <v>85</v>
      </c>
      <c r="AW160" s="14" t="s">
        <v>34</v>
      </c>
      <c r="AX160" s="14" t="s">
        <v>78</v>
      </c>
      <c r="AY160" s="270" t="s">
        <v>224</v>
      </c>
    </row>
    <row r="161" s="13" customFormat="1">
      <c r="A161" s="13"/>
      <c r="B161" s="250"/>
      <c r="C161" s="251"/>
      <c r="D161" s="239" t="s">
        <v>314</v>
      </c>
      <c r="E161" s="252" t="s">
        <v>1</v>
      </c>
      <c r="F161" s="253" t="s">
        <v>1491</v>
      </c>
      <c r="G161" s="251"/>
      <c r="H161" s="254">
        <v>1.69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314</v>
      </c>
      <c r="AU161" s="260" t="s">
        <v>87</v>
      </c>
      <c r="AV161" s="13" t="s">
        <v>87</v>
      </c>
      <c r="AW161" s="13" t="s">
        <v>34</v>
      </c>
      <c r="AX161" s="13" t="s">
        <v>78</v>
      </c>
      <c r="AY161" s="260" t="s">
        <v>224</v>
      </c>
    </row>
    <row r="162" s="15" customFormat="1">
      <c r="A162" s="15"/>
      <c r="B162" s="275"/>
      <c r="C162" s="276"/>
      <c r="D162" s="239" t="s">
        <v>314</v>
      </c>
      <c r="E162" s="277" t="s">
        <v>1</v>
      </c>
      <c r="F162" s="278" t="s">
        <v>463</v>
      </c>
      <c r="G162" s="276"/>
      <c r="H162" s="279">
        <v>9.3450000000000006</v>
      </c>
      <c r="I162" s="280"/>
      <c r="J162" s="276"/>
      <c r="K162" s="276"/>
      <c r="L162" s="281"/>
      <c r="M162" s="282"/>
      <c r="N162" s="283"/>
      <c r="O162" s="283"/>
      <c r="P162" s="283"/>
      <c r="Q162" s="283"/>
      <c r="R162" s="283"/>
      <c r="S162" s="283"/>
      <c r="T162" s="28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5" t="s">
        <v>314</v>
      </c>
      <c r="AU162" s="285" t="s">
        <v>87</v>
      </c>
      <c r="AV162" s="15" t="s">
        <v>243</v>
      </c>
      <c r="AW162" s="15" t="s">
        <v>34</v>
      </c>
      <c r="AX162" s="15" t="s">
        <v>85</v>
      </c>
      <c r="AY162" s="285" t="s">
        <v>224</v>
      </c>
    </row>
    <row r="163" s="2" customFormat="1" ht="33" customHeight="1">
      <c r="A163" s="39"/>
      <c r="B163" s="40"/>
      <c r="C163" s="226" t="s">
        <v>264</v>
      </c>
      <c r="D163" s="226" t="s">
        <v>225</v>
      </c>
      <c r="E163" s="227" t="s">
        <v>1492</v>
      </c>
      <c r="F163" s="228" t="s">
        <v>1493</v>
      </c>
      <c r="G163" s="229" t="s">
        <v>394</v>
      </c>
      <c r="H163" s="230">
        <v>381.86000000000001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243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1494</v>
      </c>
    </row>
    <row r="164" s="14" customFormat="1">
      <c r="A164" s="14"/>
      <c r="B164" s="261"/>
      <c r="C164" s="262"/>
      <c r="D164" s="239" t="s">
        <v>314</v>
      </c>
      <c r="E164" s="263" t="s">
        <v>1</v>
      </c>
      <c r="F164" s="264" t="s">
        <v>1495</v>
      </c>
      <c r="G164" s="262"/>
      <c r="H164" s="263" t="s">
        <v>1</v>
      </c>
      <c r="I164" s="265"/>
      <c r="J164" s="262"/>
      <c r="K164" s="262"/>
      <c r="L164" s="266"/>
      <c r="M164" s="267"/>
      <c r="N164" s="268"/>
      <c r="O164" s="268"/>
      <c r="P164" s="268"/>
      <c r="Q164" s="268"/>
      <c r="R164" s="268"/>
      <c r="S164" s="268"/>
      <c r="T164" s="26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70" t="s">
        <v>314</v>
      </c>
      <c r="AU164" s="270" t="s">
        <v>87</v>
      </c>
      <c r="AV164" s="14" t="s">
        <v>85</v>
      </c>
      <c r="AW164" s="14" t="s">
        <v>34</v>
      </c>
      <c r="AX164" s="14" t="s">
        <v>78</v>
      </c>
      <c r="AY164" s="270" t="s">
        <v>224</v>
      </c>
    </row>
    <row r="165" s="13" customFormat="1">
      <c r="A165" s="13"/>
      <c r="B165" s="250"/>
      <c r="C165" s="251"/>
      <c r="D165" s="239" t="s">
        <v>314</v>
      </c>
      <c r="E165" s="252" t="s">
        <v>1</v>
      </c>
      <c r="F165" s="253" t="s">
        <v>1496</v>
      </c>
      <c r="G165" s="251"/>
      <c r="H165" s="254">
        <v>25.414999999999999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314</v>
      </c>
      <c r="AU165" s="260" t="s">
        <v>87</v>
      </c>
      <c r="AV165" s="13" t="s">
        <v>87</v>
      </c>
      <c r="AW165" s="13" t="s">
        <v>34</v>
      </c>
      <c r="AX165" s="13" t="s">
        <v>78</v>
      </c>
      <c r="AY165" s="260" t="s">
        <v>224</v>
      </c>
    </row>
    <row r="166" s="13" customFormat="1">
      <c r="A166" s="13"/>
      <c r="B166" s="250"/>
      <c r="C166" s="251"/>
      <c r="D166" s="239" t="s">
        <v>314</v>
      </c>
      <c r="E166" s="252" t="s">
        <v>1</v>
      </c>
      <c r="F166" s="253" t="s">
        <v>1497</v>
      </c>
      <c r="G166" s="251"/>
      <c r="H166" s="254">
        <v>241.59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314</v>
      </c>
      <c r="AU166" s="260" t="s">
        <v>87</v>
      </c>
      <c r="AV166" s="13" t="s">
        <v>87</v>
      </c>
      <c r="AW166" s="13" t="s">
        <v>34</v>
      </c>
      <c r="AX166" s="13" t="s">
        <v>78</v>
      </c>
      <c r="AY166" s="260" t="s">
        <v>224</v>
      </c>
    </row>
    <row r="167" s="14" customFormat="1">
      <c r="A167" s="14"/>
      <c r="B167" s="261"/>
      <c r="C167" s="262"/>
      <c r="D167" s="239" t="s">
        <v>314</v>
      </c>
      <c r="E167" s="263" t="s">
        <v>1</v>
      </c>
      <c r="F167" s="264" t="s">
        <v>1498</v>
      </c>
      <c r="G167" s="262"/>
      <c r="H167" s="263" t="s">
        <v>1</v>
      </c>
      <c r="I167" s="265"/>
      <c r="J167" s="262"/>
      <c r="K167" s="262"/>
      <c r="L167" s="266"/>
      <c r="M167" s="267"/>
      <c r="N167" s="268"/>
      <c r="O167" s="268"/>
      <c r="P167" s="268"/>
      <c r="Q167" s="268"/>
      <c r="R167" s="268"/>
      <c r="S167" s="268"/>
      <c r="T167" s="26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70" t="s">
        <v>314</v>
      </c>
      <c r="AU167" s="270" t="s">
        <v>87</v>
      </c>
      <c r="AV167" s="14" t="s">
        <v>85</v>
      </c>
      <c r="AW167" s="14" t="s">
        <v>34</v>
      </c>
      <c r="AX167" s="14" t="s">
        <v>78</v>
      </c>
      <c r="AY167" s="270" t="s">
        <v>224</v>
      </c>
    </row>
    <row r="168" s="13" customFormat="1">
      <c r="A168" s="13"/>
      <c r="B168" s="250"/>
      <c r="C168" s="251"/>
      <c r="D168" s="239" t="s">
        <v>314</v>
      </c>
      <c r="E168" s="252" t="s">
        <v>1</v>
      </c>
      <c r="F168" s="253" t="s">
        <v>1499</v>
      </c>
      <c r="G168" s="251"/>
      <c r="H168" s="254">
        <v>55.414999999999999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314</v>
      </c>
      <c r="AU168" s="260" t="s">
        <v>87</v>
      </c>
      <c r="AV168" s="13" t="s">
        <v>87</v>
      </c>
      <c r="AW168" s="13" t="s">
        <v>34</v>
      </c>
      <c r="AX168" s="13" t="s">
        <v>78</v>
      </c>
      <c r="AY168" s="260" t="s">
        <v>224</v>
      </c>
    </row>
    <row r="169" s="13" customFormat="1">
      <c r="A169" s="13"/>
      <c r="B169" s="250"/>
      <c r="C169" s="251"/>
      <c r="D169" s="239" t="s">
        <v>314</v>
      </c>
      <c r="E169" s="252" t="s">
        <v>1</v>
      </c>
      <c r="F169" s="253" t="s">
        <v>1500</v>
      </c>
      <c r="G169" s="251"/>
      <c r="H169" s="254">
        <v>59.439999999999998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314</v>
      </c>
      <c r="AU169" s="260" t="s">
        <v>87</v>
      </c>
      <c r="AV169" s="13" t="s">
        <v>87</v>
      </c>
      <c r="AW169" s="13" t="s">
        <v>34</v>
      </c>
      <c r="AX169" s="13" t="s">
        <v>78</v>
      </c>
      <c r="AY169" s="260" t="s">
        <v>224</v>
      </c>
    </row>
    <row r="170" s="15" customFormat="1">
      <c r="A170" s="15"/>
      <c r="B170" s="275"/>
      <c r="C170" s="276"/>
      <c r="D170" s="239" t="s">
        <v>314</v>
      </c>
      <c r="E170" s="277" t="s">
        <v>1</v>
      </c>
      <c r="F170" s="278" t="s">
        <v>463</v>
      </c>
      <c r="G170" s="276"/>
      <c r="H170" s="279">
        <v>381.86000000000001</v>
      </c>
      <c r="I170" s="280"/>
      <c r="J170" s="276"/>
      <c r="K170" s="276"/>
      <c r="L170" s="281"/>
      <c r="M170" s="282"/>
      <c r="N170" s="283"/>
      <c r="O170" s="283"/>
      <c r="P170" s="283"/>
      <c r="Q170" s="283"/>
      <c r="R170" s="283"/>
      <c r="S170" s="283"/>
      <c r="T170" s="284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85" t="s">
        <v>314</v>
      </c>
      <c r="AU170" s="285" t="s">
        <v>87</v>
      </c>
      <c r="AV170" s="15" t="s">
        <v>243</v>
      </c>
      <c r="AW170" s="15" t="s">
        <v>34</v>
      </c>
      <c r="AX170" s="15" t="s">
        <v>85</v>
      </c>
      <c r="AY170" s="285" t="s">
        <v>224</v>
      </c>
    </row>
    <row r="171" s="2" customFormat="1" ht="33" customHeight="1">
      <c r="A171" s="39"/>
      <c r="B171" s="40"/>
      <c r="C171" s="226" t="s">
        <v>271</v>
      </c>
      <c r="D171" s="226" t="s">
        <v>225</v>
      </c>
      <c r="E171" s="227" t="s">
        <v>1501</v>
      </c>
      <c r="F171" s="228" t="s">
        <v>1502</v>
      </c>
      <c r="G171" s="229" t="s">
        <v>394</v>
      </c>
      <c r="H171" s="230">
        <v>80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243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1503</v>
      </c>
    </row>
    <row r="172" s="2" customFormat="1">
      <c r="A172" s="39"/>
      <c r="B172" s="40"/>
      <c r="C172" s="41"/>
      <c r="D172" s="239" t="s">
        <v>235</v>
      </c>
      <c r="E172" s="41"/>
      <c r="F172" s="240" t="s">
        <v>794</v>
      </c>
      <c r="G172" s="41"/>
      <c r="H172" s="41"/>
      <c r="I172" s="241"/>
      <c r="J172" s="41"/>
      <c r="K172" s="41"/>
      <c r="L172" s="45"/>
      <c r="M172" s="242"/>
      <c r="N172" s="243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235</v>
      </c>
      <c r="AU172" s="18" t="s">
        <v>87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1504</v>
      </c>
      <c r="G173" s="251"/>
      <c r="H173" s="254">
        <v>80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85</v>
      </c>
      <c r="AY173" s="260" t="s">
        <v>224</v>
      </c>
    </row>
    <row r="174" s="2" customFormat="1" ht="37.8" customHeight="1">
      <c r="A174" s="39"/>
      <c r="B174" s="40"/>
      <c r="C174" s="226" t="s">
        <v>276</v>
      </c>
      <c r="D174" s="226" t="s">
        <v>225</v>
      </c>
      <c r="E174" s="227" t="s">
        <v>696</v>
      </c>
      <c r="F174" s="228" t="s">
        <v>697</v>
      </c>
      <c r="G174" s="229" t="s">
        <v>394</v>
      </c>
      <c r="H174" s="230">
        <v>120.72</v>
      </c>
      <c r="I174" s="231"/>
      <c r="J174" s="232">
        <f>ROUND(I174*H174,2)</f>
        <v>0</v>
      </c>
      <c r="K174" s="228" t="s">
        <v>229</v>
      </c>
      <c r="L174" s="45"/>
      <c r="M174" s="233" t="s">
        <v>1</v>
      </c>
      <c r="N174" s="234" t="s">
        <v>43</v>
      </c>
      <c r="O174" s="92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243</v>
      </c>
      <c r="AT174" s="237" t="s">
        <v>225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243</v>
      </c>
      <c r="BM174" s="237" t="s">
        <v>1505</v>
      </c>
    </row>
    <row r="175" s="14" customFormat="1">
      <c r="A175" s="14"/>
      <c r="B175" s="261"/>
      <c r="C175" s="262"/>
      <c r="D175" s="239" t="s">
        <v>314</v>
      </c>
      <c r="E175" s="263" t="s">
        <v>1</v>
      </c>
      <c r="F175" s="264" t="s">
        <v>1506</v>
      </c>
      <c r="G175" s="262"/>
      <c r="H175" s="263" t="s">
        <v>1</v>
      </c>
      <c r="I175" s="265"/>
      <c r="J175" s="262"/>
      <c r="K175" s="262"/>
      <c r="L175" s="266"/>
      <c r="M175" s="267"/>
      <c r="N175" s="268"/>
      <c r="O175" s="268"/>
      <c r="P175" s="268"/>
      <c r="Q175" s="268"/>
      <c r="R175" s="268"/>
      <c r="S175" s="268"/>
      <c r="T175" s="26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70" t="s">
        <v>314</v>
      </c>
      <c r="AU175" s="270" t="s">
        <v>87</v>
      </c>
      <c r="AV175" s="14" t="s">
        <v>85</v>
      </c>
      <c r="AW175" s="14" t="s">
        <v>34</v>
      </c>
      <c r="AX175" s="14" t="s">
        <v>78</v>
      </c>
      <c r="AY175" s="270" t="s">
        <v>224</v>
      </c>
    </row>
    <row r="176" s="13" customFormat="1">
      <c r="A176" s="13"/>
      <c r="B176" s="250"/>
      <c r="C176" s="251"/>
      <c r="D176" s="239" t="s">
        <v>314</v>
      </c>
      <c r="E176" s="252" t="s">
        <v>1</v>
      </c>
      <c r="F176" s="253" t="s">
        <v>1507</v>
      </c>
      <c r="G176" s="251"/>
      <c r="H176" s="254">
        <v>88.799999999999997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0" t="s">
        <v>314</v>
      </c>
      <c r="AU176" s="260" t="s">
        <v>87</v>
      </c>
      <c r="AV176" s="13" t="s">
        <v>87</v>
      </c>
      <c r="AW176" s="13" t="s">
        <v>34</v>
      </c>
      <c r="AX176" s="13" t="s">
        <v>78</v>
      </c>
      <c r="AY176" s="260" t="s">
        <v>224</v>
      </c>
    </row>
    <row r="177" s="13" customFormat="1">
      <c r="A177" s="13"/>
      <c r="B177" s="250"/>
      <c r="C177" s="251"/>
      <c r="D177" s="239" t="s">
        <v>314</v>
      </c>
      <c r="E177" s="252" t="s">
        <v>1</v>
      </c>
      <c r="F177" s="253" t="s">
        <v>1508</v>
      </c>
      <c r="G177" s="251"/>
      <c r="H177" s="254">
        <v>31.920000000000002</v>
      </c>
      <c r="I177" s="255"/>
      <c r="J177" s="251"/>
      <c r="K177" s="251"/>
      <c r="L177" s="256"/>
      <c r="M177" s="257"/>
      <c r="N177" s="258"/>
      <c r="O177" s="258"/>
      <c r="P177" s="258"/>
      <c r="Q177" s="258"/>
      <c r="R177" s="258"/>
      <c r="S177" s="258"/>
      <c r="T177" s="25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0" t="s">
        <v>314</v>
      </c>
      <c r="AU177" s="260" t="s">
        <v>87</v>
      </c>
      <c r="AV177" s="13" t="s">
        <v>87</v>
      </c>
      <c r="AW177" s="13" t="s">
        <v>34</v>
      </c>
      <c r="AX177" s="13" t="s">
        <v>78</v>
      </c>
      <c r="AY177" s="260" t="s">
        <v>224</v>
      </c>
    </row>
    <row r="178" s="15" customFormat="1">
      <c r="A178" s="15"/>
      <c r="B178" s="275"/>
      <c r="C178" s="276"/>
      <c r="D178" s="239" t="s">
        <v>314</v>
      </c>
      <c r="E178" s="277" t="s">
        <v>1</v>
      </c>
      <c r="F178" s="278" t="s">
        <v>463</v>
      </c>
      <c r="G178" s="276"/>
      <c r="H178" s="279">
        <v>120.72</v>
      </c>
      <c r="I178" s="280"/>
      <c r="J178" s="276"/>
      <c r="K178" s="276"/>
      <c r="L178" s="281"/>
      <c r="M178" s="282"/>
      <c r="N178" s="283"/>
      <c r="O178" s="283"/>
      <c r="P178" s="283"/>
      <c r="Q178" s="283"/>
      <c r="R178" s="283"/>
      <c r="S178" s="283"/>
      <c r="T178" s="28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85" t="s">
        <v>314</v>
      </c>
      <c r="AU178" s="285" t="s">
        <v>87</v>
      </c>
      <c r="AV178" s="15" t="s">
        <v>243</v>
      </c>
      <c r="AW178" s="15" t="s">
        <v>34</v>
      </c>
      <c r="AX178" s="15" t="s">
        <v>85</v>
      </c>
      <c r="AY178" s="285" t="s">
        <v>224</v>
      </c>
    </row>
    <row r="179" s="2" customFormat="1" ht="37.8" customHeight="1">
      <c r="A179" s="39"/>
      <c r="B179" s="40"/>
      <c r="C179" s="226" t="s">
        <v>281</v>
      </c>
      <c r="D179" s="226" t="s">
        <v>225</v>
      </c>
      <c r="E179" s="227" t="s">
        <v>448</v>
      </c>
      <c r="F179" s="228" t="s">
        <v>449</v>
      </c>
      <c r="G179" s="229" t="s">
        <v>394</v>
      </c>
      <c r="H179" s="230">
        <v>1116.797</v>
      </c>
      <c r="I179" s="231"/>
      <c r="J179" s="232">
        <f>ROUND(I179*H179,2)</f>
        <v>0</v>
      </c>
      <c r="K179" s="228" t="s">
        <v>229</v>
      </c>
      <c r="L179" s="45"/>
      <c r="M179" s="233" t="s">
        <v>1</v>
      </c>
      <c r="N179" s="234" t="s">
        <v>43</v>
      </c>
      <c r="O179" s="92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243</v>
      </c>
      <c r="AT179" s="237" t="s">
        <v>225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243</v>
      </c>
      <c r="BM179" s="237" t="s">
        <v>1509</v>
      </c>
    </row>
    <row r="180" s="14" customFormat="1">
      <c r="A180" s="14"/>
      <c r="B180" s="261"/>
      <c r="C180" s="262"/>
      <c r="D180" s="239" t="s">
        <v>314</v>
      </c>
      <c r="E180" s="263" t="s">
        <v>1</v>
      </c>
      <c r="F180" s="264" t="s">
        <v>1510</v>
      </c>
      <c r="G180" s="262"/>
      <c r="H180" s="263" t="s">
        <v>1</v>
      </c>
      <c r="I180" s="265"/>
      <c r="J180" s="262"/>
      <c r="K180" s="262"/>
      <c r="L180" s="266"/>
      <c r="M180" s="267"/>
      <c r="N180" s="268"/>
      <c r="O180" s="268"/>
      <c r="P180" s="268"/>
      <c r="Q180" s="268"/>
      <c r="R180" s="268"/>
      <c r="S180" s="268"/>
      <c r="T180" s="26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0" t="s">
        <v>314</v>
      </c>
      <c r="AU180" s="270" t="s">
        <v>87</v>
      </c>
      <c r="AV180" s="14" t="s">
        <v>85</v>
      </c>
      <c r="AW180" s="14" t="s">
        <v>34</v>
      </c>
      <c r="AX180" s="14" t="s">
        <v>78</v>
      </c>
      <c r="AY180" s="270" t="s">
        <v>224</v>
      </c>
    </row>
    <row r="181" s="13" customFormat="1">
      <c r="A181" s="13"/>
      <c r="B181" s="250"/>
      <c r="C181" s="251"/>
      <c r="D181" s="239" t="s">
        <v>314</v>
      </c>
      <c r="E181" s="252" t="s">
        <v>1</v>
      </c>
      <c r="F181" s="253" t="s">
        <v>1511</v>
      </c>
      <c r="G181" s="251"/>
      <c r="H181" s="254">
        <v>643.09500000000003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34</v>
      </c>
      <c r="AX181" s="13" t="s">
        <v>78</v>
      </c>
      <c r="AY181" s="260" t="s">
        <v>224</v>
      </c>
    </row>
    <row r="182" s="14" customFormat="1">
      <c r="A182" s="14"/>
      <c r="B182" s="261"/>
      <c r="C182" s="262"/>
      <c r="D182" s="239" t="s">
        <v>314</v>
      </c>
      <c r="E182" s="263" t="s">
        <v>1</v>
      </c>
      <c r="F182" s="264" t="s">
        <v>1512</v>
      </c>
      <c r="G182" s="262"/>
      <c r="H182" s="263" t="s">
        <v>1</v>
      </c>
      <c r="I182" s="265"/>
      <c r="J182" s="262"/>
      <c r="K182" s="262"/>
      <c r="L182" s="266"/>
      <c r="M182" s="267"/>
      <c r="N182" s="268"/>
      <c r="O182" s="268"/>
      <c r="P182" s="268"/>
      <c r="Q182" s="268"/>
      <c r="R182" s="268"/>
      <c r="S182" s="268"/>
      <c r="T182" s="26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0" t="s">
        <v>314</v>
      </c>
      <c r="AU182" s="270" t="s">
        <v>87</v>
      </c>
      <c r="AV182" s="14" t="s">
        <v>85</v>
      </c>
      <c r="AW182" s="14" t="s">
        <v>34</v>
      </c>
      <c r="AX182" s="14" t="s">
        <v>78</v>
      </c>
      <c r="AY182" s="270" t="s">
        <v>224</v>
      </c>
    </row>
    <row r="183" s="13" customFormat="1">
      <c r="A183" s="13"/>
      <c r="B183" s="250"/>
      <c r="C183" s="251"/>
      <c r="D183" s="239" t="s">
        <v>314</v>
      </c>
      <c r="E183" s="252" t="s">
        <v>1</v>
      </c>
      <c r="F183" s="253" t="s">
        <v>1513</v>
      </c>
      <c r="G183" s="251"/>
      <c r="H183" s="254">
        <v>473.702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0" t="s">
        <v>314</v>
      </c>
      <c r="AU183" s="260" t="s">
        <v>87</v>
      </c>
      <c r="AV183" s="13" t="s">
        <v>87</v>
      </c>
      <c r="AW183" s="13" t="s">
        <v>34</v>
      </c>
      <c r="AX183" s="13" t="s">
        <v>78</v>
      </c>
      <c r="AY183" s="260" t="s">
        <v>224</v>
      </c>
    </row>
    <row r="184" s="15" customFormat="1">
      <c r="A184" s="15"/>
      <c r="B184" s="275"/>
      <c r="C184" s="276"/>
      <c r="D184" s="239" t="s">
        <v>314</v>
      </c>
      <c r="E184" s="277" t="s">
        <v>1</v>
      </c>
      <c r="F184" s="278" t="s">
        <v>463</v>
      </c>
      <c r="G184" s="276"/>
      <c r="H184" s="279">
        <v>1116.797</v>
      </c>
      <c r="I184" s="280"/>
      <c r="J184" s="276"/>
      <c r="K184" s="276"/>
      <c r="L184" s="281"/>
      <c r="M184" s="282"/>
      <c r="N184" s="283"/>
      <c r="O184" s="283"/>
      <c r="P184" s="283"/>
      <c r="Q184" s="283"/>
      <c r="R184" s="283"/>
      <c r="S184" s="283"/>
      <c r="T184" s="28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5" t="s">
        <v>314</v>
      </c>
      <c r="AU184" s="285" t="s">
        <v>87</v>
      </c>
      <c r="AV184" s="15" t="s">
        <v>243</v>
      </c>
      <c r="AW184" s="15" t="s">
        <v>34</v>
      </c>
      <c r="AX184" s="15" t="s">
        <v>85</v>
      </c>
      <c r="AY184" s="285" t="s">
        <v>224</v>
      </c>
    </row>
    <row r="185" s="2" customFormat="1" ht="37.8" customHeight="1">
      <c r="A185" s="39"/>
      <c r="B185" s="40"/>
      <c r="C185" s="226" t="s">
        <v>8</v>
      </c>
      <c r="D185" s="226" t="s">
        <v>225</v>
      </c>
      <c r="E185" s="227" t="s">
        <v>451</v>
      </c>
      <c r="F185" s="228" t="s">
        <v>452</v>
      </c>
      <c r="G185" s="229" t="s">
        <v>394</v>
      </c>
      <c r="H185" s="230">
        <v>235.071</v>
      </c>
      <c r="I185" s="231"/>
      <c r="J185" s="232">
        <f>ROUND(I185*H185,2)</f>
        <v>0</v>
      </c>
      <c r="K185" s="228" t="s">
        <v>229</v>
      </c>
      <c r="L185" s="45"/>
      <c r="M185" s="233" t="s">
        <v>1</v>
      </c>
      <c r="N185" s="234" t="s">
        <v>43</v>
      </c>
      <c r="O185" s="92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243</v>
      </c>
      <c r="AT185" s="237" t="s">
        <v>225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243</v>
      </c>
      <c r="BM185" s="237" t="s">
        <v>1514</v>
      </c>
    </row>
    <row r="186" s="13" customFormat="1">
      <c r="A186" s="13"/>
      <c r="B186" s="250"/>
      <c r="C186" s="251"/>
      <c r="D186" s="239" t="s">
        <v>314</v>
      </c>
      <c r="E186" s="252" t="s">
        <v>1</v>
      </c>
      <c r="F186" s="253" t="s">
        <v>1515</v>
      </c>
      <c r="G186" s="251"/>
      <c r="H186" s="254">
        <v>235.071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0" t="s">
        <v>314</v>
      </c>
      <c r="AU186" s="260" t="s">
        <v>87</v>
      </c>
      <c r="AV186" s="13" t="s">
        <v>87</v>
      </c>
      <c r="AW186" s="13" t="s">
        <v>34</v>
      </c>
      <c r="AX186" s="13" t="s">
        <v>85</v>
      </c>
      <c r="AY186" s="260" t="s">
        <v>224</v>
      </c>
    </row>
    <row r="187" s="2" customFormat="1" ht="24.15" customHeight="1">
      <c r="A187" s="39"/>
      <c r="B187" s="40"/>
      <c r="C187" s="226" t="s">
        <v>294</v>
      </c>
      <c r="D187" s="226" t="s">
        <v>225</v>
      </c>
      <c r="E187" s="227" t="s">
        <v>701</v>
      </c>
      <c r="F187" s="228" t="s">
        <v>702</v>
      </c>
      <c r="G187" s="229" t="s">
        <v>394</v>
      </c>
      <c r="H187" s="230">
        <v>351.02999999999997</v>
      </c>
      <c r="I187" s="231"/>
      <c r="J187" s="232">
        <f>ROUND(I187*H187,2)</f>
        <v>0</v>
      </c>
      <c r="K187" s="228" t="s">
        <v>229</v>
      </c>
      <c r="L187" s="45"/>
      <c r="M187" s="233" t="s">
        <v>1</v>
      </c>
      <c r="N187" s="234" t="s">
        <v>43</v>
      </c>
      <c r="O187" s="92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7" t="s">
        <v>243</v>
      </c>
      <c r="AT187" s="237" t="s">
        <v>225</v>
      </c>
      <c r="AU187" s="237" t="s">
        <v>87</v>
      </c>
      <c r="AY187" s="18" t="s">
        <v>224</v>
      </c>
      <c r="BE187" s="238">
        <f>IF(N187="základní",J187,0)</f>
        <v>0</v>
      </c>
      <c r="BF187" s="238">
        <f>IF(N187="snížená",J187,0)</f>
        <v>0</v>
      </c>
      <c r="BG187" s="238">
        <f>IF(N187="zákl. přenesená",J187,0)</f>
        <v>0</v>
      </c>
      <c r="BH187" s="238">
        <f>IF(N187="sníž. přenesená",J187,0)</f>
        <v>0</v>
      </c>
      <c r="BI187" s="238">
        <f>IF(N187="nulová",J187,0)</f>
        <v>0</v>
      </c>
      <c r="BJ187" s="18" t="s">
        <v>85</v>
      </c>
      <c r="BK187" s="238">
        <f>ROUND(I187*H187,2)</f>
        <v>0</v>
      </c>
      <c r="BL187" s="18" t="s">
        <v>243</v>
      </c>
      <c r="BM187" s="237" t="s">
        <v>1516</v>
      </c>
    </row>
    <row r="188" s="13" customFormat="1">
      <c r="A188" s="13"/>
      <c r="B188" s="250"/>
      <c r="C188" s="251"/>
      <c r="D188" s="239" t="s">
        <v>314</v>
      </c>
      <c r="E188" s="252" t="s">
        <v>1</v>
      </c>
      <c r="F188" s="253" t="s">
        <v>1517</v>
      </c>
      <c r="G188" s="251"/>
      <c r="H188" s="254">
        <v>241.59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0" t="s">
        <v>314</v>
      </c>
      <c r="AU188" s="260" t="s">
        <v>87</v>
      </c>
      <c r="AV188" s="13" t="s">
        <v>87</v>
      </c>
      <c r="AW188" s="13" t="s">
        <v>34</v>
      </c>
      <c r="AX188" s="13" t="s">
        <v>78</v>
      </c>
      <c r="AY188" s="260" t="s">
        <v>224</v>
      </c>
    </row>
    <row r="189" s="13" customFormat="1">
      <c r="A189" s="13"/>
      <c r="B189" s="250"/>
      <c r="C189" s="251"/>
      <c r="D189" s="239" t="s">
        <v>314</v>
      </c>
      <c r="E189" s="252" t="s">
        <v>1</v>
      </c>
      <c r="F189" s="253" t="s">
        <v>1518</v>
      </c>
      <c r="G189" s="251"/>
      <c r="H189" s="254">
        <v>109.44</v>
      </c>
      <c r="I189" s="255"/>
      <c r="J189" s="251"/>
      <c r="K189" s="251"/>
      <c r="L189" s="256"/>
      <c r="M189" s="257"/>
      <c r="N189" s="258"/>
      <c r="O189" s="258"/>
      <c r="P189" s="258"/>
      <c r="Q189" s="258"/>
      <c r="R189" s="258"/>
      <c r="S189" s="258"/>
      <c r="T189" s="25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0" t="s">
        <v>314</v>
      </c>
      <c r="AU189" s="260" t="s">
        <v>87</v>
      </c>
      <c r="AV189" s="13" t="s">
        <v>87</v>
      </c>
      <c r="AW189" s="13" t="s">
        <v>34</v>
      </c>
      <c r="AX189" s="13" t="s">
        <v>78</v>
      </c>
      <c r="AY189" s="260" t="s">
        <v>224</v>
      </c>
    </row>
    <row r="190" s="15" customFormat="1">
      <c r="A190" s="15"/>
      <c r="B190" s="275"/>
      <c r="C190" s="276"/>
      <c r="D190" s="239" t="s">
        <v>314</v>
      </c>
      <c r="E190" s="277" t="s">
        <v>1</v>
      </c>
      <c r="F190" s="278" t="s">
        <v>463</v>
      </c>
      <c r="G190" s="276"/>
      <c r="H190" s="279">
        <v>351.02999999999997</v>
      </c>
      <c r="I190" s="280"/>
      <c r="J190" s="276"/>
      <c r="K190" s="276"/>
      <c r="L190" s="281"/>
      <c r="M190" s="282"/>
      <c r="N190" s="283"/>
      <c r="O190" s="283"/>
      <c r="P190" s="283"/>
      <c r="Q190" s="283"/>
      <c r="R190" s="283"/>
      <c r="S190" s="283"/>
      <c r="T190" s="28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85" t="s">
        <v>314</v>
      </c>
      <c r="AU190" s="285" t="s">
        <v>87</v>
      </c>
      <c r="AV190" s="15" t="s">
        <v>243</v>
      </c>
      <c r="AW190" s="15" t="s">
        <v>34</v>
      </c>
      <c r="AX190" s="15" t="s">
        <v>85</v>
      </c>
      <c r="AY190" s="285" t="s">
        <v>224</v>
      </c>
    </row>
    <row r="191" s="2" customFormat="1" ht="24.15" customHeight="1">
      <c r="A191" s="39"/>
      <c r="B191" s="40"/>
      <c r="C191" s="226" t="s">
        <v>299</v>
      </c>
      <c r="D191" s="226" t="s">
        <v>225</v>
      </c>
      <c r="E191" s="227" t="s">
        <v>862</v>
      </c>
      <c r="F191" s="228" t="s">
        <v>863</v>
      </c>
      <c r="G191" s="229" t="s">
        <v>394</v>
      </c>
      <c r="H191" s="230">
        <v>229.92699999999999</v>
      </c>
      <c r="I191" s="231"/>
      <c r="J191" s="232">
        <f>ROUND(I191*H191,2)</f>
        <v>0</v>
      </c>
      <c r="K191" s="228" t="s">
        <v>229</v>
      </c>
      <c r="L191" s="45"/>
      <c r="M191" s="233" t="s">
        <v>1</v>
      </c>
      <c r="N191" s="234" t="s">
        <v>43</v>
      </c>
      <c r="O191" s="92"/>
      <c r="P191" s="235">
        <f>O191*H191</f>
        <v>0</v>
      </c>
      <c r="Q191" s="235">
        <v>0</v>
      </c>
      <c r="R191" s="235">
        <f>Q191*H191</f>
        <v>0</v>
      </c>
      <c r="S191" s="235">
        <v>0</v>
      </c>
      <c r="T191" s="23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7" t="s">
        <v>243</v>
      </c>
      <c r="AT191" s="237" t="s">
        <v>225</v>
      </c>
      <c r="AU191" s="237" t="s">
        <v>87</v>
      </c>
      <c r="AY191" s="18" t="s">
        <v>224</v>
      </c>
      <c r="BE191" s="238">
        <f>IF(N191="základní",J191,0)</f>
        <v>0</v>
      </c>
      <c r="BF191" s="238">
        <f>IF(N191="snížená",J191,0)</f>
        <v>0</v>
      </c>
      <c r="BG191" s="238">
        <f>IF(N191="zákl. přenesená",J191,0)</f>
        <v>0</v>
      </c>
      <c r="BH191" s="238">
        <f>IF(N191="sníž. přenesená",J191,0)</f>
        <v>0</v>
      </c>
      <c r="BI191" s="238">
        <f>IF(N191="nulová",J191,0)</f>
        <v>0</v>
      </c>
      <c r="BJ191" s="18" t="s">
        <v>85</v>
      </c>
      <c r="BK191" s="238">
        <f>ROUND(I191*H191,2)</f>
        <v>0</v>
      </c>
      <c r="BL191" s="18" t="s">
        <v>243</v>
      </c>
      <c r="BM191" s="237" t="s">
        <v>1519</v>
      </c>
    </row>
    <row r="192" s="13" customFormat="1">
      <c r="A192" s="13"/>
      <c r="B192" s="250"/>
      <c r="C192" s="251"/>
      <c r="D192" s="239" t="s">
        <v>314</v>
      </c>
      <c r="E192" s="252" t="s">
        <v>1</v>
      </c>
      <c r="F192" s="253" t="s">
        <v>1520</v>
      </c>
      <c r="G192" s="251"/>
      <c r="H192" s="254">
        <v>122.672</v>
      </c>
      <c r="I192" s="255"/>
      <c r="J192" s="251"/>
      <c r="K192" s="251"/>
      <c r="L192" s="256"/>
      <c r="M192" s="257"/>
      <c r="N192" s="258"/>
      <c r="O192" s="258"/>
      <c r="P192" s="258"/>
      <c r="Q192" s="258"/>
      <c r="R192" s="258"/>
      <c r="S192" s="258"/>
      <c r="T192" s="25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0" t="s">
        <v>314</v>
      </c>
      <c r="AU192" s="260" t="s">
        <v>87</v>
      </c>
      <c r="AV192" s="13" t="s">
        <v>87</v>
      </c>
      <c r="AW192" s="13" t="s">
        <v>34</v>
      </c>
      <c r="AX192" s="13" t="s">
        <v>78</v>
      </c>
      <c r="AY192" s="260" t="s">
        <v>224</v>
      </c>
    </row>
    <row r="193" s="13" customFormat="1">
      <c r="A193" s="13"/>
      <c r="B193" s="250"/>
      <c r="C193" s="251"/>
      <c r="D193" s="239" t="s">
        <v>314</v>
      </c>
      <c r="E193" s="252" t="s">
        <v>1</v>
      </c>
      <c r="F193" s="253" t="s">
        <v>1521</v>
      </c>
      <c r="G193" s="251"/>
      <c r="H193" s="254">
        <v>55.414999999999999</v>
      </c>
      <c r="I193" s="255"/>
      <c r="J193" s="251"/>
      <c r="K193" s="251"/>
      <c r="L193" s="256"/>
      <c r="M193" s="257"/>
      <c r="N193" s="258"/>
      <c r="O193" s="258"/>
      <c r="P193" s="258"/>
      <c r="Q193" s="258"/>
      <c r="R193" s="258"/>
      <c r="S193" s="258"/>
      <c r="T193" s="25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0" t="s">
        <v>314</v>
      </c>
      <c r="AU193" s="260" t="s">
        <v>87</v>
      </c>
      <c r="AV193" s="13" t="s">
        <v>87</v>
      </c>
      <c r="AW193" s="13" t="s">
        <v>34</v>
      </c>
      <c r="AX193" s="13" t="s">
        <v>78</v>
      </c>
      <c r="AY193" s="260" t="s">
        <v>224</v>
      </c>
    </row>
    <row r="194" s="13" customFormat="1">
      <c r="A194" s="13"/>
      <c r="B194" s="250"/>
      <c r="C194" s="251"/>
      <c r="D194" s="239" t="s">
        <v>314</v>
      </c>
      <c r="E194" s="252" t="s">
        <v>1</v>
      </c>
      <c r="F194" s="253" t="s">
        <v>1522</v>
      </c>
      <c r="G194" s="251"/>
      <c r="H194" s="254">
        <v>51.840000000000003</v>
      </c>
      <c r="I194" s="255"/>
      <c r="J194" s="251"/>
      <c r="K194" s="251"/>
      <c r="L194" s="256"/>
      <c r="M194" s="257"/>
      <c r="N194" s="258"/>
      <c r="O194" s="258"/>
      <c r="P194" s="258"/>
      <c r="Q194" s="258"/>
      <c r="R194" s="258"/>
      <c r="S194" s="258"/>
      <c r="T194" s="25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0" t="s">
        <v>314</v>
      </c>
      <c r="AU194" s="260" t="s">
        <v>87</v>
      </c>
      <c r="AV194" s="13" t="s">
        <v>87</v>
      </c>
      <c r="AW194" s="13" t="s">
        <v>34</v>
      </c>
      <c r="AX194" s="13" t="s">
        <v>78</v>
      </c>
      <c r="AY194" s="260" t="s">
        <v>224</v>
      </c>
    </row>
    <row r="195" s="15" customFormat="1">
      <c r="A195" s="15"/>
      <c r="B195" s="275"/>
      <c r="C195" s="276"/>
      <c r="D195" s="239" t="s">
        <v>314</v>
      </c>
      <c r="E195" s="277" t="s">
        <v>1</v>
      </c>
      <c r="F195" s="278" t="s">
        <v>463</v>
      </c>
      <c r="G195" s="276"/>
      <c r="H195" s="279">
        <v>229.92699999999999</v>
      </c>
      <c r="I195" s="280"/>
      <c r="J195" s="276"/>
      <c r="K195" s="276"/>
      <c r="L195" s="281"/>
      <c r="M195" s="282"/>
      <c r="N195" s="283"/>
      <c r="O195" s="283"/>
      <c r="P195" s="283"/>
      <c r="Q195" s="283"/>
      <c r="R195" s="283"/>
      <c r="S195" s="283"/>
      <c r="T195" s="284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85" t="s">
        <v>314</v>
      </c>
      <c r="AU195" s="285" t="s">
        <v>87</v>
      </c>
      <c r="AV195" s="15" t="s">
        <v>243</v>
      </c>
      <c r="AW195" s="15" t="s">
        <v>34</v>
      </c>
      <c r="AX195" s="15" t="s">
        <v>85</v>
      </c>
      <c r="AY195" s="285" t="s">
        <v>224</v>
      </c>
    </row>
    <row r="196" s="2" customFormat="1" ht="16.5" customHeight="1">
      <c r="A196" s="39"/>
      <c r="B196" s="40"/>
      <c r="C196" s="226" t="s">
        <v>361</v>
      </c>
      <c r="D196" s="226" t="s">
        <v>225</v>
      </c>
      <c r="E196" s="227" t="s">
        <v>1523</v>
      </c>
      <c r="F196" s="228" t="s">
        <v>1524</v>
      </c>
      <c r="G196" s="229" t="s">
        <v>394</v>
      </c>
      <c r="H196" s="230">
        <v>122.672</v>
      </c>
      <c r="I196" s="231"/>
      <c r="J196" s="232">
        <f>ROUND(I196*H196,2)</f>
        <v>0</v>
      </c>
      <c r="K196" s="228" t="s">
        <v>229</v>
      </c>
      <c r="L196" s="45"/>
      <c r="M196" s="233" t="s">
        <v>1</v>
      </c>
      <c r="N196" s="234" t="s">
        <v>43</v>
      </c>
      <c r="O196" s="92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7" t="s">
        <v>243</v>
      </c>
      <c r="AT196" s="237" t="s">
        <v>225</v>
      </c>
      <c r="AU196" s="237" t="s">
        <v>87</v>
      </c>
      <c r="AY196" s="18" t="s">
        <v>224</v>
      </c>
      <c r="BE196" s="238">
        <f>IF(N196="základní",J196,0)</f>
        <v>0</v>
      </c>
      <c r="BF196" s="238">
        <f>IF(N196="snížená",J196,0)</f>
        <v>0</v>
      </c>
      <c r="BG196" s="238">
        <f>IF(N196="zákl. přenesená",J196,0)</f>
        <v>0</v>
      </c>
      <c r="BH196" s="238">
        <f>IF(N196="sníž. přenesená",J196,0)</f>
        <v>0</v>
      </c>
      <c r="BI196" s="238">
        <f>IF(N196="nulová",J196,0)</f>
        <v>0</v>
      </c>
      <c r="BJ196" s="18" t="s">
        <v>85</v>
      </c>
      <c r="BK196" s="238">
        <f>ROUND(I196*H196,2)</f>
        <v>0</v>
      </c>
      <c r="BL196" s="18" t="s">
        <v>243</v>
      </c>
      <c r="BM196" s="237" t="s">
        <v>1525</v>
      </c>
    </row>
    <row r="197" s="2" customFormat="1" ht="16.5" customHeight="1">
      <c r="A197" s="39"/>
      <c r="B197" s="40"/>
      <c r="C197" s="297" t="s">
        <v>365</v>
      </c>
      <c r="D197" s="297" t="s">
        <v>483</v>
      </c>
      <c r="E197" s="298" t="s">
        <v>867</v>
      </c>
      <c r="F197" s="299" t="s">
        <v>868</v>
      </c>
      <c r="G197" s="300" t="s">
        <v>486</v>
      </c>
      <c r="H197" s="301">
        <v>214.50999999999999</v>
      </c>
      <c r="I197" s="302"/>
      <c r="J197" s="303">
        <f>ROUND(I197*H197,2)</f>
        <v>0</v>
      </c>
      <c r="K197" s="299" t="s">
        <v>229</v>
      </c>
      <c r="L197" s="304"/>
      <c r="M197" s="305" t="s">
        <v>1</v>
      </c>
      <c r="N197" s="306" t="s">
        <v>43</v>
      </c>
      <c r="O197" s="92"/>
      <c r="P197" s="235">
        <f>O197*H197</f>
        <v>0</v>
      </c>
      <c r="Q197" s="235">
        <v>1</v>
      </c>
      <c r="R197" s="235">
        <f>Q197*H197</f>
        <v>214.50999999999999</v>
      </c>
      <c r="S197" s="235">
        <v>0</v>
      </c>
      <c r="T197" s="236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7" t="s">
        <v>264</v>
      </c>
      <c r="AT197" s="237" t="s">
        <v>483</v>
      </c>
      <c r="AU197" s="237" t="s">
        <v>87</v>
      </c>
      <c r="AY197" s="18" t="s">
        <v>224</v>
      </c>
      <c r="BE197" s="238">
        <f>IF(N197="základní",J197,0)</f>
        <v>0</v>
      </c>
      <c r="BF197" s="238">
        <f>IF(N197="snížená",J197,0)</f>
        <v>0</v>
      </c>
      <c r="BG197" s="238">
        <f>IF(N197="zákl. přenesená",J197,0)</f>
        <v>0</v>
      </c>
      <c r="BH197" s="238">
        <f>IF(N197="sníž. přenesená",J197,0)</f>
        <v>0</v>
      </c>
      <c r="BI197" s="238">
        <f>IF(N197="nulová",J197,0)</f>
        <v>0</v>
      </c>
      <c r="BJ197" s="18" t="s">
        <v>85</v>
      </c>
      <c r="BK197" s="238">
        <f>ROUND(I197*H197,2)</f>
        <v>0</v>
      </c>
      <c r="BL197" s="18" t="s">
        <v>243</v>
      </c>
      <c r="BM197" s="237" t="s">
        <v>1526</v>
      </c>
    </row>
    <row r="198" s="13" customFormat="1">
      <c r="A198" s="13"/>
      <c r="B198" s="250"/>
      <c r="C198" s="251"/>
      <c r="D198" s="239" t="s">
        <v>314</v>
      </c>
      <c r="E198" s="252" t="s">
        <v>1</v>
      </c>
      <c r="F198" s="253" t="s">
        <v>1527</v>
      </c>
      <c r="G198" s="251"/>
      <c r="H198" s="254">
        <v>214.50999999999999</v>
      </c>
      <c r="I198" s="255"/>
      <c r="J198" s="251"/>
      <c r="K198" s="251"/>
      <c r="L198" s="256"/>
      <c r="M198" s="257"/>
      <c r="N198" s="258"/>
      <c r="O198" s="258"/>
      <c r="P198" s="258"/>
      <c r="Q198" s="258"/>
      <c r="R198" s="258"/>
      <c r="S198" s="258"/>
      <c r="T198" s="25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0" t="s">
        <v>314</v>
      </c>
      <c r="AU198" s="260" t="s">
        <v>87</v>
      </c>
      <c r="AV198" s="13" t="s">
        <v>87</v>
      </c>
      <c r="AW198" s="13" t="s">
        <v>34</v>
      </c>
      <c r="AX198" s="13" t="s">
        <v>85</v>
      </c>
      <c r="AY198" s="260" t="s">
        <v>224</v>
      </c>
    </row>
    <row r="199" s="2" customFormat="1" ht="24.15" customHeight="1">
      <c r="A199" s="39"/>
      <c r="B199" s="40"/>
      <c r="C199" s="226" t="s">
        <v>371</v>
      </c>
      <c r="D199" s="226" t="s">
        <v>225</v>
      </c>
      <c r="E199" s="227" t="s">
        <v>1528</v>
      </c>
      <c r="F199" s="228" t="s">
        <v>1529</v>
      </c>
      <c r="G199" s="229" t="s">
        <v>312</v>
      </c>
      <c r="H199" s="230">
        <v>159.59999999999999</v>
      </c>
      <c r="I199" s="231"/>
      <c r="J199" s="232">
        <f>ROUND(I199*H199,2)</f>
        <v>0</v>
      </c>
      <c r="K199" s="228" t="s">
        <v>229</v>
      </c>
      <c r="L199" s="45"/>
      <c r="M199" s="233" t="s">
        <v>1</v>
      </c>
      <c r="N199" s="234" t="s">
        <v>43</v>
      </c>
      <c r="O199" s="92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7" t="s">
        <v>243</v>
      </c>
      <c r="AT199" s="237" t="s">
        <v>225</v>
      </c>
      <c r="AU199" s="237" t="s">
        <v>87</v>
      </c>
      <c r="AY199" s="18" t="s">
        <v>224</v>
      </c>
      <c r="BE199" s="238">
        <f>IF(N199="základní",J199,0)</f>
        <v>0</v>
      </c>
      <c r="BF199" s="238">
        <f>IF(N199="snížená",J199,0)</f>
        <v>0</v>
      </c>
      <c r="BG199" s="238">
        <f>IF(N199="zákl. přenesená",J199,0)</f>
        <v>0</v>
      </c>
      <c r="BH199" s="238">
        <f>IF(N199="sníž. přenesená",J199,0)</f>
        <v>0</v>
      </c>
      <c r="BI199" s="238">
        <f>IF(N199="nulová",J199,0)</f>
        <v>0</v>
      </c>
      <c r="BJ199" s="18" t="s">
        <v>85</v>
      </c>
      <c r="BK199" s="238">
        <f>ROUND(I199*H199,2)</f>
        <v>0</v>
      </c>
      <c r="BL199" s="18" t="s">
        <v>243</v>
      </c>
      <c r="BM199" s="237" t="s">
        <v>1530</v>
      </c>
    </row>
    <row r="200" s="13" customFormat="1">
      <c r="A200" s="13"/>
      <c r="B200" s="250"/>
      <c r="C200" s="251"/>
      <c r="D200" s="239" t="s">
        <v>314</v>
      </c>
      <c r="E200" s="252" t="s">
        <v>1</v>
      </c>
      <c r="F200" s="253" t="s">
        <v>1531</v>
      </c>
      <c r="G200" s="251"/>
      <c r="H200" s="254">
        <v>159.59999999999999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0" t="s">
        <v>314</v>
      </c>
      <c r="AU200" s="260" t="s">
        <v>87</v>
      </c>
      <c r="AV200" s="13" t="s">
        <v>87</v>
      </c>
      <c r="AW200" s="13" t="s">
        <v>34</v>
      </c>
      <c r="AX200" s="13" t="s">
        <v>85</v>
      </c>
      <c r="AY200" s="260" t="s">
        <v>224</v>
      </c>
    </row>
    <row r="201" s="12" customFormat="1" ht="22.8" customHeight="1">
      <c r="A201" s="12"/>
      <c r="B201" s="212"/>
      <c r="C201" s="213"/>
      <c r="D201" s="214" t="s">
        <v>77</v>
      </c>
      <c r="E201" s="244" t="s">
        <v>87</v>
      </c>
      <c r="F201" s="244" t="s">
        <v>502</v>
      </c>
      <c r="G201" s="213"/>
      <c r="H201" s="213"/>
      <c r="I201" s="216"/>
      <c r="J201" s="245">
        <f>BK201</f>
        <v>0</v>
      </c>
      <c r="K201" s="213"/>
      <c r="L201" s="218"/>
      <c r="M201" s="219"/>
      <c r="N201" s="220"/>
      <c r="O201" s="220"/>
      <c r="P201" s="221">
        <f>SUM(P202:P221)</f>
        <v>0</v>
      </c>
      <c r="Q201" s="220"/>
      <c r="R201" s="221">
        <f>SUM(R202:R221)</f>
        <v>65.14042160999999</v>
      </c>
      <c r="S201" s="220"/>
      <c r="T201" s="222">
        <f>SUM(T202:T221)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23" t="s">
        <v>85</v>
      </c>
      <c r="AT201" s="224" t="s">
        <v>77</v>
      </c>
      <c r="AU201" s="224" t="s">
        <v>85</v>
      </c>
      <c r="AY201" s="223" t="s">
        <v>224</v>
      </c>
      <c r="BK201" s="225">
        <f>SUM(BK202:BK221)</f>
        <v>0</v>
      </c>
    </row>
    <row r="202" s="2" customFormat="1" ht="16.5" customHeight="1">
      <c r="A202" s="39"/>
      <c r="B202" s="40"/>
      <c r="C202" s="226" t="s">
        <v>376</v>
      </c>
      <c r="D202" s="226" t="s">
        <v>225</v>
      </c>
      <c r="E202" s="227" t="s">
        <v>815</v>
      </c>
      <c r="F202" s="228" t="s">
        <v>816</v>
      </c>
      <c r="G202" s="229" t="s">
        <v>394</v>
      </c>
      <c r="H202" s="230">
        <v>1.131</v>
      </c>
      <c r="I202" s="231"/>
      <c r="J202" s="232">
        <f>ROUND(I202*H202,2)</f>
        <v>0</v>
      </c>
      <c r="K202" s="228" t="s">
        <v>229</v>
      </c>
      <c r="L202" s="45"/>
      <c r="M202" s="233" t="s">
        <v>1</v>
      </c>
      <c r="N202" s="234" t="s">
        <v>43</v>
      </c>
      <c r="O202" s="92"/>
      <c r="P202" s="235">
        <f>O202*H202</f>
        <v>0</v>
      </c>
      <c r="Q202" s="235">
        <v>2.3010199999999998</v>
      </c>
      <c r="R202" s="235">
        <f>Q202*H202</f>
        <v>2.6024536199999999</v>
      </c>
      <c r="S202" s="235">
        <v>0</v>
      </c>
      <c r="T202" s="23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7" t="s">
        <v>243</v>
      </c>
      <c r="AT202" s="237" t="s">
        <v>225</v>
      </c>
      <c r="AU202" s="237" t="s">
        <v>87</v>
      </c>
      <c r="AY202" s="18" t="s">
        <v>224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8" t="s">
        <v>85</v>
      </c>
      <c r="BK202" s="238">
        <f>ROUND(I202*H202,2)</f>
        <v>0</v>
      </c>
      <c r="BL202" s="18" t="s">
        <v>243</v>
      </c>
      <c r="BM202" s="237" t="s">
        <v>1532</v>
      </c>
    </row>
    <row r="203" s="14" customFormat="1">
      <c r="A203" s="14"/>
      <c r="B203" s="261"/>
      <c r="C203" s="262"/>
      <c r="D203" s="239" t="s">
        <v>314</v>
      </c>
      <c r="E203" s="263" t="s">
        <v>1</v>
      </c>
      <c r="F203" s="264" t="s">
        <v>1533</v>
      </c>
      <c r="G203" s="262"/>
      <c r="H203" s="263" t="s">
        <v>1</v>
      </c>
      <c r="I203" s="265"/>
      <c r="J203" s="262"/>
      <c r="K203" s="262"/>
      <c r="L203" s="266"/>
      <c r="M203" s="267"/>
      <c r="N203" s="268"/>
      <c r="O203" s="268"/>
      <c r="P203" s="268"/>
      <c r="Q203" s="268"/>
      <c r="R203" s="268"/>
      <c r="S203" s="268"/>
      <c r="T203" s="269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70" t="s">
        <v>314</v>
      </c>
      <c r="AU203" s="270" t="s">
        <v>87</v>
      </c>
      <c r="AV203" s="14" t="s">
        <v>85</v>
      </c>
      <c r="AW203" s="14" t="s">
        <v>34</v>
      </c>
      <c r="AX203" s="14" t="s">
        <v>78</v>
      </c>
      <c r="AY203" s="270" t="s">
        <v>224</v>
      </c>
    </row>
    <row r="204" s="13" customFormat="1">
      <c r="A204" s="13"/>
      <c r="B204" s="250"/>
      <c r="C204" s="251"/>
      <c r="D204" s="239" t="s">
        <v>314</v>
      </c>
      <c r="E204" s="252" t="s">
        <v>1</v>
      </c>
      <c r="F204" s="253" t="s">
        <v>1534</v>
      </c>
      <c r="G204" s="251"/>
      <c r="H204" s="254">
        <v>1.131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0" t="s">
        <v>314</v>
      </c>
      <c r="AU204" s="260" t="s">
        <v>87</v>
      </c>
      <c r="AV204" s="13" t="s">
        <v>87</v>
      </c>
      <c r="AW204" s="13" t="s">
        <v>34</v>
      </c>
      <c r="AX204" s="13" t="s">
        <v>85</v>
      </c>
      <c r="AY204" s="260" t="s">
        <v>224</v>
      </c>
    </row>
    <row r="205" s="2" customFormat="1" ht="24.15" customHeight="1">
      <c r="A205" s="39"/>
      <c r="B205" s="40"/>
      <c r="C205" s="226" t="s">
        <v>380</v>
      </c>
      <c r="D205" s="226" t="s">
        <v>225</v>
      </c>
      <c r="E205" s="227" t="s">
        <v>1535</v>
      </c>
      <c r="F205" s="228" t="s">
        <v>1536</v>
      </c>
      <c r="G205" s="229" t="s">
        <v>394</v>
      </c>
      <c r="H205" s="230">
        <v>25.530000000000001</v>
      </c>
      <c r="I205" s="231"/>
      <c r="J205" s="232">
        <f>ROUND(I205*H205,2)</f>
        <v>0</v>
      </c>
      <c r="K205" s="228" t="s">
        <v>229</v>
      </c>
      <c r="L205" s="45"/>
      <c r="M205" s="233" t="s">
        <v>1</v>
      </c>
      <c r="N205" s="234" t="s">
        <v>43</v>
      </c>
      <c r="O205" s="92"/>
      <c r="P205" s="235">
        <f>O205*H205</f>
        <v>0</v>
      </c>
      <c r="Q205" s="235">
        <v>2.3010199999999998</v>
      </c>
      <c r="R205" s="235">
        <f>Q205*H205</f>
        <v>58.745040599999996</v>
      </c>
      <c r="S205" s="235">
        <v>0</v>
      </c>
      <c r="T205" s="23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7" t="s">
        <v>243</v>
      </c>
      <c r="AT205" s="237" t="s">
        <v>225</v>
      </c>
      <c r="AU205" s="237" t="s">
        <v>87</v>
      </c>
      <c r="AY205" s="18" t="s">
        <v>224</v>
      </c>
      <c r="BE205" s="238">
        <f>IF(N205="základní",J205,0)</f>
        <v>0</v>
      </c>
      <c r="BF205" s="238">
        <f>IF(N205="snížená",J205,0)</f>
        <v>0</v>
      </c>
      <c r="BG205" s="238">
        <f>IF(N205="zákl. přenesená",J205,0)</f>
        <v>0</v>
      </c>
      <c r="BH205" s="238">
        <f>IF(N205="sníž. přenesená",J205,0)</f>
        <v>0</v>
      </c>
      <c r="BI205" s="238">
        <f>IF(N205="nulová",J205,0)</f>
        <v>0</v>
      </c>
      <c r="BJ205" s="18" t="s">
        <v>85</v>
      </c>
      <c r="BK205" s="238">
        <f>ROUND(I205*H205,2)</f>
        <v>0</v>
      </c>
      <c r="BL205" s="18" t="s">
        <v>243</v>
      </c>
      <c r="BM205" s="237" t="s">
        <v>1537</v>
      </c>
    </row>
    <row r="206" s="14" customFormat="1">
      <c r="A206" s="14"/>
      <c r="B206" s="261"/>
      <c r="C206" s="262"/>
      <c r="D206" s="239" t="s">
        <v>314</v>
      </c>
      <c r="E206" s="263" t="s">
        <v>1</v>
      </c>
      <c r="F206" s="264" t="s">
        <v>1538</v>
      </c>
      <c r="G206" s="262"/>
      <c r="H206" s="263" t="s">
        <v>1</v>
      </c>
      <c r="I206" s="265"/>
      <c r="J206" s="262"/>
      <c r="K206" s="262"/>
      <c r="L206" s="266"/>
      <c r="M206" s="267"/>
      <c r="N206" s="268"/>
      <c r="O206" s="268"/>
      <c r="P206" s="268"/>
      <c r="Q206" s="268"/>
      <c r="R206" s="268"/>
      <c r="S206" s="268"/>
      <c r="T206" s="26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70" t="s">
        <v>314</v>
      </c>
      <c r="AU206" s="270" t="s">
        <v>87</v>
      </c>
      <c r="AV206" s="14" t="s">
        <v>85</v>
      </c>
      <c r="AW206" s="14" t="s">
        <v>34</v>
      </c>
      <c r="AX206" s="14" t="s">
        <v>78</v>
      </c>
      <c r="AY206" s="270" t="s">
        <v>224</v>
      </c>
    </row>
    <row r="207" s="13" customFormat="1">
      <c r="A207" s="13"/>
      <c r="B207" s="250"/>
      <c r="C207" s="251"/>
      <c r="D207" s="239" t="s">
        <v>314</v>
      </c>
      <c r="E207" s="252" t="s">
        <v>1</v>
      </c>
      <c r="F207" s="253" t="s">
        <v>1539</v>
      </c>
      <c r="G207" s="251"/>
      <c r="H207" s="254">
        <v>16.274999999999999</v>
      </c>
      <c r="I207" s="255"/>
      <c r="J207" s="251"/>
      <c r="K207" s="251"/>
      <c r="L207" s="256"/>
      <c r="M207" s="257"/>
      <c r="N207" s="258"/>
      <c r="O207" s="258"/>
      <c r="P207" s="258"/>
      <c r="Q207" s="258"/>
      <c r="R207" s="258"/>
      <c r="S207" s="258"/>
      <c r="T207" s="25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0" t="s">
        <v>314</v>
      </c>
      <c r="AU207" s="260" t="s">
        <v>87</v>
      </c>
      <c r="AV207" s="13" t="s">
        <v>87</v>
      </c>
      <c r="AW207" s="13" t="s">
        <v>34</v>
      </c>
      <c r="AX207" s="13" t="s">
        <v>78</v>
      </c>
      <c r="AY207" s="260" t="s">
        <v>224</v>
      </c>
    </row>
    <row r="208" s="14" customFormat="1">
      <c r="A208" s="14"/>
      <c r="B208" s="261"/>
      <c r="C208" s="262"/>
      <c r="D208" s="239" t="s">
        <v>314</v>
      </c>
      <c r="E208" s="263" t="s">
        <v>1</v>
      </c>
      <c r="F208" s="264" t="s">
        <v>1540</v>
      </c>
      <c r="G208" s="262"/>
      <c r="H208" s="263" t="s">
        <v>1</v>
      </c>
      <c r="I208" s="265"/>
      <c r="J208" s="262"/>
      <c r="K208" s="262"/>
      <c r="L208" s="266"/>
      <c r="M208" s="267"/>
      <c r="N208" s="268"/>
      <c r="O208" s="268"/>
      <c r="P208" s="268"/>
      <c r="Q208" s="268"/>
      <c r="R208" s="268"/>
      <c r="S208" s="268"/>
      <c r="T208" s="26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70" t="s">
        <v>314</v>
      </c>
      <c r="AU208" s="270" t="s">
        <v>87</v>
      </c>
      <c r="AV208" s="14" t="s">
        <v>85</v>
      </c>
      <c r="AW208" s="14" t="s">
        <v>34</v>
      </c>
      <c r="AX208" s="14" t="s">
        <v>78</v>
      </c>
      <c r="AY208" s="270" t="s">
        <v>224</v>
      </c>
    </row>
    <row r="209" s="13" customFormat="1">
      <c r="A209" s="13"/>
      <c r="B209" s="250"/>
      <c r="C209" s="251"/>
      <c r="D209" s="239" t="s">
        <v>314</v>
      </c>
      <c r="E209" s="252" t="s">
        <v>1</v>
      </c>
      <c r="F209" s="253" t="s">
        <v>1541</v>
      </c>
      <c r="G209" s="251"/>
      <c r="H209" s="254">
        <v>9.2550000000000008</v>
      </c>
      <c r="I209" s="255"/>
      <c r="J209" s="251"/>
      <c r="K209" s="251"/>
      <c r="L209" s="256"/>
      <c r="M209" s="257"/>
      <c r="N209" s="258"/>
      <c r="O209" s="258"/>
      <c r="P209" s="258"/>
      <c r="Q209" s="258"/>
      <c r="R209" s="258"/>
      <c r="S209" s="258"/>
      <c r="T209" s="25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0" t="s">
        <v>314</v>
      </c>
      <c r="AU209" s="260" t="s">
        <v>87</v>
      </c>
      <c r="AV209" s="13" t="s">
        <v>87</v>
      </c>
      <c r="AW209" s="13" t="s">
        <v>34</v>
      </c>
      <c r="AX209" s="13" t="s">
        <v>78</v>
      </c>
      <c r="AY209" s="260" t="s">
        <v>224</v>
      </c>
    </row>
    <row r="210" s="15" customFormat="1">
      <c r="A210" s="15"/>
      <c r="B210" s="275"/>
      <c r="C210" s="276"/>
      <c r="D210" s="239" t="s">
        <v>314</v>
      </c>
      <c r="E210" s="277" t="s">
        <v>1</v>
      </c>
      <c r="F210" s="278" t="s">
        <v>463</v>
      </c>
      <c r="G210" s="276"/>
      <c r="H210" s="279">
        <v>25.530000000000001</v>
      </c>
      <c r="I210" s="280"/>
      <c r="J210" s="276"/>
      <c r="K210" s="276"/>
      <c r="L210" s="281"/>
      <c r="M210" s="282"/>
      <c r="N210" s="283"/>
      <c r="O210" s="283"/>
      <c r="P210" s="283"/>
      <c r="Q210" s="283"/>
      <c r="R210" s="283"/>
      <c r="S210" s="283"/>
      <c r="T210" s="284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85" t="s">
        <v>314</v>
      </c>
      <c r="AU210" s="285" t="s">
        <v>87</v>
      </c>
      <c r="AV210" s="15" t="s">
        <v>243</v>
      </c>
      <c r="AW210" s="15" t="s">
        <v>34</v>
      </c>
      <c r="AX210" s="15" t="s">
        <v>85</v>
      </c>
      <c r="AY210" s="285" t="s">
        <v>224</v>
      </c>
    </row>
    <row r="211" s="2" customFormat="1" ht="16.5" customHeight="1">
      <c r="A211" s="39"/>
      <c r="B211" s="40"/>
      <c r="C211" s="226" t="s">
        <v>384</v>
      </c>
      <c r="D211" s="226" t="s">
        <v>225</v>
      </c>
      <c r="E211" s="227" t="s">
        <v>1542</v>
      </c>
      <c r="F211" s="228" t="s">
        <v>1543</v>
      </c>
      <c r="G211" s="229" t="s">
        <v>312</v>
      </c>
      <c r="H211" s="230">
        <v>32.359999999999999</v>
      </c>
      <c r="I211" s="231"/>
      <c r="J211" s="232">
        <f>ROUND(I211*H211,2)</f>
        <v>0</v>
      </c>
      <c r="K211" s="228" t="s">
        <v>229</v>
      </c>
      <c r="L211" s="45"/>
      <c r="M211" s="233" t="s">
        <v>1</v>
      </c>
      <c r="N211" s="234" t="s">
        <v>43</v>
      </c>
      <c r="O211" s="92"/>
      <c r="P211" s="235">
        <f>O211*H211</f>
        <v>0</v>
      </c>
      <c r="Q211" s="235">
        <v>0.0026900000000000001</v>
      </c>
      <c r="R211" s="235">
        <f>Q211*H211</f>
        <v>0.087048399999999998</v>
      </c>
      <c r="S211" s="235">
        <v>0</v>
      </c>
      <c r="T211" s="236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7" t="s">
        <v>243</v>
      </c>
      <c r="AT211" s="237" t="s">
        <v>225</v>
      </c>
      <c r="AU211" s="237" t="s">
        <v>87</v>
      </c>
      <c r="AY211" s="18" t="s">
        <v>224</v>
      </c>
      <c r="BE211" s="238">
        <f>IF(N211="základní",J211,0)</f>
        <v>0</v>
      </c>
      <c r="BF211" s="238">
        <f>IF(N211="snížená",J211,0)</f>
        <v>0</v>
      </c>
      <c r="BG211" s="238">
        <f>IF(N211="zákl. přenesená",J211,0)</f>
        <v>0</v>
      </c>
      <c r="BH211" s="238">
        <f>IF(N211="sníž. přenesená",J211,0)</f>
        <v>0</v>
      </c>
      <c r="BI211" s="238">
        <f>IF(N211="nulová",J211,0)</f>
        <v>0</v>
      </c>
      <c r="BJ211" s="18" t="s">
        <v>85</v>
      </c>
      <c r="BK211" s="238">
        <f>ROUND(I211*H211,2)</f>
        <v>0</v>
      </c>
      <c r="BL211" s="18" t="s">
        <v>243</v>
      </c>
      <c r="BM211" s="237" t="s">
        <v>1544</v>
      </c>
    </row>
    <row r="212" s="13" customFormat="1">
      <c r="A212" s="13"/>
      <c r="B212" s="250"/>
      <c r="C212" s="251"/>
      <c r="D212" s="239" t="s">
        <v>314</v>
      </c>
      <c r="E212" s="252" t="s">
        <v>1</v>
      </c>
      <c r="F212" s="253" t="s">
        <v>1545</v>
      </c>
      <c r="G212" s="251"/>
      <c r="H212" s="254">
        <v>31</v>
      </c>
      <c r="I212" s="255"/>
      <c r="J212" s="251"/>
      <c r="K212" s="251"/>
      <c r="L212" s="256"/>
      <c r="M212" s="257"/>
      <c r="N212" s="258"/>
      <c r="O212" s="258"/>
      <c r="P212" s="258"/>
      <c r="Q212" s="258"/>
      <c r="R212" s="258"/>
      <c r="S212" s="258"/>
      <c r="T212" s="25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0" t="s">
        <v>314</v>
      </c>
      <c r="AU212" s="260" t="s">
        <v>87</v>
      </c>
      <c r="AV212" s="13" t="s">
        <v>87</v>
      </c>
      <c r="AW212" s="13" t="s">
        <v>34</v>
      </c>
      <c r="AX212" s="13" t="s">
        <v>78</v>
      </c>
      <c r="AY212" s="260" t="s">
        <v>224</v>
      </c>
    </row>
    <row r="213" s="13" customFormat="1">
      <c r="A213" s="13"/>
      <c r="B213" s="250"/>
      <c r="C213" s="251"/>
      <c r="D213" s="239" t="s">
        <v>314</v>
      </c>
      <c r="E213" s="252" t="s">
        <v>1</v>
      </c>
      <c r="F213" s="253" t="s">
        <v>1546</v>
      </c>
      <c r="G213" s="251"/>
      <c r="H213" s="254">
        <v>1.3600000000000001</v>
      </c>
      <c r="I213" s="255"/>
      <c r="J213" s="251"/>
      <c r="K213" s="251"/>
      <c r="L213" s="256"/>
      <c r="M213" s="257"/>
      <c r="N213" s="258"/>
      <c r="O213" s="258"/>
      <c r="P213" s="258"/>
      <c r="Q213" s="258"/>
      <c r="R213" s="258"/>
      <c r="S213" s="258"/>
      <c r="T213" s="25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0" t="s">
        <v>314</v>
      </c>
      <c r="AU213" s="260" t="s">
        <v>87</v>
      </c>
      <c r="AV213" s="13" t="s">
        <v>87</v>
      </c>
      <c r="AW213" s="13" t="s">
        <v>34</v>
      </c>
      <c r="AX213" s="13" t="s">
        <v>78</v>
      </c>
      <c r="AY213" s="260" t="s">
        <v>224</v>
      </c>
    </row>
    <row r="214" s="15" customFormat="1">
      <c r="A214" s="15"/>
      <c r="B214" s="275"/>
      <c r="C214" s="276"/>
      <c r="D214" s="239" t="s">
        <v>314</v>
      </c>
      <c r="E214" s="277" t="s">
        <v>1</v>
      </c>
      <c r="F214" s="278" t="s">
        <v>463</v>
      </c>
      <c r="G214" s="276"/>
      <c r="H214" s="279">
        <v>32.359999999999999</v>
      </c>
      <c r="I214" s="280"/>
      <c r="J214" s="276"/>
      <c r="K214" s="276"/>
      <c r="L214" s="281"/>
      <c r="M214" s="282"/>
      <c r="N214" s="283"/>
      <c r="O214" s="283"/>
      <c r="P214" s="283"/>
      <c r="Q214" s="283"/>
      <c r="R214" s="283"/>
      <c r="S214" s="283"/>
      <c r="T214" s="284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85" t="s">
        <v>314</v>
      </c>
      <c r="AU214" s="285" t="s">
        <v>87</v>
      </c>
      <c r="AV214" s="15" t="s">
        <v>243</v>
      </c>
      <c r="AW214" s="15" t="s">
        <v>34</v>
      </c>
      <c r="AX214" s="15" t="s">
        <v>85</v>
      </c>
      <c r="AY214" s="285" t="s">
        <v>224</v>
      </c>
    </row>
    <row r="215" s="2" customFormat="1" ht="16.5" customHeight="1">
      <c r="A215" s="39"/>
      <c r="B215" s="40"/>
      <c r="C215" s="226" t="s">
        <v>7</v>
      </c>
      <c r="D215" s="226" t="s">
        <v>225</v>
      </c>
      <c r="E215" s="227" t="s">
        <v>1547</v>
      </c>
      <c r="F215" s="228" t="s">
        <v>1548</v>
      </c>
      <c r="G215" s="229" t="s">
        <v>312</v>
      </c>
      <c r="H215" s="230">
        <v>32.359999999999999</v>
      </c>
      <c r="I215" s="231"/>
      <c r="J215" s="232">
        <f>ROUND(I215*H215,2)</f>
        <v>0</v>
      </c>
      <c r="K215" s="228" t="s">
        <v>229</v>
      </c>
      <c r="L215" s="45"/>
      <c r="M215" s="233" t="s">
        <v>1</v>
      </c>
      <c r="N215" s="234" t="s">
        <v>43</v>
      </c>
      <c r="O215" s="92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7" t="s">
        <v>243</v>
      </c>
      <c r="AT215" s="237" t="s">
        <v>225</v>
      </c>
      <c r="AU215" s="237" t="s">
        <v>87</v>
      </c>
      <c r="AY215" s="18" t="s">
        <v>224</v>
      </c>
      <c r="BE215" s="238">
        <f>IF(N215="základní",J215,0)</f>
        <v>0</v>
      </c>
      <c r="BF215" s="238">
        <f>IF(N215="snížená",J215,0)</f>
        <v>0</v>
      </c>
      <c r="BG215" s="238">
        <f>IF(N215="zákl. přenesená",J215,0)</f>
        <v>0</v>
      </c>
      <c r="BH215" s="238">
        <f>IF(N215="sníž. přenesená",J215,0)</f>
        <v>0</v>
      </c>
      <c r="BI215" s="238">
        <f>IF(N215="nulová",J215,0)</f>
        <v>0</v>
      </c>
      <c r="BJ215" s="18" t="s">
        <v>85</v>
      </c>
      <c r="BK215" s="238">
        <f>ROUND(I215*H215,2)</f>
        <v>0</v>
      </c>
      <c r="BL215" s="18" t="s">
        <v>243</v>
      </c>
      <c r="BM215" s="237" t="s">
        <v>1549</v>
      </c>
    </row>
    <row r="216" s="2" customFormat="1" ht="16.5" customHeight="1">
      <c r="A216" s="39"/>
      <c r="B216" s="40"/>
      <c r="C216" s="226" t="s">
        <v>391</v>
      </c>
      <c r="D216" s="226" t="s">
        <v>225</v>
      </c>
      <c r="E216" s="227" t="s">
        <v>1550</v>
      </c>
      <c r="F216" s="228" t="s">
        <v>1551</v>
      </c>
      <c r="G216" s="229" t="s">
        <v>486</v>
      </c>
      <c r="H216" s="230">
        <v>3.4870000000000001</v>
      </c>
      <c r="I216" s="231"/>
      <c r="J216" s="232">
        <f>ROUND(I216*H216,2)</f>
        <v>0</v>
      </c>
      <c r="K216" s="228" t="s">
        <v>229</v>
      </c>
      <c r="L216" s="45"/>
      <c r="M216" s="233" t="s">
        <v>1</v>
      </c>
      <c r="N216" s="234" t="s">
        <v>43</v>
      </c>
      <c r="O216" s="92"/>
      <c r="P216" s="235">
        <f>O216*H216</f>
        <v>0</v>
      </c>
      <c r="Q216" s="235">
        <v>1.06277</v>
      </c>
      <c r="R216" s="235">
        <f>Q216*H216</f>
        <v>3.70587899</v>
      </c>
      <c r="S216" s="235">
        <v>0</v>
      </c>
      <c r="T216" s="23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7" t="s">
        <v>243</v>
      </c>
      <c r="AT216" s="237" t="s">
        <v>225</v>
      </c>
      <c r="AU216" s="237" t="s">
        <v>87</v>
      </c>
      <c r="AY216" s="18" t="s">
        <v>224</v>
      </c>
      <c r="BE216" s="238">
        <f>IF(N216="základní",J216,0)</f>
        <v>0</v>
      </c>
      <c r="BF216" s="238">
        <f>IF(N216="snížená",J216,0)</f>
        <v>0</v>
      </c>
      <c r="BG216" s="238">
        <f>IF(N216="zákl. přenesená",J216,0)</f>
        <v>0</v>
      </c>
      <c r="BH216" s="238">
        <f>IF(N216="sníž. přenesená",J216,0)</f>
        <v>0</v>
      </c>
      <c r="BI216" s="238">
        <f>IF(N216="nulová",J216,0)</f>
        <v>0</v>
      </c>
      <c r="BJ216" s="18" t="s">
        <v>85</v>
      </c>
      <c r="BK216" s="238">
        <f>ROUND(I216*H216,2)</f>
        <v>0</v>
      </c>
      <c r="BL216" s="18" t="s">
        <v>243</v>
      </c>
      <c r="BM216" s="237" t="s">
        <v>1552</v>
      </c>
    </row>
    <row r="217" s="14" customFormat="1">
      <c r="A217" s="14"/>
      <c r="B217" s="261"/>
      <c r="C217" s="262"/>
      <c r="D217" s="239" t="s">
        <v>314</v>
      </c>
      <c r="E217" s="263" t="s">
        <v>1</v>
      </c>
      <c r="F217" s="264" t="s">
        <v>1553</v>
      </c>
      <c r="G217" s="262"/>
      <c r="H217" s="263" t="s">
        <v>1</v>
      </c>
      <c r="I217" s="265"/>
      <c r="J217" s="262"/>
      <c r="K217" s="262"/>
      <c r="L217" s="266"/>
      <c r="M217" s="267"/>
      <c r="N217" s="268"/>
      <c r="O217" s="268"/>
      <c r="P217" s="268"/>
      <c r="Q217" s="268"/>
      <c r="R217" s="268"/>
      <c r="S217" s="268"/>
      <c r="T217" s="26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70" t="s">
        <v>314</v>
      </c>
      <c r="AU217" s="270" t="s">
        <v>87</v>
      </c>
      <c r="AV217" s="14" t="s">
        <v>85</v>
      </c>
      <c r="AW217" s="14" t="s">
        <v>34</v>
      </c>
      <c r="AX217" s="14" t="s">
        <v>78</v>
      </c>
      <c r="AY217" s="270" t="s">
        <v>224</v>
      </c>
    </row>
    <row r="218" s="13" customFormat="1">
      <c r="A218" s="13"/>
      <c r="B218" s="250"/>
      <c r="C218" s="251"/>
      <c r="D218" s="239" t="s">
        <v>314</v>
      </c>
      <c r="E218" s="252" t="s">
        <v>1</v>
      </c>
      <c r="F218" s="253" t="s">
        <v>1554</v>
      </c>
      <c r="G218" s="251"/>
      <c r="H218" s="254">
        <v>3.476</v>
      </c>
      <c r="I218" s="255"/>
      <c r="J218" s="251"/>
      <c r="K218" s="251"/>
      <c r="L218" s="256"/>
      <c r="M218" s="257"/>
      <c r="N218" s="258"/>
      <c r="O218" s="258"/>
      <c r="P218" s="258"/>
      <c r="Q218" s="258"/>
      <c r="R218" s="258"/>
      <c r="S218" s="258"/>
      <c r="T218" s="25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0" t="s">
        <v>314</v>
      </c>
      <c r="AU218" s="260" t="s">
        <v>87</v>
      </c>
      <c r="AV218" s="13" t="s">
        <v>87</v>
      </c>
      <c r="AW218" s="13" t="s">
        <v>34</v>
      </c>
      <c r="AX218" s="13" t="s">
        <v>78</v>
      </c>
      <c r="AY218" s="260" t="s">
        <v>224</v>
      </c>
    </row>
    <row r="219" s="14" customFormat="1">
      <c r="A219" s="14"/>
      <c r="B219" s="261"/>
      <c r="C219" s="262"/>
      <c r="D219" s="239" t="s">
        <v>314</v>
      </c>
      <c r="E219" s="263" t="s">
        <v>1</v>
      </c>
      <c r="F219" s="264" t="s">
        <v>1555</v>
      </c>
      <c r="G219" s="262"/>
      <c r="H219" s="263" t="s">
        <v>1</v>
      </c>
      <c r="I219" s="265"/>
      <c r="J219" s="262"/>
      <c r="K219" s="262"/>
      <c r="L219" s="266"/>
      <c r="M219" s="267"/>
      <c r="N219" s="268"/>
      <c r="O219" s="268"/>
      <c r="P219" s="268"/>
      <c r="Q219" s="268"/>
      <c r="R219" s="268"/>
      <c r="S219" s="268"/>
      <c r="T219" s="26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0" t="s">
        <v>314</v>
      </c>
      <c r="AU219" s="270" t="s">
        <v>87</v>
      </c>
      <c r="AV219" s="14" t="s">
        <v>85</v>
      </c>
      <c r="AW219" s="14" t="s">
        <v>34</v>
      </c>
      <c r="AX219" s="14" t="s">
        <v>78</v>
      </c>
      <c r="AY219" s="270" t="s">
        <v>224</v>
      </c>
    </row>
    <row r="220" s="13" customFormat="1">
      <c r="A220" s="13"/>
      <c r="B220" s="250"/>
      <c r="C220" s="251"/>
      <c r="D220" s="239" t="s">
        <v>314</v>
      </c>
      <c r="E220" s="252" t="s">
        <v>1</v>
      </c>
      <c r="F220" s="253" t="s">
        <v>1556</v>
      </c>
      <c r="G220" s="251"/>
      <c r="H220" s="254">
        <v>0.010999999999999999</v>
      </c>
      <c r="I220" s="255"/>
      <c r="J220" s="251"/>
      <c r="K220" s="251"/>
      <c r="L220" s="256"/>
      <c r="M220" s="257"/>
      <c r="N220" s="258"/>
      <c r="O220" s="258"/>
      <c r="P220" s="258"/>
      <c r="Q220" s="258"/>
      <c r="R220" s="258"/>
      <c r="S220" s="258"/>
      <c r="T220" s="25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0" t="s">
        <v>314</v>
      </c>
      <c r="AU220" s="260" t="s">
        <v>87</v>
      </c>
      <c r="AV220" s="13" t="s">
        <v>87</v>
      </c>
      <c r="AW220" s="13" t="s">
        <v>34</v>
      </c>
      <c r="AX220" s="13" t="s">
        <v>78</v>
      </c>
      <c r="AY220" s="260" t="s">
        <v>224</v>
      </c>
    </row>
    <row r="221" s="15" customFormat="1">
      <c r="A221" s="15"/>
      <c r="B221" s="275"/>
      <c r="C221" s="276"/>
      <c r="D221" s="239" t="s">
        <v>314</v>
      </c>
      <c r="E221" s="277" t="s">
        <v>1</v>
      </c>
      <c r="F221" s="278" t="s">
        <v>463</v>
      </c>
      <c r="G221" s="276"/>
      <c r="H221" s="279">
        <v>3.4870000000000001</v>
      </c>
      <c r="I221" s="280"/>
      <c r="J221" s="276"/>
      <c r="K221" s="276"/>
      <c r="L221" s="281"/>
      <c r="M221" s="282"/>
      <c r="N221" s="283"/>
      <c r="O221" s="283"/>
      <c r="P221" s="283"/>
      <c r="Q221" s="283"/>
      <c r="R221" s="283"/>
      <c r="S221" s="283"/>
      <c r="T221" s="284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85" t="s">
        <v>314</v>
      </c>
      <c r="AU221" s="285" t="s">
        <v>87</v>
      </c>
      <c r="AV221" s="15" t="s">
        <v>243</v>
      </c>
      <c r="AW221" s="15" t="s">
        <v>34</v>
      </c>
      <c r="AX221" s="15" t="s">
        <v>85</v>
      </c>
      <c r="AY221" s="285" t="s">
        <v>224</v>
      </c>
    </row>
    <row r="222" s="12" customFormat="1" ht="22.8" customHeight="1">
      <c r="A222" s="12"/>
      <c r="B222" s="212"/>
      <c r="C222" s="213"/>
      <c r="D222" s="214" t="s">
        <v>77</v>
      </c>
      <c r="E222" s="244" t="s">
        <v>101</v>
      </c>
      <c r="F222" s="244" t="s">
        <v>705</v>
      </c>
      <c r="G222" s="213"/>
      <c r="H222" s="213"/>
      <c r="I222" s="216"/>
      <c r="J222" s="245">
        <f>BK222</f>
        <v>0</v>
      </c>
      <c r="K222" s="213"/>
      <c r="L222" s="218"/>
      <c r="M222" s="219"/>
      <c r="N222" s="220"/>
      <c r="O222" s="220"/>
      <c r="P222" s="221">
        <f>SUM(P223:P240)</f>
        <v>0</v>
      </c>
      <c r="Q222" s="220"/>
      <c r="R222" s="221">
        <f>SUM(R223:R240)</f>
        <v>50.505965100000004</v>
      </c>
      <c r="S222" s="220"/>
      <c r="T222" s="222">
        <f>SUM(T223:T240)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3" t="s">
        <v>85</v>
      </c>
      <c r="AT222" s="224" t="s">
        <v>77</v>
      </c>
      <c r="AU222" s="224" t="s">
        <v>85</v>
      </c>
      <c r="AY222" s="223" t="s">
        <v>224</v>
      </c>
      <c r="BK222" s="225">
        <f>SUM(BK223:BK240)</f>
        <v>0</v>
      </c>
    </row>
    <row r="223" s="2" customFormat="1" ht="24.15" customHeight="1">
      <c r="A223" s="39"/>
      <c r="B223" s="40"/>
      <c r="C223" s="226" t="s">
        <v>398</v>
      </c>
      <c r="D223" s="226" t="s">
        <v>225</v>
      </c>
      <c r="E223" s="227" t="s">
        <v>1557</v>
      </c>
      <c r="F223" s="228" t="s">
        <v>1558</v>
      </c>
      <c r="G223" s="229" t="s">
        <v>394</v>
      </c>
      <c r="H223" s="230">
        <v>32.549999999999997</v>
      </c>
      <c r="I223" s="231"/>
      <c r="J223" s="232">
        <f>ROUND(I223*H223,2)</f>
        <v>0</v>
      </c>
      <c r="K223" s="228" t="s">
        <v>229</v>
      </c>
      <c r="L223" s="45"/>
      <c r="M223" s="233" t="s">
        <v>1</v>
      </c>
      <c r="N223" s="234" t="s">
        <v>43</v>
      </c>
      <c r="O223" s="92"/>
      <c r="P223" s="235">
        <f>O223*H223</f>
        <v>0</v>
      </c>
      <c r="Q223" s="235">
        <v>0</v>
      </c>
      <c r="R223" s="235">
        <f>Q223*H223</f>
        <v>0</v>
      </c>
      <c r="S223" s="235">
        <v>0</v>
      </c>
      <c r="T223" s="23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7" t="s">
        <v>243</v>
      </c>
      <c r="AT223" s="237" t="s">
        <v>225</v>
      </c>
      <c r="AU223" s="237" t="s">
        <v>87</v>
      </c>
      <c r="AY223" s="18" t="s">
        <v>224</v>
      </c>
      <c r="BE223" s="238">
        <f>IF(N223="základní",J223,0)</f>
        <v>0</v>
      </c>
      <c r="BF223" s="238">
        <f>IF(N223="snížená",J223,0)</f>
        <v>0</v>
      </c>
      <c r="BG223" s="238">
        <f>IF(N223="zákl. přenesená",J223,0)</f>
        <v>0</v>
      </c>
      <c r="BH223" s="238">
        <f>IF(N223="sníž. přenesená",J223,0)</f>
        <v>0</v>
      </c>
      <c r="BI223" s="238">
        <f>IF(N223="nulová",J223,0)</f>
        <v>0</v>
      </c>
      <c r="BJ223" s="18" t="s">
        <v>85</v>
      </c>
      <c r="BK223" s="238">
        <f>ROUND(I223*H223,2)</f>
        <v>0</v>
      </c>
      <c r="BL223" s="18" t="s">
        <v>243</v>
      </c>
      <c r="BM223" s="237" t="s">
        <v>1559</v>
      </c>
    </row>
    <row r="224" s="14" customFormat="1">
      <c r="A224" s="14"/>
      <c r="B224" s="261"/>
      <c r="C224" s="262"/>
      <c r="D224" s="239" t="s">
        <v>314</v>
      </c>
      <c r="E224" s="263" t="s">
        <v>1</v>
      </c>
      <c r="F224" s="264" t="s">
        <v>1560</v>
      </c>
      <c r="G224" s="262"/>
      <c r="H224" s="263" t="s">
        <v>1</v>
      </c>
      <c r="I224" s="265"/>
      <c r="J224" s="262"/>
      <c r="K224" s="262"/>
      <c r="L224" s="266"/>
      <c r="M224" s="267"/>
      <c r="N224" s="268"/>
      <c r="O224" s="268"/>
      <c r="P224" s="268"/>
      <c r="Q224" s="268"/>
      <c r="R224" s="268"/>
      <c r="S224" s="268"/>
      <c r="T224" s="26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70" t="s">
        <v>314</v>
      </c>
      <c r="AU224" s="270" t="s">
        <v>87</v>
      </c>
      <c r="AV224" s="14" t="s">
        <v>85</v>
      </c>
      <c r="AW224" s="14" t="s">
        <v>34</v>
      </c>
      <c r="AX224" s="14" t="s">
        <v>78</v>
      </c>
      <c r="AY224" s="270" t="s">
        <v>224</v>
      </c>
    </row>
    <row r="225" s="13" customFormat="1">
      <c r="A225" s="13"/>
      <c r="B225" s="250"/>
      <c r="C225" s="251"/>
      <c r="D225" s="239" t="s">
        <v>314</v>
      </c>
      <c r="E225" s="252" t="s">
        <v>1</v>
      </c>
      <c r="F225" s="253" t="s">
        <v>1561</v>
      </c>
      <c r="G225" s="251"/>
      <c r="H225" s="254">
        <v>32.549999999999997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0" t="s">
        <v>314</v>
      </c>
      <c r="AU225" s="260" t="s">
        <v>87</v>
      </c>
      <c r="AV225" s="13" t="s">
        <v>87</v>
      </c>
      <c r="AW225" s="13" t="s">
        <v>34</v>
      </c>
      <c r="AX225" s="13" t="s">
        <v>85</v>
      </c>
      <c r="AY225" s="260" t="s">
        <v>224</v>
      </c>
    </row>
    <row r="226" s="2" customFormat="1" ht="21.75" customHeight="1">
      <c r="A226" s="39"/>
      <c r="B226" s="40"/>
      <c r="C226" s="226" t="s">
        <v>404</v>
      </c>
      <c r="D226" s="226" t="s">
        <v>225</v>
      </c>
      <c r="E226" s="227" t="s">
        <v>1562</v>
      </c>
      <c r="F226" s="228" t="s">
        <v>1563</v>
      </c>
      <c r="G226" s="229" t="s">
        <v>312</v>
      </c>
      <c r="H226" s="230">
        <v>62</v>
      </c>
      <c r="I226" s="231"/>
      <c r="J226" s="232">
        <f>ROUND(I226*H226,2)</f>
        <v>0</v>
      </c>
      <c r="K226" s="228" t="s">
        <v>229</v>
      </c>
      <c r="L226" s="45"/>
      <c r="M226" s="233" t="s">
        <v>1</v>
      </c>
      <c r="N226" s="234" t="s">
        <v>43</v>
      </c>
      <c r="O226" s="92"/>
      <c r="P226" s="235">
        <f>O226*H226</f>
        <v>0</v>
      </c>
      <c r="Q226" s="235">
        <v>0.0086499999999999997</v>
      </c>
      <c r="R226" s="235">
        <f>Q226*H226</f>
        <v>0.5363</v>
      </c>
      <c r="S226" s="235">
        <v>0</v>
      </c>
      <c r="T226" s="23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7" t="s">
        <v>243</v>
      </c>
      <c r="AT226" s="237" t="s">
        <v>225</v>
      </c>
      <c r="AU226" s="237" t="s">
        <v>87</v>
      </c>
      <c r="AY226" s="18" t="s">
        <v>224</v>
      </c>
      <c r="BE226" s="238">
        <f>IF(N226="základní",J226,0)</f>
        <v>0</v>
      </c>
      <c r="BF226" s="238">
        <f>IF(N226="snížená",J226,0)</f>
        <v>0</v>
      </c>
      <c r="BG226" s="238">
        <f>IF(N226="zákl. přenesená",J226,0)</f>
        <v>0</v>
      </c>
      <c r="BH226" s="238">
        <f>IF(N226="sníž. přenesená",J226,0)</f>
        <v>0</v>
      </c>
      <c r="BI226" s="238">
        <f>IF(N226="nulová",J226,0)</f>
        <v>0</v>
      </c>
      <c r="BJ226" s="18" t="s">
        <v>85</v>
      </c>
      <c r="BK226" s="238">
        <f>ROUND(I226*H226,2)</f>
        <v>0</v>
      </c>
      <c r="BL226" s="18" t="s">
        <v>243</v>
      </c>
      <c r="BM226" s="237" t="s">
        <v>1564</v>
      </c>
    </row>
    <row r="227" s="13" customFormat="1">
      <c r="A227" s="13"/>
      <c r="B227" s="250"/>
      <c r="C227" s="251"/>
      <c r="D227" s="239" t="s">
        <v>314</v>
      </c>
      <c r="E227" s="252" t="s">
        <v>1</v>
      </c>
      <c r="F227" s="253" t="s">
        <v>1565</v>
      </c>
      <c r="G227" s="251"/>
      <c r="H227" s="254">
        <v>62</v>
      </c>
      <c r="I227" s="255"/>
      <c r="J227" s="251"/>
      <c r="K227" s="251"/>
      <c r="L227" s="256"/>
      <c r="M227" s="257"/>
      <c r="N227" s="258"/>
      <c r="O227" s="258"/>
      <c r="P227" s="258"/>
      <c r="Q227" s="258"/>
      <c r="R227" s="258"/>
      <c r="S227" s="258"/>
      <c r="T227" s="259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0" t="s">
        <v>314</v>
      </c>
      <c r="AU227" s="260" t="s">
        <v>87</v>
      </c>
      <c r="AV227" s="13" t="s">
        <v>87</v>
      </c>
      <c r="AW227" s="13" t="s">
        <v>34</v>
      </c>
      <c r="AX227" s="13" t="s">
        <v>85</v>
      </c>
      <c r="AY227" s="260" t="s">
        <v>224</v>
      </c>
    </row>
    <row r="228" s="2" customFormat="1" ht="21.75" customHeight="1">
      <c r="A228" s="39"/>
      <c r="B228" s="40"/>
      <c r="C228" s="226" t="s">
        <v>409</v>
      </c>
      <c r="D228" s="226" t="s">
        <v>225</v>
      </c>
      <c r="E228" s="227" t="s">
        <v>1566</v>
      </c>
      <c r="F228" s="228" t="s">
        <v>1567</v>
      </c>
      <c r="G228" s="229" t="s">
        <v>312</v>
      </c>
      <c r="H228" s="230">
        <v>62</v>
      </c>
      <c r="I228" s="231"/>
      <c r="J228" s="232">
        <f>ROUND(I228*H228,2)</f>
        <v>0</v>
      </c>
      <c r="K228" s="228" t="s">
        <v>229</v>
      </c>
      <c r="L228" s="45"/>
      <c r="M228" s="233" t="s">
        <v>1</v>
      </c>
      <c r="N228" s="234" t="s">
        <v>43</v>
      </c>
      <c r="O228" s="92"/>
      <c r="P228" s="235">
        <f>O228*H228</f>
        <v>0</v>
      </c>
      <c r="Q228" s="235">
        <v>0</v>
      </c>
      <c r="R228" s="235">
        <f>Q228*H228</f>
        <v>0</v>
      </c>
      <c r="S228" s="235">
        <v>0</v>
      </c>
      <c r="T228" s="236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7" t="s">
        <v>243</v>
      </c>
      <c r="AT228" s="237" t="s">
        <v>225</v>
      </c>
      <c r="AU228" s="237" t="s">
        <v>87</v>
      </c>
      <c r="AY228" s="18" t="s">
        <v>224</v>
      </c>
      <c r="BE228" s="238">
        <f>IF(N228="základní",J228,0)</f>
        <v>0</v>
      </c>
      <c r="BF228" s="238">
        <f>IF(N228="snížená",J228,0)</f>
        <v>0</v>
      </c>
      <c r="BG228" s="238">
        <f>IF(N228="zákl. přenesená",J228,0)</f>
        <v>0</v>
      </c>
      <c r="BH228" s="238">
        <f>IF(N228="sníž. přenesená",J228,0)</f>
        <v>0</v>
      </c>
      <c r="BI228" s="238">
        <f>IF(N228="nulová",J228,0)</f>
        <v>0</v>
      </c>
      <c r="BJ228" s="18" t="s">
        <v>85</v>
      </c>
      <c r="BK228" s="238">
        <f>ROUND(I228*H228,2)</f>
        <v>0</v>
      </c>
      <c r="BL228" s="18" t="s">
        <v>243</v>
      </c>
      <c r="BM228" s="237" t="s">
        <v>1568</v>
      </c>
    </row>
    <row r="229" s="2" customFormat="1" ht="33" customHeight="1">
      <c r="A229" s="39"/>
      <c r="B229" s="40"/>
      <c r="C229" s="226" t="s">
        <v>538</v>
      </c>
      <c r="D229" s="226" t="s">
        <v>225</v>
      </c>
      <c r="E229" s="227" t="s">
        <v>1569</v>
      </c>
      <c r="F229" s="228" t="s">
        <v>1570</v>
      </c>
      <c r="G229" s="229" t="s">
        <v>394</v>
      </c>
      <c r="H229" s="230">
        <v>3.79</v>
      </c>
      <c r="I229" s="231"/>
      <c r="J229" s="232">
        <f>ROUND(I229*H229,2)</f>
        <v>0</v>
      </c>
      <c r="K229" s="228" t="s">
        <v>229</v>
      </c>
      <c r="L229" s="45"/>
      <c r="M229" s="233" t="s">
        <v>1</v>
      </c>
      <c r="N229" s="234" t="s">
        <v>43</v>
      </c>
      <c r="O229" s="92"/>
      <c r="P229" s="235">
        <f>O229*H229</f>
        <v>0</v>
      </c>
      <c r="Q229" s="235">
        <v>2.5297900000000002</v>
      </c>
      <c r="R229" s="235">
        <f>Q229*H229</f>
        <v>9.5879041000000012</v>
      </c>
      <c r="S229" s="235">
        <v>0</v>
      </c>
      <c r="T229" s="236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7" t="s">
        <v>243</v>
      </c>
      <c r="AT229" s="237" t="s">
        <v>225</v>
      </c>
      <c r="AU229" s="237" t="s">
        <v>87</v>
      </c>
      <c r="AY229" s="18" t="s">
        <v>224</v>
      </c>
      <c r="BE229" s="238">
        <f>IF(N229="základní",J229,0)</f>
        <v>0</v>
      </c>
      <c r="BF229" s="238">
        <f>IF(N229="snížená",J229,0)</f>
        <v>0</v>
      </c>
      <c r="BG229" s="238">
        <f>IF(N229="zákl. přenesená",J229,0)</f>
        <v>0</v>
      </c>
      <c r="BH229" s="238">
        <f>IF(N229="sníž. přenesená",J229,0)</f>
        <v>0</v>
      </c>
      <c r="BI229" s="238">
        <f>IF(N229="nulová",J229,0)</f>
        <v>0</v>
      </c>
      <c r="BJ229" s="18" t="s">
        <v>85</v>
      </c>
      <c r="BK229" s="238">
        <f>ROUND(I229*H229,2)</f>
        <v>0</v>
      </c>
      <c r="BL229" s="18" t="s">
        <v>243</v>
      </c>
      <c r="BM229" s="237" t="s">
        <v>1571</v>
      </c>
    </row>
    <row r="230" s="14" customFormat="1">
      <c r="A230" s="14"/>
      <c r="B230" s="261"/>
      <c r="C230" s="262"/>
      <c r="D230" s="239" t="s">
        <v>314</v>
      </c>
      <c r="E230" s="263" t="s">
        <v>1</v>
      </c>
      <c r="F230" s="264" t="s">
        <v>1572</v>
      </c>
      <c r="G230" s="262"/>
      <c r="H230" s="263" t="s">
        <v>1</v>
      </c>
      <c r="I230" s="265"/>
      <c r="J230" s="262"/>
      <c r="K230" s="262"/>
      <c r="L230" s="266"/>
      <c r="M230" s="267"/>
      <c r="N230" s="268"/>
      <c r="O230" s="268"/>
      <c r="P230" s="268"/>
      <c r="Q230" s="268"/>
      <c r="R230" s="268"/>
      <c r="S230" s="268"/>
      <c r="T230" s="26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70" t="s">
        <v>314</v>
      </c>
      <c r="AU230" s="270" t="s">
        <v>87</v>
      </c>
      <c r="AV230" s="14" t="s">
        <v>85</v>
      </c>
      <c r="AW230" s="14" t="s">
        <v>34</v>
      </c>
      <c r="AX230" s="14" t="s">
        <v>78</v>
      </c>
      <c r="AY230" s="270" t="s">
        <v>224</v>
      </c>
    </row>
    <row r="231" s="13" customFormat="1">
      <c r="A231" s="13"/>
      <c r="B231" s="250"/>
      <c r="C231" s="251"/>
      <c r="D231" s="239" t="s">
        <v>314</v>
      </c>
      <c r="E231" s="252" t="s">
        <v>1</v>
      </c>
      <c r="F231" s="253" t="s">
        <v>1573</v>
      </c>
      <c r="G231" s="251"/>
      <c r="H231" s="254">
        <v>3.79</v>
      </c>
      <c r="I231" s="255"/>
      <c r="J231" s="251"/>
      <c r="K231" s="251"/>
      <c r="L231" s="256"/>
      <c r="M231" s="257"/>
      <c r="N231" s="258"/>
      <c r="O231" s="258"/>
      <c r="P231" s="258"/>
      <c r="Q231" s="258"/>
      <c r="R231" s="258"/>
      <c r="S231" s="258"/>
      <c r="T231" s="25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0" t="s">
        <v>314</v>
      </c>
      <c r="AU231" s="260" t="s">
        <v>87</v>
      </c>
      <c r="AV231" s="13" t="s">
        <v>87</v>
      </c>
      <c r="AW231" s="13" t="s">
        <v>34</v>
      </c>
      <c r="AX231" s="13" t="s">
        <v>85</v>
      </c>
      <c r="AY231" s="260" t="s">
        <v>224</v>
      </c>
    </row>
    <row r="232" s="2" customFormat="1" ht="33" customHeight="1">
      <c r="A232" s="39"/>
      <c r="B232" s="40"/>
      <c r="C232" s="226" t="s">
        <v>542</v>
      </c>
      <c r="D232" s="226" t="s">
        <v>225</v>
      </c>
      <c r="E232" s="227" t="s">
        <v>1574</v>
      </c>
      <c r="F232" s="228" t="s">
        <v>1575</v>
      </c>
      <c r="G232" s="229" t="s">
        <v>394</v>
      </c>
      <c r="H232" s="230">
        <v>14.9</v>
      </c>
      <c r="I232" s="231"/>
      <c r="J232" s="232">
        <f>ROUND(I232*H232,2)</f>
        <v>0</v>
      </c>
      <c r="K232" s="228" t="s">
        <v>229</v>
      </c>
      <c r="L232" s="45"/>
      <c r="M232" s="233" t="s">
        <v>1</v>
      </c>
      <c r="N232" s="234" t="s">
        <v>43</v>
      </c>
      <c r="O232" s="92"/>
      <c r="P232" s="235">
        <f>O232*H232</f>
        <v>0</v>
      </c>
      <c r="Q232" s="235">
        <v>2.5143</v>
      </c>
      <c r="R232" s="235">
        <f>Q232*H232</f>
        <v>37.463070000000002</v>
      </c>
      <c r="S232" s="235">
        <v>0</v>
      </c>
      <c r="T232" s="236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7" t="s">
        <v>243</v>
      </c>
      <c r="AT232" s="237" t="s">
        <v>225</v>
      </c>
      <c r="AU232" s="237" t="s">
        <v>87</v>
      </c>
      <c r="AY232" s="18" t="s">
        <v>224</v>
      </c>
      <c r="BE232" s="238">
        <f>IF(N232="základní",J232,0)</f>
        <v>0</v>
      </c>
      <c r="BF232" s="238">
        <f>IF(N232="snížená",J232,0)</f>
        <v>0</v>
      </c>
      <c r="BG232" s="238">
        <f>IF(N232="zákl. přenesená",J232,0)</f>
        <v>0</v>
      </c>
      <c r="BH232" s="238">
        <f>IF(N232="sníž. přenesená",J232,0)</f>
        <v>0</v>
      </c>
      <c r="BI232" s="238">
        <f>IF(N232="nulová",J232,0)</f>
        <v>0</v>
      </c>
      <c r="BJ232" s="18" t="s">
        <v>85</v>
      </c>
      <c r="BK232" s="238">
        <f>ROUND(I232*H232,2)</f>
        <v>0</v>
      </c>
      <c r="BL232" s="18" t="s">
        <v>243</v>
      </c>
      <c r="BM232" s="237" t="s">
        <v>1576</v>
      </c>
    </row>
    <row r="233" s="14" customFormat="1">
      <c r="A233" s="14"/>
      <c r="B233" s="261"/>
      <c r="C233" s="262"/>
      <c r="D233" s="239" t="s">
        <v>314</v>
      </c>
      <c r="E233" s="263" t="s">
        <v>1</v>
      </c>
      <c r="F233" s="264" t="s">
        <v>1577</v>
      </c>
      <c r="G233" s="262"/>
      <c r="H233" s="263" t="s">
        <v>1</v>
      </c>
      <c r="I233" s="265"/>
      <c r="J233" s="262"/>
      <c r="K233" s="262"/>
      <c r="L233" s="266"/>
      <c r="M233" s="267"/>
      <c r="N233" s="268"/>
      <c r="O233" s="268"/>
      <c r="P233" s="268"/>
      <c r="Q233" s="268"/>
      <c r="R233" s="268"/>
      <c r="S233" s="268"/>
      <c r="T233" s="26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70" t="s">
        <v>314</v>
      </c>
      <c r="AU233" s="270" t="s">
        <v>87</v>
      </c>
      <c r="AV233" s="14" t="s">
        <v>85</v>
      </c>
      <c r="AW233" s="14" t="s">
        <v>34</v>
      </c>
      <c r="AX233" s="14" t="s">
        <v>78</v>
      </c>
      <c r="AY233" s="270" t="s">
        <v>224</v>
      </c>
    </row>
    <row r="234" s="13" customFormat="1">
      <c r="A234" s="13"/>
      <c r="B234" s="250"/>
      <c r="C234" s="251"/>
      <c r="D234" s="239" t="s">
        <v>314</v>
      </c>
      <c r="E234" s="252" t="s">
        <v>1</v>
      </c>
      <c r="F234" s="253" t="s">
        <v>1578</v>
      </c>
      <c r="G234" s="251"/>
      <c r="H234" s="254">
        <v>14.9</v>
      </c>
      <c r="I234" s="255"/>
      <c r="J234" s="251"/>
      <c r="K234" s="251"/>
      <c r="L234" s="256"/>
      <c r="M234" s="257"/>
      <c r="N234" s="258"/>
      <c r="O234" s="258"/>
      <c r="P234" s="258"/>
      <c r="Q234" s="258"/>
      <c r="R234" s="258"/>
      <c r="S234" s="258"/>
      <c r="T234" s="25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0" t="s">
        <v>314</v>
      </c>
      <c r="AU234" s="260" t="s">
        <v>87</v>
      </c>
      <c r="AV234" s="13" t="s">
        <v>87</v>
      </c>
      <c r="AW234" s="13" t="s">
        <v>34</v>
      </c>
      <c r="AX234" s="13" t="s">
        <v>85</v>
      </c>
      <c r="AY234" s="260" t="s">
        <v>224</v>
      </c>
    </row>
    <row r="235" s="2" customFormat="1" ht="24.15" customHeight="1">
      <c r="A235" s="39"/>
      <c r="B235" s="40"/>
      <c r="C235" s="226" t="s">
        <v>547</v>
      </c>
      <c r="D235" s="226" t="s">
        <v>225</v>
      </c>
      <c r="E235" s="227" t="s">
        <v>1579</v>
      </c>
      <c r="F235" s="228" t="s">
        <v>1580</v>
      </c>
      <c r="G235" s="229" t="s">
        <v>312</v>
      </c>
      <c r="H235" s="230">
        <v>33.799999999999997</v>
      </c>
      <c r="I235" s="231"/>
      <c r="J235" s="232">
        <f>ROUND(I235*H235,2)</f>
        <v>0</v>
      </c>
      <c r="K235" s="228" t="s">
        <v>229</v>
      </c>
      <c r="L235" s="45"/>
      <c r="M235" s="233" t="s">
        <v>1</v>
      </c>
      <c r="N235" s="234" t="s">
        <v>43</v>
      </c>
      <c r="O235" s="92"/>
      <c r="P235" s="235">
        <f>O235*H235</f>
        <v>0</v>
      </c>
      <c r="Q235" s="235">
        <v>0.0043200000000000001</v>
      </c>
      <c r="R235" s="235">
        <f>Q235*H235</f>
        <v>0.14601599999999998</v>
      </c>
      <c r="S235" s="235">
        <v>0</v>
      </c>
      <c r="T235" s="23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7" t="s">
        <v>243</v>
      </c>
      <c r="AT235" s="237" t="s">
        <v>225</v>
      </c>
      <c r="AU235" s="237" t="s">
        <v>87</v>
      </c>
      <c r="AY235" s="18" t="s">
        <v>224</v>
      </c>
      <c r="BE235" s="238">
        <f>IF(N235="základní",J235,0)</f>
        <v>0</v>
      </c>
      <c r="BF235" s="238">
        <f>IF(N235="snížená",J235,0)</f>
        <v>0</v>
      </c>
      <c r="BG235" s="238">
        <f>IF(N235="zákl. přenesená",J235,0)</f>
        <v>0</v>
      </c>
      <c r="BH235" s="238">
        <f>IF(N235="sníž. přenesená",J235,0)</f>
        <v>0</v>
      </c>
      <c r="BI235" s="238">
        <f>IF(N235="nulová",J235,0)</f>
        <v>0</v>
      </c>
      <c r="BJ235" s="18" t="s">
        <v>85</v>
      </c>
      <c r="BK235" s="238">
        <f>ROUND(I235*H235,2)</f>
        <v>0</v>
      </c>
      <c r="BL235" s="18" t="s">
        <v>243</v>
      </c>
      <c r="BM235" s="237" t="s">
        <v>1581</v>
      </c>
    </row>
    <row r="236" s="13" customFormat="1">
      <c r="A236" s="13"/>
      <c r="B236" s="250"/>
      <c r="C236" s="251"/>
      <c r="D236" s="239" t="s">
        <v>314</v>
      </c>
      <c r="E236" s="252" t="s">
        <v>1</v>
      </c>
      <c r="F236" s="253" t="s">
        <v>1582</v>
      </c>
      <c r="G236" s="251"/>
      <c r="H236" s="254">
        <v>10.550000000000001</v>
      </c>
      <c r="I236" s="255"/>
      <c r="J236" s="251"/>
      <c r="K236" s="251"/>
      <c r="L236" s="256"/>
      <c r="M236" s="257"/>
      <c r="N236" s="258"/>
      <c r="O236" s="258"/>
      <c r="P236" s="258"/>
      <c r="Q236" s="258"/>
      <c r="R236" s="258"/>
      <c r="S236" s="258"/>
      <c r="T236" s="25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0" t="s">
        <v>314</v>
      </c>
      <c r="AU236" s="260" t="s">
        <v>87</v>
      </c>
      <c r="AV236" s="13" t="s">
        <v>87</v>
      </c>
      <c r="AW236" s="13" t="s">
        <v>34</v>
      </c>
      <c r="AX236" s="13" t="s">
        <v>78</v>
      </c>
      <c r="AY236" s="260" t="s">
        <v>224</v>
      </c>
    </row>
    <row r="237" s="13" customFormat="1">
      <c r="A237" s="13"/>
      <c r="B237" s="250"/>
      <c r="C237" s="251"/>
      <c r="D237" s="239" t="s">
        <v>314</v>
      </c>
      <c r="E237" s="252" t="s">
        <v>1</v>
      </c>
      <c r="F237" s="253" t="s">
        <v>1583</v>
      </c>
      <c r="G237" s="251"/>
      <c r="H237" s="254">
        <v>23.25</v>
      </c>
      <c r="I237" s="255"/>
      <c r="J237" s="251"/>
      <c r="K237" s="251"/>
      <c r="L237" s="256"/>
      <c r="M237" s="257"/>
      <c r="N237" s="258"/>
      <c r="O237" s="258"/>
      <c r="P237" s="258"/>
      <c r="Q237" s="258"/>
      <c r="R237" s="258"/>
      <c r="S237" s="258"/>
      <c r="T237" s="25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0" t="s">
        <v>314</v>
      </c>
      <c r="AU237" s="260" t="s">
        <v>87</v>
      </c>
      <c r="AV237" s="13" t="s">
        <v>87</v>
      </c>
      <c r="AW237" s="13" t="s">
        <v>34</v>
      </c>
      <c r="AX237" s="13" t="s">
        <v>78</v>
      </c>
      <c r="AY237" s="260" t="s">
        <v>224</v>
      </c>
    </row>
    <row r="238" s="15" customFormat="1">
      <c r="A238" s="15"/>
      <c r="B238" s="275"/>
      <c r="C238" s="276"/>
      <c r="D238" s="239" t="s">
        <v>314</v>
      </c>
      <c r="E238" s="277" t="s">
        <v>1</v>
      </c>
      <c r="F238" s="278" t="s">
        <v>463</v>
      </c>
      <c r="G238" s="276"/>
      <c r="H238" s="279">
        <v>33.799999999999997</v>
      </c>
      <c r="I238" s="280"/>
      <c r="J238" s="276"/>
      <c r="K238" s="276"/>
      <c r="L238" s="281"/>
      <c r="M238" s="282"/>
      <c r="N238" s="283"/>
      <c r="O238" s="283"/>
      <c r="P238" s="283"/>
      <c r="Q238" s="283"/>
      <c r="R238" s="283"/>
      <c r="S238" s="283"/>
      <c r="T238" s="28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85" t="s">
        <v>314</v>
      </c>
      <c r="AU238" s="285" t="s">
        <v>87</v>
      </c>
      <c r="AV238" s="15" t="s">
        <v>243</v>
      </c>
      <c r="AW238" s="15" t="s">
        <v>34</v>
      </c>
      <c r="AX238" s="15" t="s">
        <v>85</v>
      </c>
      <c r="AY238" s="285" t="s">
        <v>224</v>
      </c>
    </row>
    <row r="239" s="2" customFormat="1" ht="33" customHeight="1">
      <c r="A239" s="39"/>
      <c r="B239" s="40"/>
      <c r="C239" s="226" t="s">
        <v>551</v>
      </c>
      <c r="D239" s="226" t="s">
        <v>225</v>
      </c>
      <c r="E239" s="227" t="s">
        <v>1584</v>
      </c>
      <c r="F239" s="228" t="s">
        <v>1585</v>
      </c>
      <c r="G239" s="229" t="s">
        <v>312</v>
      </c>
      <c r="H239" s="230">
        <v>33.799999999999997</v>
      </c>
      <c r="I239" s="231"/>
      <c r="J239" s="232">
        <f>ROUND(I239*H239,2)</f>
        <v>0</v>
      </c>
      <c r="K239" s="228" t="s">
        <v>229</v>
      </c>
      <c r="L239" s="45"/>
      <c r="M239" s="233" t="s">
        <v>1</v>
      </c>
      <c r="N239" s="234" t="s">
        <v>43</v>
      </c>
      <c r="O239" s="92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7" t="s">
        <v>243</v>
      </c>
      <c r="AT239" s="237" t="s">
        <v>225</v>
      </c>
      <c r="AU239" s="237" t="s">
        <v>87</v>
      </c>
      <c r="AY239" s="18" t="s">
        <v>224</v>
      </c>
      <c r="BE239" s="238">
        <f>IF(N239="základní",J239,0)</f>
        <v>0</v>
      </c>
      <c r="BF239" s="238">
        <f>IF(N239="snížená",J239,0)</f>
        <v>0</v>
      </c>
      <c r="BG239" s="238">
        <f>IF(N239="zákl. přenesená",J239,0)</f>
        <v>0</v>
      </c>
      <c r="BH239" s="238">
        <f>IF(N239="sníž. přenesená",J239,0)</f>
        <v>0</v>
      </c>
      <c r="BI239" s="238">
        <f>IF(N239="nulová",J239,0)</f>
        <v>0</v>
      </c>
      <c r="BJ239" s="18" t="s">
        <v>85</v>
      </c>
      <c r="BK239" s="238">
        <f>ROUND(I239*H239,2)</f>
        <v>0</v>
      </c>
      <c r="BL239" s="18" t="s">
        <v>243</v>
      </c>
      <c r="BM239" s="237" t="s">
        <v>1586</v>
      </c>
    </row>
    <row r="240" s="2" customFormat="1" ht="24.15" customHeight="1">
      <c r="A240" s="39"/>
      <c r="B240" s="40"/>
      <c r="C240" s="226" t="s">
        <v>556</v>
      </c>
      <c r="D240" s="226" t="s">
        <v>225</v>
      </c>
      <c r="E240" s="227" t="s">
        <v>1587</v>
      </c>
      <c r="F240" s="228" t="s">
        <v>1588</v>
      </c>
      <c r="G240" s="229" t="s">
        <v>486</v>
      </c>
      <c r="H240" s="230">
        <v>2.5</v>
      </c>
      <c r="I240" s="231"/>
      <c r="J240" s="232">
        <f>ROUND(I240*H240,2)</f>
        <v>0</v>
      </c>
      <c r="K240" s="228" t="s">
        <v>229</v>
      </c>
      <c r="L240" s="45"/>
      <c r="M240" s="233" t="s">
        <v>1</v>
      </c>
      <c r="N240" s="234" t="s">
        <v>43</v>
      </c>
      <c r="O240" s="92"/>
      <c r="P240" s="235">
        <f>O240*H240</f>
        <v>0</v>
      </c>
      <c r="Q240" s="235">
        <v>1.10907</v>
      </c>
      <c r="R240" s="235">
        <f>Q240*H240</f>
        <v>2.772675</v>
      </c>
      <c r="S240" s="235">
        <v>0</v>
      </c>
      <c r="T240" s="236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7" t="s">
        <v>243</v>
      </c>
      <c r="AT240" s="237" t="s">
        <v>225</v>
      </c>
      <c r="AU240" s="237" t="s">
        <v>87</v>
      </c>
      <c r="AY240" s="18" t="s">
        <v>224</v>
      </c>
      <c r="BE240" s="238">
        <f>IF(N240="základní",J240,0)</f>
        <v>0</v>
      </c>
      <c r="BF240" s="238">
        <f>IF(N240="snížená",J240,0)</f>
        <v>0</v>
      </c>
      <c r="BG240" s="238">
        <f>IF(N240="zákl. přenesená",J240,0)</f>
        <v>0</v>
      </c>
      <c r="BH240" s="238">
        <f>IF(N240="sníž. přenesená",J240,0)</f>
        <v>0</v>
      </c>
      <c r="BI240" s="238">
        <f>IF(N240="nulová",J240,0)</f>
        <v>0</v>
      </c>
      <c r="BJ240" s="18" t="s">
        <v>85</v>
      </c>
      <c r="BK240" s="238">
        <f>ROUND(I240*H240,2)</f>
        <v>0</v>
      </c>
      <c r="BL240" s="18" t="s">
        <v>243</v>
      </c>
      <c r="BM240" s="237" t="s">
        <v>1589</v>
      </c>
    </row>
    <row r="241" s="12" customFormat="1" ht="22.8" customHeight="1">
      <c r="A241" s="12"/>
      <c r="B241" s="212"/>
      <c r="C241" s="213"/>
      <c r="D241" s="214" t="s">
        <v>77</v>
      </c>
      <c r="E241" s="244" t="s">
        <v>243</v>
      </c>
      <c r="F241" s="244" t="s">
        <v>611</v>
      </c>
      <c r="G241" s="213"/>
      <c r="H241" s="213"/>
      <c r="I241" s="216"/>
      <c r="J241" s="245">
        <f>BK241</f>
        <v>0</v>
      </c>
      <c r="K241" s="213"/>
      <c r="L241" s="218"/>
      <c r="M241" s="219"/>
      <c r="N241" s="220"/>
      <c r="O241" s="220"/>
      <c r="P241" s="221">
        <f>SUM(P242:P244)</f>
        <v>0</v>
      </c>
      <c r="Q241" s="220"/>
      <c r="R241" s="221">
        <f>SUM(R242:R244)</f>
        <v>24.6432</v>
      </c>
      <c r="S241" s="220"/>
      <c r="T241" s="222">
        <f>SUM(T242:T244)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23" t="s">
        <v>85</v>
      </c>
      <c r="AT241" s="224" t="s">
        <v>77</v>
      </c>
      <c r="AU241" s="224" t="s">
        <v>85</v>
      </c>
      <c r="AY241" s="223" t="s">
        <v>224</v>
      </c>
      <c r="BK241" s="225">
        <f>SUM(BK242:BK244)</f>
        <v>0</v>
      </c>
    </row>
    <row r="242" s="2" customFormat="1" ht="24.15" customHeight="1">
      <c r="A242" s="39"/>
      <c r="B242" s="40"/>
      <c r="C242" s="226" t="s">
        <v>561</v>
      </c>
      <c r="D242" s="226" t="s">
        <v>225</v>
      </c>
      <c r="E242" s="227" t="s">
        <v>1590</v>
      </c>
      <c r="F242" s="228" t="s">
        <v>1591</v>
      </c>
      <c r="G242" s="229" t="s">
        <v>312</v>
      </c>
      <c r="H242" s="230">
        <v>48</v>
      </c>
      <c r="I242" s="231"/>
      <c r="J242" s="232">
        <f>ROUND(I242*H242,2)</f>
        <v>0</v>
      </c>
      <c r="K242" s="228" t="s">
        <v>229</v>
      </c>
      <c r="L242" s="45"/>
      <c r="M242" s="233" t="s">
        <v>1</v>
      </c>
      <c r="N242" s="234" t="s">
        <v>43</v>
      </c>
      <c r="O242" s="92"/>
      <c r="P242" s="235">
        <f>O242*H242</f>
        <v>0</v>
      </c>
      <c r="Q242" s="235">
        <v>0.51339999999999997</v>
      </c>
      <c r="R242" s="235">
        <f>Q242*H242</f>
        <v>24.6432</v>
      </c>
      <c r="S242" s="235">
        <v>0</v>
      </c>
      <c r="T242" s="236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7" t="s">
        <v>243</v>
      </c>
      <c r="AT242" s="237" t="s">
        <v>225</v>
      </c>
      <c r="AU242" s="237" t="s">
        <v>87</v>
      </c>
      <c r="AY242" s="18" t="s">
        <v>224</v>
      </c>
      <c r="BE242" s="238">
        <f>IF(N242="základní",J242,0)</f>
        <v>0</v>
      </c>
      <c r="BF242" s="238">
        <f>IF(N242="snížená",J242,0)</f>
        <v>0</v>
      </c>
      <c r="BG242" s="238">
        <f>IF(N242="zákl. přenesená",J242,0)</f>
        <v>0</v>
      </c>
      <c r="BH242" s="238">
        <f>IF(N242="sníž. přenesená",J242,0)</f>
        <v>0</v>
      </c>
      <c r="BI242" s="238">
        <f>IF(N242="nulová",J242,0)</f>
        <v>0</v>
      </c>
      <c r="BJ242" s="18" t="s">
        <v>85</v>
      </c>
      <c r="BK242" s="238">
        <f>ROUND(I242*H242,2)</f>
        <v>0</v>
      </c>
      <c r="BL242" s="18" t="s">
        <v>243</v>
      </c>
      <c r="BM242" s="237" t="s">
        <v>1592</v>
      </c>
    </row>
    <row r="243" s="2" customFormat="1">
      <c r="A243" s="39"/>
      <c r="B243" s="40"/>
      <c r="C243" s="41"/>
      <c r="D243" s="239" t="s">
        <v>235</v>
      </c>
      <c r="E243" s="41"/>
      <c r="F243" s="240" t="s">
        <v>1593</v>
      </c>
      <c r="G243" s="41"/>
      <c r="H243" s="41"/>
      <c r="I243" s="241"/>
      <c r="J243" s="41"/>
      <c r="K243" s="41"/>
      <c r="L243" s="45"/>
      <c r="M243" s="242"/>
      <c r="N243" s="243"/>
      <c r="O243" s="92"/>
      <c r="P243" s="92"/>
      <c r="Q243" s="92"/>
      <c r="R243" s="92"/>
      <c r="S243" s="92"/>
      <c r="T243" s="93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235</v>
      </c>
      <c r="AU243" s="18" t="s">
        <v>87</v>
      </c>
    </row>
    <row r="244" s="13" customFormat="1">
      <c r="A244" s="13"/>
      <c r="B244" s="250"/>
      <c r="C244" s="251"/>
      <c r="D244" s="239" t="s">
        <v>314</v>
      </c>
      <c r="E244" s="252" t="s">
        <v>1</v>
      </c>
      <c r="F244" s="253" t="s">
        <v>1594</v>
      </c>
      <c r="G244" s="251"/>
      <c r="H244" s="254">
        <v>48</v>
      </c>
      <c r="I244" s="255"/>
      <c r="J244" s="251"/>
      <c r="K244" s="251"/>
      <c r="L244" s="256"/>
      <c r="M244" s="257"/>
      <c r="N244" s="258"/>
      <c r="O244" s="258"/>
      <c r="P244" s="258"/>
      <c r="Q244" s="258"/>
      <c r="R244" s="258"/>
      <c r="S244" s="258"/>
      <c r="T244" s="25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0" t="s">
        <v>314</v>
      </c>
      <c r="AU244" s="260" t="s">
        <v>87</v>
      </c>
      <c r="AV244" s="13" t="s">
        <v>87</v>
      </c>
      <c r="AW244" s="13" t="s">
        <v>34</v>
      </c>
      <c r="AX244" s="13" t="s">
        <v>85</v>
      </c>
      <c r="AY244" s="260" t="s">
        <v>224</v>
      </c>
    </row>
    <row r="245" s="12" customFormat="1" ht="22.8" customHeight="1">
      <c r="A245" s="12"/>
      <c r="B245" s="212"/>
      <c r="C245" s="213"/>
      <c r="D245" s="214" t="s">
        <v>77</v>
      </c>
      <c r="E245" s="244" t="s">
        <v>264</v>
      </c>
      <c r="F245" s="244" t="s">
        <v>876</v>
      </c>
      <c r="G245" s="213"/>
      <c r="H245" s="213"/>
      <c r="I245" s="216"/>
      <c r="J245" s="245">
        <f>BK245</f>
        <v>0</v>
      </c>
      <c r="K245" s="213"/>
      <c r="L245" s="218"/>
      <c r="M245" s="219"/>
      <c r="N245" s="220"/>
      <c r="O245" s="220"/>
      <c r="P245" s="221">
        <f>SUM(P246:P274)</f>
        <v>0</v>
      </c>
      <c r="Q245" s="220"/>
      <c r="R245" s="221">
        <f>SUM(R246:R274)</f>
        <v>1.8713185000000001</v>
      </c>
      <c r="S245" s="220"/>
      <c r="T245" s="222">
        <f>SUM(T246:T274)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23" t="s">
        <v>85</v>
      </c>
      <c r="AT245" s="224" t="s">
        <v>77</v>
      </c>
      <c r="AU245" s="224" t="s">
        <v>85</v>
      </c>
      <c r="AY245" s="223" t="s">
        <v>224</v>
      </c>
      <c r="BK245" s="225">
        <f>SUM(BK246:BK274)</f>
        <v>0</v>
      </c>
    </row>
    <row r="246" s="2" customFormat="1" ht="24.15" customHeight="1">
      <c r="A246" s="39"/>
      <c r="B246" s="40"/>
      <c r="C246" s="226" t="s">
        <v>567</v>
      </c>
      <c r="D246" s="226" t="s">
        <v>225</v>
      </c>
      <c r="E246" s="227" t="s">
        <v>1419</v>
      </c>
      <c r="F246" s="228" t="s">
        <v>1420</v>
      </c>
      <c r="G246" s="229" t="s">
        <v>570</v>
      </c>
      <c r="H246" s="230">
        <v>128</v>
      </c>
      <c r="I246" s="231"/>
      <c r="J246" s="232">
        <f>ROUND(I246*H246,2)</f>
        <v>0</v>
      </c>
      <c r="K246" s="228" t="s">
        <v>229</v>
      </c>
      <c r="L246" s="45"/>
      <c r="M246" s="233" t="s">
        <v>1</v>
      </c>
      <c r="N246" s="234" t="s">
        <v>43</v>
      </c>
      <c r="O246" s="92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7" t="s">
        <v>243</v>
      </c>
      <c r="AT246" s="237" t="s">
        <v>225</v>
      </c>
      <c r="AU246" s="237" t="s">
        <v>87</v>
      </c>
      <c r="AY246" s="18" t="s">
        <v>224</v>
      </c>
      <c r="BE246" s="238">
        <f>IF(N246="základní",J246,0)</f>
        <v>0</v>
      </c>
      <c r="BF246" s="238">
        <f>IF(N246="snížená",J246,0)</f>
        <v>0</v>
      </c>
      <c r="BG246" s="238">
        <f>IF(N246="zákl. přenesená",J246,0)</f>
        <v>0</v>
      </c>
      <c r="BH246" s="238">
        <f>IF(N246="sníž. přenesená",J246,0)</f>
        <v>0</v>
      </c>
      <c r="BI246" s="238">
        <f>IF(N246="nulová",J246,0)</f>
        <v>0</v>
      </c>
      <c r="BJ246" s="18" t="s">
        <v>85</v>
      </c>
      <c r="BK246" s="238">
        <f>ROUND(I246*H246,2)</f>
        <v>0</v>
      </c>
      <c r="BL246" s="18" t="s">
        <v>243</v>
      </c>
      <c r="BM246" s="237" t="s">
        <v>1595</v>
      </c>
    </row>
    <row r="247" s="2" customFormat="1">
      <c r="A247" s="39"/>
      <c r="B247" s="40"/>
      <c r="C247" s="41"/>
      <c r="D247" s="239" t="s">
        <v>235</v>
      </c>
      <c r="E247" s="41"/>
      <c r="F247" s="240" t="s">
        <v>1596</v>
      </c>
      <c r="G247" s="41"/>
      <c r="H247" s="41"/>
      <c r="I247" s="241"/>
      <c r="J247" s="41"/>
      <c r="K247" s="41"/>
      <c r="L247" s="45"/>
      <c r="M247" s="242"/>
      <c r="N247" s="243"/>
      <c r="O247" s="92"/>
      <c r="P247" s="92"/>
      <c r="Q247" s="92"/>
      <c r="R247" s="92"/>
      <c r="S247" s="92"/>
      <c r="T247" s="93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235</v>
      </c>
      <c r="AU247" s="18" t="s">
        <v>87</v>
      </c>
    </row>
    <row r="248" s="13" customFormat="1">
      <c r="A248" s="13"/>
      <c r="B248" s="250"/>
      <c r="C248" s="251"/>
      <c r="D248" s="239" t="s">
        <v>314</v>
      </c>
      <c r="E248" s="252" t="s">
        <v>1</v>
      </c>
      <c r="F248" s="253" t="s">
        <v>1597</v>
      </c>
      <c r="G248" s="251"/>
      <c r="H248" s="254">
        <v>128</v>
      </c>
      <c r="I248" s="255"/>
      <c r="J248" s="251"/>
      <c r="K248" s="251"/>
      <c r="L248" s="256"/>
      <c r="M248" s="257"/>
      <c r="N248" s="258"/>
      <c r="O248" s="258"/>
      <c r="P248" s="258"/>
      <c r="Q248" s="258"/>
      <c r="R248" s="258"/>
      <c r="S248" s="258"/>
      <c r="T248" s="259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0" t="s">
        <v>314</v>
      </c>
      <c r="AU248" s="260" t="s">
        <v>87</v>
      </c>
      <c r="AV248" s="13" t="s">
        <v>87</v>
      </c>
      <c r="AW248" s="13" t="s">
        <v>34</v>
      </c>
      <c r="AX248" s="13" t="s">
        <v>85</v>
      </c>
      <c r="AY248" s="260" t="s">
        <v>224</v>
      </c>
    </row>
    <row r="249" s="2" customFormat="1" ht="24.15" customHeight="1">
      <c r="A249" s="39"/>
      <c r="B249" s="40"/>
      <c r="C249" s="297" t="s">
        <v>574</v>
      </c>
      <c r="D249" s="297" t="s">
        <v>483</v>
      </c>
      <c r="E249" s="298" t="s">
        <v>1598</v>
      </c>
      <c r="F249" s="299" t="s">
        <v>1599</v>
      </c>
      <c r="G249" s="300" t="s">
        <v>570</v>
      </c>
      <c r="H249" s="301">
        <v>129.91999999999999</v>
      </c>
      <c r="I249" s="302"/>
      <c r="J249" s="303">
        <f>ROUND(I249*H249,2)</f>
        <v>0</v>
      </c>
      <c r="K249" s="299" t="s">
        <v>229</v>
      </c>
      <c r="L249" s="304"/>
      <c r="M249" s="305" t="s">
        <v>1</v>
      </c>
      <c r="N249" s="306" t="s">
        <v>43</v>
      </c>
      <c r="O249" s="92"/>
      <c r="P249" s="235">
        <f>O249*H249</f>
        <v>0</v>
      </c>
      <c r="Q249" s="235">
        <v>0.00027</v>
      </c>
      <c r="R249" s="235">
        <f>Q249*H249</f>
        <v>0.035078399999999996</v>
      </c>
      <c r="S249" s="235">
        <v>0</v>
      </c>
      <c r="T249" s="236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7" t="s">
        <v>264</v>
      </c>
      <c r="AT249" s="237" t="s">
        <v>483</v>
      </c>
      <c r="AU249" s="237" t="s">
        <v>87</v>
      </c>
      <c r="AY249" s="18" t="s">
        <v>224</v>
      </c>
      <c r="BE249" s="238">
        <f>IF(N249="základní",J249,0)</f>
        <v>0</v>
      </c>
      <c r="BF249" s="238">
        <f>IF(N249="snížená",J249,0)</f>
        <v>0</v>
      </c>
      <c r="BG249" s="238">
        <f>IF(N249="zákl. přenesená",J249,0)</f>
        <v>0</v>
      </c>
      <c r="BH249" s="238">
        <f>IF(N249="sníž. přenesená",J249,0)</f>
        <v>0</v>
      </c>
      <c r="BI249" s="238">
        <f>IF(N249="nulová",J249,0)</f>
        <v>0</v>
      </c>
      <c r="BJ249" s="18" t="s">
        <v>85</v>
      </c>
      <c r="BK249" s="238">
        <f>ROUND(I249*H249,2)</f>
        <v>0</v>
      </c>
      <c r="BL249" s="18" t="s">
        <v>243</v>
      </c>
      <c r="BM249" s="237" t="s">
        <v>1600</v>
      </c>
    </row>
    <row r="250" s="13" customFormat="1">
      <c r="A250" s="13"/>
      <c r="B250" s="250"/>
      <c r="C250" s="251"/>
      <c r="D250" s="239" t="s">
        <v>314</v>
      </c>
      <c r="E250" s="251"/>
      <c r="F250" s="253" t="s">
        <v>1601</v>
      </c>
      <c r="G250" s="251"/>
      <c r="H250" s="254">
        <v>129.91999999999999</v>
      </c>
      <c r="I250" s="255"/>
      <c r="J250" s="251"/>
      <c r="K250" s="251"/>
      <c r="L250" s="256"/>
      <c r="M250" s="257"/>
      <c r="N250" s="258"/>
      <c r="O250" s="258"/>
      <c r="P250" s="258"/>
      <c r="Q250" s="258"/>
      <c r="R250" s="258"/>
      <c r="S250" s="258"/>
      <c r="T250" s="25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0" t="s">
        <v>314</v>
      </c>
      <c r="AU250" s="260" t="s">
        <v>87</v>
      </c>
      <c r="AV250" s="13" t="s">
        <v>87</v>
      </c>
      <c r="AW250" s="13" t="s">
        <v>4</v>
      </c>
      <c r="AX250" s="13" t="s">
        <v>85</v>
      </c>
      <c r="AY250" s="260" t="s">
        <v>224</v>
      </c>
    </row>
    <row r="251" s="2" customFormat="1" ht="24.15" customHeight="1">
      <c r="A251" s="39"/>
      <c r="B251" s="40"/>
      <c r="C251" s="226" t="s">
        <v>579</v>
      </c>
      <c r="D251" s="226" t="s">
        <v>225</v>
      </c>
      <c r="E251" s="227" t="s">
        <v>1602</v>
      </c>
      <c r="F251" s="228" t="s">
        <v>1603</v>
      </c>
      <c r="G251" s="229" t="s">
        <v>570</v>
      </c>
      <c r="H251" s="230">
        <v>15</v>
      </c>
      <c r="I251" s="231"/>
      <c r="J251" s="232">
        <f>ROUND(I251*H251,2)</f>
        <v>0</v>
      </c>
      <c r="K251" s="228" t="s">
        <v>229</v>
      </c>
      <c r="L251" s="45"/>
      <c r="M251" s="233" t="s">
        <v>1</v>
      </c>
      <c r="N251" s="234" t="s">
        <v>43</v>
      </c>
      <c r="O251" s="92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7" t="s">
        <v>243</v>
      </c>
      <c r="AT251" s="237" t="s">
        <v>225</v>
      </c>
      <c r="AU251" s="237" t="s">
        <v>87</v>
      </c>
      <c r="AY251" s="18" t="s">
        <v>224</v>
      </c>
      <c r="BE251" s="238">
        <f>IF(N251="základní",J251,0)</f>
        <v>0</v>
      </c>
      <c r="BF251" s="238">
        <f>IF(N251="snížená",J251,0)</f>
        <v>0</v>
      </c>
      <c r="BG251" s="238">
        <f>IF(N251="zákl. přenesená",J251,0)</f>
        <v>0</v>
      </c>
      <c r="BH251" s="238">
        <f>IF(N251="sníž. přenesená",J251,0)</f>
        <v>0</v>
      </c>
      <c r="BI251" s="238">
        <f>IF(N251="nulová",J251,0)</f>
        <v>0</v>
      </c>
      <c r="BJ251" s="18" t="s">
        <v>85</v>
      </c>
      <c r="BK251" s="238">
        <f>ROUND(I251*H251,2)</f>
        <v>0</v>
      </c>
      <c r="BL251" s="18" t="s">
        <v>243</v>
      </c>
      <c r="BM251" s="237" t="s">
        <v>1604</v>
      </c>
    </row>
    <row r="252" s="2" customFormat="1" ht="24.15" customHeight="1">
      <c r="A252" s="39"/>
      <c r="B252" s="40"/>
      <c r="C252" s="297" t="s">
        <v>583</v>
      </c>
      <c r="D252" s="297" t="s">
        <v>483</v>
      </c>
      <c r="E252" s="298" t="s">
        <v>1605</v>
      </c>
      <c r="F252" s="299" t="s">
        <v>1606</v>
      </c>
      <c r="G252" s="300" t="s">
        <v>570</v>
      </c>
      <c r="H252" s="301">
        <v>15.225</v>
      </c>
      <c r="I252" s="302"/>
      <c r="J252" s="303">
        <f>ROUND(I252*H252,2)</f>
        <v>0</v>
      </c>
      <c r="K252" s="299" t="s">
        <v>229</v>
      </c>
      <c r="L252" s="304"/>
      <c r="M252" s="305" t="s">
        <v>1</v>
      </c>
      <c r="N252" s="306" t="s">
        <v>43</v>
      </c>
      <c r="O252" s="92"/>
      <c r="P252" s="235">
        <f>O252*H252</f>
        <v>0</v>
      </c>
      <c r="Q252" s="235">
        <v>0.00106</v>
      </c>
      <c r="R252" s="235">
        <f>Q252*H252</f>
        <v>0.0161385</v>
      </c>
      <c r="S252" s="235">
        <v>0</v>
      </c>
      <c r="T252" s="23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7" t="s">
        <v>264</v>
      </c>
      <c r="AT252" s="237" t="s">
        <v>483</v>
      </c>
      <c r="AU252" s="237" t="s">
        <v>87</v>
      </c>
      <c r="AY252" s="18" t="s">
        <v>224</v>
      </c>
      <c r="BE252" s="238">
        <f>IF(N252="základní",J252,0)</f>
        <v>0</v>
      </c>
      <c r="BF252" s="238">
        <f>IF(N252="snížená",J252,0)</f>
        <v>0</v>
      </c>
      <c r="BG252" s="238">
        <f>IF(N252="zákl. přenesená",J252,0)</f>
        <v>0</v>
      </c>
      <c r="BH252" s="238">
        <f>IF(N252="sníž. přenesená",J252,0)</f>
        <v>0</v>
      </c>
      <c r="BI252" s="238">
        <f>IF(N252="nulová",J252,0)</f>
        <v>0</v>
      </c>
      <c r="BJ252" s="18" t="s">
        <v>85</v>
      </c>
      <c r="BK252" s="238">
        <f>ROUND(I252*H252,2)</f>
        <v>0</v>
      </c>
      <c r="BL252" s="18" t="s">
        <v>243</v>
      </c>
      <c r="BM252" s="237" t="s">
        <v>1607</v>
      </c>
    </row>
    <row r="253" s="13" customFormat="1">
      <c r="A253" s="13"/>
      <c r="B253" s="250"/>
      <c r="C253" s="251"/>
      <c r="D253" s="239" t="s">
        <v>314</v>
      </c>
      <c r="E253" s="251"/>
      <c r="F253" s="253" t="s">
        <v>1608</v>
      </c>
      <c r="G253" s="251"/>
      <c r="H253" s="254">
        <v>15.225</v>
      </c>
      <c r="I253" s="255"/>
      <c r="J253" s="251"/>
      <c r="K253" s="251"/>
      <c r="L253" s="256"/>
      <c r="M253" s="257"/>
      <c r="N253" s="258"/>
      <c r="O253" s="258"/>
      <c r="P253" s="258"/>
      <c r="Q253" s="258"/>
      <c r="R253" s="258"/>
      <c r="S253" s="258"/>
      <c r="T253" s="25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0" t="s">
        <v>314</v>
      </c>
      <c r="AU253" s="260" t="s">
        <v>87</v>
      </c>
      <c r="AV253" s="13" t="s">
        <v>87</v>
      </c>
      <c r="AW253" s="13" t="s">
        <v>4</v>
      </c>
      <c r="AX253" s="13" t="s">
        <v>85</v>
      </c>
      <c r="AY253" s="260" t="s">
        <v>224</v>
      </c>
    </row>
    <row r="254" s="2" customFormat="1" ht="24.15" customHeight="1">
      <c r="A254" s="39"/>
      <c r="B254" s="40"/>
      <c r="C254" s="226" t="s">
        <v>587</v>
      </c>
      <c r="D254" s="226" t="s">
        <v>225</v>
      </c>
      <c r="E254" s="227" t="s">
        <v>1609</v>
      </c>
      <c r="F254" s="228" t="s">
        <v>1610</v>
      </c>
      <c r="G254" s="229" t="s">
        <v>570</v>
      </c>
      <c r="H254" s="230">
        <v>7</v>
      </c>
      <c r="I254" s="231"/>
      <c r="J254" s="232">
        <f>ROUND(I254*H254,2)</f>
        <v>0</v>
      </c>
      <c r="K254" s="228" t="s">
        <v>229</v>
      </c>
      <c r="L254" s="45"/>
      <c r="M254" s="233" t="s">
        <v>1</v>
      </c>
      <c r="N254" s="234" t="s">
        <v>43</v>
      </c>
      <c r="O254" s="92"/>
      <c r="P254" s="235">
        <f>O254*H254</f>
        <v>0</v>
      </c>
      <c r="Q254" s="235">
        <v>1.0000000000000001E-05</v>
      </c>
      <c r="R254" s="235">
        <f>Q254*H254</f>
        <v>7.0000000000000007E-05</v>
      </c>
      <c r="S254" s="235">
        <v>0</v>
      </c>
      <c r="T254" s="236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7" t="s">
        <v>243</v>
      </c>
      <c r="AT254" s="237" t="s">
        <v>225</v>
      </c>
      <c r="AU254" s="237" t="s">
        <v>87</v>
      </c>
      <c r="AY254" s="18" t="s">
        <v>224</v>
      </c>
      <c r="BE254" s="238">
        <f>IF(N254="základní",J254,0)</f>
        <v>0</v>
      </c>
      <c r="BF254" s="238">
        <f>IF(N254="snížená",J254,0)</f>
        <v>0</v>
      </c>
      <c r="BG254" s="238">
        <f>IF(N254="zákl. přenesená",J254,0)</f>
        <v>0</v>
      </c>
      <c r="BH254" s="238">
        <f>IF(N254="sníž. přenesená",J254,0)</f>
        <v>0</v>
      </c>
      <c r="BI254" s="238">
        <f>IF(N254="nulová",J254,0)</f>
        <v>0</v>
      </c>
      <c r="BJ254" s="18" t="s">
        <v>85</v>
      </c>
      <c r="BK254" s="238">
        <f>ROUND(I254*H254,2)</f>
        <v>0</v>
      </c>
      <c r="BL254" s="18" t="s">
        <v>243</v>
      </c>
      <c r="BM254" s="237" t="s">
        <v>1611</v>
      </c>
    </row>
    <row r="255" s="2" customFormat="1" ht="16.5" customHeight="1">
      <c r="A255" s="39"/>
      <c r="B255" s="40"/>
      <c r="C255" s="297" t="s">
        <v>592</v>
      </c>
      <c r="D255" s="297" t="s">
        <v>483</v>
      </c>
      <c r="E255" s="298" t="s">
        <v>1612</v>
      </c>
      <c r="F255" s="299" t="s">
        <v>1613</v>
      </c>
      <c r="G255" s="300" t="s">
        <v>570</v>
      </c>
      <c r="H255" s="301">
        <v>7.21</v>
      </c>
      <c r="I255" s="302"/>
      <c r="J255" s="303">
        <f>ROUND(I255*H255,2)</f>
        <v>0</v>
      </c>
      <c r="K255" s="299" t="s">
        <v>229</v>
      </c>
      <c r="L255" s="304"/>
      <c r="M255" s="305" t="s">
        <v>1</v>
      </c>
      <c r="N255" s="306" t="s">
        <v>43</v>
      </c>
      <c r="O255" s="92"/>
      <c r="P255" s="235">
        <f>O255*H255</f>
        <v>0</v>
      </c>
      <c r="Q255" s="235">
        <v>0.0014</v>
      </c>
      <c r="R255" s="235">
        <f>Q255*H255</f>
        <v>0.010094000000000001</v>
      </c>
      <c r="S255" s="235">
        <v>0</v>
      </c>
      <c r="T255" s="23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7" t="s">
        <v>264</v>
      </c>
      <c r="AT255" s="237" t="s">
        <v>483</v>
      </c>
      <c r="AU255" s="237" t="s">
        <v>87</v>
      </c>
      <c r="AY255" s="18" t="s">
        <v>224</v>
      </c>
      <c r="BE255" s="238">
        <f>IF(N255="základní",J255,0)</f>
        <v>0</v>
      </c>
      <c r="BF255" s="238">
        <f>IF(N255="snížená",J255,0)</f>
        <v>0</v>
      </c>
      <c r="BG255" s="238">
        <f>IF(N255="zákl. přenesená",J255,0)</f>
        <v>0</v>
      </c>
      <c r="BH255" s="238">
        <f>IF(N255="sníž. přenesená",J255,0)</f>
        <v>0</v>
      </c>
      <c r="BI255" s="238">
        <f>IF(N255="nulová",J255,0)</f>
        <v>0</v>
      </c>
      <c r="BJ255" s="18" t="s">
        <v>85</v>
      </c>
      <c r="BK255" s="238">
        <f>ROUND(I255*H255,2)</f>
        <v>0</v>
      </c>
      <c r="BL255" s="18" t="s">
        <v>243</v>
      </c>
      <c r="BM255" s="237" t="s">
        <v>1614</v>
      </c>
    </row>
    <row r="256" s="13" customFormat="1">
      <c r="A256" s="13"/>
      <c r="B256" s="250"/>
      <c r="C256" s="251"/>
      <c r="D256" s="239" t="s">
        <v>314</v>
      </c>
      <c r="E256" s="251"/>
      <c r="F256" s="253" t="s">
        <v>1615</v>
      </c>
      <c r="G256" s="251"/>
      <c r="H256" s="254">
        <v>7.21</v>
      </c>
      <c r="I256" s="255"/>
      <c r="J256" s="251"/>
      <c r="K256" s="251"/>
      <c r="L256" s="256"/>
      <c r="M256" s="257"/>
      <c r="N256" s="258"/>
      <c r="O256" s="258"/>
      <c r="P256" s="258"/>
      <c r="Q256" s="258"/>
      <c r="R256" s="258"/>
      <c r="S256" s="258"/>
      <c r="T256" s="25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0" t="s">
        <v>314</v>
      </c>
      <c r="AU256" s="260" t="s">
        <v>87</v>
      </c>
      <c r="AV256" s="13" t="s">
        <v>87</v>
      </c>
      <c r="AW256" s="13" t="s">
        <v>4</v>
      </c>
      <c r="AX256" s="13" t="s">
        <v>85</v>
      </c>
      <c r="AY256" s="260" t="s">
        <v>224</v>
      </c>
    </row>
    <row r="257" s="2" customFormat="1" ht="24.15" customHeight="1">
      <c r="A257" s="39"/>
      <c r="B257" s="40"/>
      <c r="C257" s="226" t="s">
        <v>599</v>
      </c>
      <c r="D257" s="226" t="s">
        <v>225</v>
      </c>
      <c r="E257" s="227" t="s">
        <v>1616</v>
      </c>
      <c r="F257" s="228" t="s">
        <v>1617</v>
      </c>
      <c r="G257" s="229" t="s">
        <v>570</v>
      </c>
      <c r="H257" s="230">
        <v>88</v>
      </c>
      <c r="I257" s="231"/>
      <c r="J257" s="232">
        <f>ROUND(I257*H257,2)</f>
        <v>0</v>
      </c>
      <c r="K257" s="228" t="s">
        <v>229</v>
      </c>
      <c r="L257" s="45"/>
      <c r="M257" s="233" t="s">
        <v>1</v>
      </c>
      <c r="N257" s="234" t="s">
        <v>43</v>
      </c>
      <c r="O257" s="92"/>
      <c r="P257" s="235">
        <f>O257*H257</f>
        <v>0</v>
      </c>
      <c r="Q257" s="235">
        <v>1.0000000000000001E-05</v>
      </c>
      <c r="R257" s="235">
        <f>Q257*H257</f>
        <v>0.00088000000000000003</v>
      </c>
      <c r="S257" s="235">
        <v>0</v>
      </c>
      <c r="T257" s="236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7" t="s">
        <v>243</v>
      </c>
      <c r="AT257" s="237" t="s">
        <v>225</v>
      </c>
      <c r="AU257" s="237" t="s">
        <v>87</v>
      </c>
      <c r="AY257" s="18" t="s">
        <v>224</v>
      </c>
      <c r="BE257" s="238">
        <f>IF(N257="základní",J257,0)</f>
        <v>0</v>
      </c>
      <c r="BF257" s="238">
        <f>IF(N257="snížená",J257,0)</f>
        <v>0</v>
      </c>
      <c r="BG257" s="238">
        <f>IF(N257="zákl. přenesená",J257,0)</f>
        <v>0</v>
      </c>
      <c r="BH257" s="238">
        <f>IF(N257="sníž. přenesená",J257,0)</f>
        <v>0</v>
      </c>
      <c r="BI257" s="238">
        <f>IF(N257="nulová",J257,0)</f>
        <v>0</v>
      </c>
      <c r="BJ257" s="18" t="s">
        <v>85</v>
      </c>
      <c r="BK257" s="238">
        <f>ROUND(I257*H257,2)</f>
        <v>0</v>
      </c>
      <c r="BL257" s="18" t="s">
        <v>243</v>
      </c>
      <c r="BM257" s="237" t="s">
        <v>1618</v>
      </c>
    </row>
    <row r="258" s="2" customFormat="1" ht="16.5" customHeight="1">
      <c r="A258" s="39"/>
      <c r="B258" s="40"/>
      <c r="C258" s="297" t="s">
        <v>1062</v>
      </c>
      <c r="D258" s="297" t="s">
        <v>483</v>
      </c>
      <c r="E258" s="298" t="s">
        <v>1619</v>
      </c>
      <c r="F258" s="299" t="s">
        <v>1620</v>
      </c>
      <c r="G258" s="300" t="s">
        <v>570</v>
      </c>
      <c r="H258" s="301">
        <v>90.640000000000001</v>
      </c>
      <c r="I258" s="302"/>
      <c r="J258" s="303">
        <f>ROUND(I258*H258,2)</f>
        <v>0</v>
      </c>
      <c r="K258" s="299" t="s">
        <v>229</v>
      </c>
      <c r="L258" s="304"/>
      <c r="M258" s="305" t="s">
        <v>1</v>
      </c>
      <c r="N258" s="306" t="s">
        <v>43</v>
      </c>
      <c r="O258" s="92"/>
      <c r="P258" s="235">
        <f>O258*H258</f>
        <v>0</v>
      </c>
      <c r="Q258" s="235">
        <v>0.0025899999999999999</v>
      </c>
      <c r="R258" s="235">
        <f>Q258*H258</f>
        <v>0.23475759999999998</v>
      </c>
      <c r="S258" s="235">
        <v>0</v>
      </c>
      <c r="T258" s="236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7" t="s">
        <v>264</v>
      </c>
      <c r="AT258" s="237" t="s">
        <v>483</v>
      </c>
      <c r="AU258" s="237" t="s">
        <v>87</v>
      </c>
      <c r="AY258" s="18" t="s">
        <v>224</v>
      </c>
      <c r="BE258" s="238">
        <f>IF(N258="základní",J258,0)</f>
        <v>0</v>
      </c>
      <c r="BF258" s="238">
        <f>IF(N258="snížená",J258,0)</f>
        <v>0</v>
      </c>
      <c r="BG258" s="238">
        <f>IF(N258="zákl. přenesená",J258,0)</f>
        <v>0</v>
      </c>
      <c r="BH258" s="238">
        <f>IF(N258="sníž. přenesená",J258,0)</f>
        <v>0</v>
      </c>
      <c r="BI258" s="238">
        <f>IF(N258="nulová",J258,0)</f>
        <v>0</v>
      </c>
      <c r="BJ258" s="18" t="s">
        <v>85</v>
      </c>
      <c r="BK258" s="238">
        <f>ROUND(I258*H258,2)</f>
        <v>0</v>
      </c>
      <c r="BL258" s="18" t="s">
        <v>243</v>
      </c>
      <c r="BM258" s="237" t="s">
        <v>1621</v>
      </c>
    </row>
    <row r="259" s="13" customFormat="1">
      <c r="A259" s="13"/>
      <c r="B259" s="250"/>
      <c r="C259" s="251"/>
      <c r="D259" s="239" t="s">
        <v>314</v>
      </c>
      <c r="E259" s="251"/>
      <c r="F259" s="253" t="s">
        <v>1622</v>
      </c>
      <c r="G259" s="251"/>
      <c r="H259" s="254">
        <v>90.640000000000001</v>
      </c>
      <c r="I259" s="255"/>
      <c r="J259" s="251"/>
      <c r="K259" s="251"/>
      <c r="L259" s="256"/>
      <c r="M259" s="257"/>
      <c r="N259" s="258"/>
      <c r="O259" s="258"/>
      <c r="P259" s="258"/>
      <c r="Q259" s="258"/>
      <c r="R259" s="258"/>
      <c r="S259" s="258"/>
      <c r="T259" s="25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0" t="s">
        <v>314</v>
      </c>
      <c r="AU259" s="260" t="s">
        <v>87</v>
      </c>
      <c r="AV259" s="13" t="s">
        <v>87</v>
      </c>
      <c r="AW259" s="13" t="s">
        <v>4</v>
      </c>
      <c r="AX259" s="13" t="s">
        <v>85</v>
      </c>
      <c r="AY259" s="260" t="s">
        <v>224</v>
      </c>
    </row>
    <row r="260" s="2" customFormat="1" ht="24.15" customHeight="1">
      <c r="A260" s="39"/>
      <c r="B260" s="40"/>
      <c r="C260" s="226" t="s">
        <v>1066</v>
      </c>
      <c r="D260" s="226" t="s">
        <v>225</v>
      </c>
      <c r="E260" s="227" t="s">
        <v>894</v>
      </c>
      <c r="F260" s="228" t="s">
        <v>895</v>
      </c>
      <c r="G260" s="229" t="s">
        <v>570</v>
      </c>
      <c r="H260" s="230">
        <v>143</v>
      </c>
      <c r="I260" s="231"/>
      <c r="J260" s="232">
        <f>ROUND(I260*H260,2)</f>
        <v>0</v>
      </c>
      <c r="K260" s="228" t="s">
        <v>229</v>
      </c>
      <c r="L260" s="45"/>
      <c r="M260" s="233" t="s">
        <v>1</v>
      </c>
      <c r="N260" s="234" t="s">
        <v>43</v>
      </c>
      <c r="O260" s="92"/>
      <c r="P260" s="235">
        <f>O260*H260</f>
        <v>0</v>
      </c>
      <c r="Q260" s="235">
        <v>0</v>
      </c>
      <c r="R260" s="235">
        <f>Q260*H260</f>
        <v>0</v>
      </c>
      <c r="S260" s="235">
        <v>0</v>
      </c>
      <c r="T260" s="236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7" t="s">
        <v>243</v>
      </c>
      <c r="AT260" s="237" t="s">
        <v>225</v>
      </c>
      <c r="AU260" s="237" t="s">
        <v>87</v>
      </c>
      <c r="AY260" s="18" t="s">
        <v>224</v>
      </c>
      <c r="BE260" s="238">
        <f>IF(N260="základní",J260,0)</f>
        <v>0</v>
      </c>
      <c r="BF260" s="238">
        <f>IF(N260="snížená",J260,0)</f>
        <v>0</v>
      </c>
      <c r="BG260" s="238">
        <f>IF(N260="zákl. přenesená",J260,0)</f>
        <v>0</v>
      </c>
      <c r="BH260" s="238">
        <f>IF(N260="sníž. přenesená",J260,0)</f>
        <v>0</v>
      </c>
      <c r="BI260" s="238">
        <f>IF(N260="nulová",J260,0)</f>
        <v>0</v>
      </c>
      <c r="BJ260" s="18" t="s">
        <v>85</v>
      </c>
      <c r="BK260" s="238">
        <f>ROUND(I260*H260,2)</f>
        <v>0</v>
      </c>
      <c r="BL260" s="18" t="s">
        <v>243</v>
      </c>
      <c r="BM260" s="237" t="s">
        <v>1623</v>
      </c>
    </row>
    <row r="261" s="13" customFormat="1">
      <c r="A261" s="13"/>
      <c r="B261" s="250"/>
      <c r="C261" s="251"/>
      <c r="D261" s="239" t="s">
        <v>314</v>
      </c>
      <c r="E261" s="252" t="s">
        <v>1</v>
      </c>
      <c r="F261" s="253" t="s">
        <v>1624</v>
      </c>
      <c r="G261" s="251"/>
      <c r="H261" s="254">
        <v>143</v>
      </c>
      <c r="I261" s="255"/>
      <c r="J261" s="251"/>
      <c r="K261" s="251"/>
      <c r="L261" s="256"/>
      <c r="M261" s="257"/>
      <c r="N261" s="258"/>
      <c r="O261" s="258"/>
      <c r="P261" s="258"/>
      <c r="Q261" s="258"/>
      <c r="R261" s="258"/>
      <c r="S261" s="258"/>
      <c r="T261" s="25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0" t="s">
        <v>314</v>
      </c>
      <c r="AU261" s="260" t="s">
        <v>87</v>
      </c>
      <c r="AV261" s="13" t="s">
        <v>87</v>
      </c>
      <c r="AW261" s="13" t="s">
        <v>34</v>
      </c>
      <c r="AX261" s="13" t="s">
        <v>85</v>
      </c>
      <c r="AY261" s="260" t="s">
        <v>224</v>
      </c>
    </row>
    <row r="262" s="2" customFormat="1" ht="16.5" customHeight="1">
      <c r="A262" s="39"/>
      <c r="B262" s="40"/>
      <c r="C262" s="226" t="s">
        <v>1070</v>
      </c>
      <c r="D262" s="226" t="s">
        <v>225</v>
      </c>
      <c r="E262" s="227" t="s">
        <v>897</v>
      </c>
      <c r="F262" s="228" t="s">
        <v>898</v>
      </c>
      <c r="G262" s="229" t="s">
        <v>570</v>
      </c>
      <c r="H262" s="230">
        <v>143</v>
      </c>
      <c r="I262" s="231"/>
      <c r="J262" s="232">
        <f>ROUND(I262*H262,2)</f>
        <v>0</v>
      </c>
      <c r="K262" s="228" t="s">
        <v>229</v>
      </c>
      <c r="L262" s="45"/>
      <c r="M262" s="233" t="s">
        <v>1</v>
      </c>
      <c r="N262" s="234" t="s">
        <v>43</v>
      </c>
      <c r="O262" s="92"/>
      <c r="P262" s="235">
        <f>O262*H262</f>
        <v>0</v>
      </c>
      <c r="Q262" s="235">
        <v>0</v>
      </c>
      <c r="R262" s="235">
        <f>Q262*H262</f>
        <v>0</v>
      </c>
      <c r="S262" s="235">
        <v>0</v>
      </c>
      <c r="T262" s="236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7" t="s">
        <v>243</v>
      </c>
      <c r="AT262" s="237" t="s">
        <v>225</v>
      </c>
      <c r="AU262" s="237" t="s">
        <v>87</v>
      </c>
      <c r="AY262" s="18" t="s">
        <v>224</v>
      </c>
      <c r="BE262" s="238">
        <f>IF(N262="základní",J262,0)</f>
        <v>0</v>
      </c>
      <c r="BF262" s="238">
        <f>IF(N262="snížená",J262,0)</f>
        <v>0</v>
      </c>
      <c r="BG262" s="238">
        <f>IF(N262="zákl. přenesená",J262,0)</f>
        <v>0</v>
      </c>
      <c r="BH262" s="238">
        <f>IF(N262="sníž. přenesená",J262,0)</f>
        <v>0</v>
      </c>
      <c r="BI262" s="238">
        <f>IF(N262="nulová",J262,0)</f>
        <v>0</v>
      </c>
      <c r="BJ262" s="18" t="s">
        <v>85</v>
      </c>
      <c r="BK262" s="238">
        <f>ROUND(I262*H262,2)</f>
        <v>0</v>
      </c>
      <c r="BL262" s="18" t="s">
        <v>243</v>
      </c>
      <c r="BM262" s="237" t="s">
        <v>1625</v>
      </c>
    </row>
    <row r="263" s="13" customFormat="1">
      <c r="A263" s="13"/>
      <c r="B263" s="250"/>
      <c r="C263" s="251"/>
      <c r="D263" s="239" t="s">
        <v>314</v>
      </c>
      <c r="E263" s="252" t="s">
        <v>1</v>
      </c>
      <c r="F263" s="253" t="s">
        <v>1624</v>
      </c>
      <c r="G263" s="251"/>
      <c r="H263" s="254">
        <v>143</v>
      </c>
      <c r="I263" s="255"/>
      <c r="J263" s="251"/>
      <c r="K263" s="251"/>
      <c r="L263" s="256"/>
      <c r="M263" s="257"/>
      <c r="N263" s="258"/>
      <c r="O263" s="258"/>
      <c r="P263" s="258"/>
      <c r="Q263" s="258"/>
      <c r="R263" s="258"/>
      <c r="S263" s="258"/>
      <c r="T263" s="25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0" t="s">
        <v>314</v>
      </c>
      <c r="AU263" s="260" t="s">
        <v>87</v>
      </c>
      <c r="AV263" s="13" t="s">
        <v>87</v>
      </c>
      <c r="AW263" s="13" t="s">
        <v>34</v>
      </c>
      <c r="AX263" s="13" t="s">
        <v>85</v>
      </c>
      <c r="AY263" s="260" t="s">
        <v>224</v>
      </c>
    </row>
    <row r="264" s="2" customFormat="1" ht="24.15" customHeight="1">
      <c r="A264" s="39"/>
      <c r="B264" s="40"/>
      <c r="C264" s="226" t="s">
        <v>1074</v>
      </c>
      <c r="D264" s="226" t="s">
        <v>225</v>
      </c>
      <c r="E264" s="227" t="s">
        <v>1626</v>
      </c>
      <c r="F264" s="228" t="s">
        <v>1627</v>
      </c>
      <c r="G264" s="229" t="s">
        <v>318</v>
      </c>
      <c r="H264" s="230">
        <v>2</v>
      </c>
      <c r="I264" s="231"/>
      <c r="J264" s="232">
        <f>ROUND(I264*H264,2)</f>
        <v>0</v>
      </c>
      <c r="K264" s="228" t="s">
        <v>229</v>
      </c>
      <c r="L264" s="45"/>
      <c r="M264" s="233" t="s">
        <v>1</v>
      </c>
      <c r="N264" s="234" t="s">
        <v>43</v>
      </c>
      <c r="O264" s="92"/>
      <c r="P264" s="235">
        <f>O264*H264</f>
        <v>0</v>
      </c>
      <c r="Q264" s="235">
        <v>0.45937</v>
      </c>
      <c r="R264" s="235">
        <f>Q264*H264</f>
        <v>0.91874</v>
      </c>
      <c r="S264" s="235">
        <v>0</v>
      </c>
      <c r="T264" s="23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7" t="s">
        <v>243</v>
      </c>
      <c r="AT264" s="237" t="s">
        <v>225</v>
      </c>
      <c r="AU264" s="237" t="s">
        <v>87</v>
      </c>
      <c r="AY264" s="18" t="s">
        <v>224</v>
      </c>
      <c r="BE264" s="238">
        <f>IF(N264="základní",J264,0)</f>
        <v>0</v>
      </c>
      <c r="BF264" s="238">
        <f>IF(N264="snížená",J264,0)</f>
        <v>0</v>
      </c>
      <c r="BG264" s="238">
        <f>IF(N264="zákl. přenesená",J264,0)</f>
        <v>0</v>
      </c>
      <c r="BH264" s="238">
        <f>IF(N264="sníž. přenesená",J264,0)</f>
        <v>0</v>
      </c>
      <c r="BI264" s="238">
        <f>IF(N264="nulová",J264,0)</f>
        <v>0</v>
      </c>
      <c r="BJ264" s="18" t="s">
        <v>85</v>
      </c>
      <c r="BK264" s="238">
        <f>ROUND(I264*H264,2)</f>
        <v>0</v>
      </c>
      <c r="BL264" s="18" t="s">
        <v>243</v>
      </c>
      <c r="BM264" s="237" t="s">
        <v>1628</v>
      </c>
    </row>
    <row r="265" s="2" customFormat="1" ht="24.15" customHeight="1">
      <c r="A265" s="39"/>
      <c r="B265" s="40"/>
      <c r="C265" s="226" t="s">
        <v>1079</v>
      </c>
      <c r="D265" s="226" t="s">
        <v>225</v>
      </c>
      <c r="E265" s="227" t="s">
        <v>1629</v>
      </c>
      <c r="F265" s="228" t="s">
        <v>1630</v>
      </c>
      <c r="G265" s="229" t="s">
        <v>318</v>
      </c>
      <c r="H265" s="230">
        <v>2</v>
      </c>
      <c r="I265" s="231"/>
      <c r="J265" s="232">
        <f>ROUND(I265*H265,2)</f>
        <v>0</v>
      </c>
      <c r="K265" s="228" t="s">
        <v>229</v>
      </c>
      <c r="L265" s="45"/>
      <c r="M265" s="233" t="s">
        <v>1</v>
      </c>
      <c r="N265" s="234" t="s">
        <v>43</v>
      </c>
      <c r="O265" s="92"/>
      <c r="P265" s="235">
        <f>O265*H265</f>
        <v>0</v>
      </c>
      <c r="Q265" s="235">
        <v>0.040120000000000003</v>
      </c>
      <c r="R265" s="235">
        <f>Q265*H265</f>
        <v>0.080240000000000006</v>
      </c>
      <c r="S265" s="235">
        <v>0</v>
      </c>
      <c r="T265" s="236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7" t="s">
        <v>243</v>
      </c>
      <c r="AT265" s="237" t="s">
        <v>225</v>
      </c>
      <c r="AU265" s="237" t="s">
        <v>87</v>
      </c>
      <c r="AY265" s="18" t="s">
        <v>224</v>
      </c>
      <c r="BE265" s="238">
        <f>IF(N265="základní",J265,0)</f>
        <v>0</v>
      </c>
      <c r="BF265" s="238">
        <f>IF(N265="snížená",J265,0)</f>
        <v>0</v>
      </c>
      <c r="BG265" s="238">
        <f>IF(N265="zákl. přenesená",J265,0)</f>
        <v>0</v>
      </c>
      <c r="BH265" s="238">
        <f>IF(N265="sníž. přenesená",J265,0)</f>
        <v>0</v>
      </c>
      <c r="BI265" s="238">
        <f>IF(N265="nulová",J265,0)</f>
        <v>0</v>
      </c>
      <c r="BJ265" s="18" t="s">
        <v>85</v>
      </c>
      <c r="BK265" s="238">
        <f>ROUND(I265*H265,2)</f>
        <v>0</v>
      </c>
      <c r="BL265" s="18" t="s">
        <v>243</v>
      </c>
      <c r="BM265" s="237" t="s">
        <v>1631</v>
      </c>
    </row>
    <row r="266" s="2" customFormat="1">
      <c r="A266" s="39"/>
      <c r="B266" s="40"/>
      <c r="C266" s="41"/>
      <c r="D266" s="239" t="s">
        <v>235</v>
      </c>
      <c r="E266" s="41"/>
      <c r="F266" s="240" t="s">
        <v>1632</v>
      </c>
      <c r="G266" s="41"/>
      <c r="H266" s="41"/>
      <c r="I266" s="241"/>
      <c r="J266" s="41"/>
      <c r="K266" s="41"/>
      <c r="L266" s="45"/>
      <c r="M266" s="242"/>
      <c r="N266" s="243"/>
      <c r="O266" s="92"/>
      <c r="P266" s="92"/>
      <c r="Q266" s="92"/>
      <c r="R266" s="92"/>
      <c r="S266" s="92"/>
      <c r="T266" s="93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235</v>
      </c>
      <c r="AU266" s="18" t="s">
        <v>87</v>
      </c>
    </row>
    <row r="267" s="2" customFormat="1" ht="24.15" customHeight="1">
      <c r="A267" s="39"/>
      <c r="B267" s="40"/>
      <c r="C267" s="226" t="s">
        <v>1083</v>
      </c>
      <c r="D267" s="226" t="s">
        <v>225</v>
      </c>
      <c r="E267" s="227" t="s">
        <v>1633</v>
      </c>
      <c r="F267" s="228" t="s">
        <v>1634</v>
      </c>
      <c r="G267" s="229" t="s">
        <v>318</v>
      </c>
      <c r="H267" s="230">
        <v>2</v>
      </c>
      <c r="I267" s="231"/>
      <c r="J267" s="232">
        <f>ROUND(I267*H267,2)</f>
        <v>0</v>
      </c>
      <c r="K267" s="228" t="s">
        <v>229</v>
      </c>
      <c r="L267" s="45"/>
      <c r="M267" s="233" t="s">
        <v>1</v>
      </c>
      <c r="N267" s="234" t="s">
        <v>43</v>
      </c>
      <c r="O267" s="92"/>
      <c r="P267" s="235">
        <f>O267*H267</f>
        <v>0</v>
      </c>
      <c r="Q267" s="235">
        <v>0.21734000000000001</v>
      </c>
      <c r="R267" s="235">
        <f>Q267*H267</f>
        <v>0.43468000000000001</v>
      </c>
      <c r="S267" s="235">
        <v>0</v>
      </c>
      <c r="T267" s="236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7" t="s">
        <v>243</v>
      </c>
      <c r="AT267" s="237" t="s">
        <v>225</v>
      </c>
      <c r="AU267" s="237" t="s">
        <v>87</v>
      </c>
      <c r="AY267" s="18" t="s">
        <v>224</v>
      </c>
      <c r="BE267" s="238">
        <f>IF(N267="základní",J267,0)</f>
        <v>0</v>
      </c>
      <c r="BF267" s="238">
        <f>IF(N267="snížená",J267,0)</f>
        <v>0</v>
      </c>
      <c r="BG267" s="238">
        <f>IF(N267="zákl. přenesená",J267,0)</f>
        <v>0</v>
      </c>
      <c r="BH267" s="238">
        <f>IF(N267="sníž. přenesená",J267,0)</f>
        <v>0</v>
      </c>
      <c r="BI267" s="238">
        <f>IF(N267="nulová",J267,0)</f>
        <v>0</v>
      </c>
      <c r="BJ267" s="18" t="s">
        <v>85</v>
      </c>
      <c r="BK267" s="238">
        <f>ROUND(I267*H267,2)</f>
        <v>0</v>
      </c>
      <c r="BL267" s="18" t="s">
        <v>243</v>
      </c>
      <c r="BM267" s="237" t="s">
        <v>1635</v>
      </c>
    </row>
    <row r="268" s="13" customFormat="1">
      <c r="A268" s="13"/>
      <c r="B268" s="250"/>
      <c r="C268" s="251"/>
      <c r="D268" s="239" t="s">
        <v>314</v>
      </c>
      <c r="E268" s="252" t="s">
        <v>1</v>
      </c>
      <c r="F268" s="253" t="s">
        <v>1636</v>
      </c>
      <c r="G268" s="251"/>
      <c r="H268" s="254">
        <v>2</v>
      </c>
      <c r="I268" s="255"/>
      <c r="J268" s="251"/>
      <c r="K268" s="251"/>
      <c r="L268" s="256"/>
      <c r="M268" s="257"/>
      <c r="N268" s="258"/>
      <c r="O268" s="258"/>
      <c r="P268" s="258"/>
      <c r="Q268" s="258"/>
      <c r="R268" s="258"/>
      <c r="S268" s="258"/>
      <c r="T268" s="25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0" t="s">
        <v>314</v>
      </c>
      <c r="AU268" s="260" t="s">
        <v>87</v>
      </c>
      <c r="AV268" s="13" t="s">
        <v>87</v>
      </c>
      <c r="AW268" s="13" t="s">
        <v>34</v>
      </c>
      <c r="AX268" s="13" t="s">
        <v>85</v>
      </c>
      <c r="AY268" s="260" t="s">
        <v>224</v>
      </c>
    </row>
    <row r="269" s="2" customFormat="1" ht="16.5" customHeight="1">
      <c r="A269" s="39"/>
      <c r="B269" s="40"/>
      <c r="C269" s="297" t="s">
        <v>1089</v>
      </c>
      <c r="D269" s="297" t="s">
        <v>483</v>
      </c>
      <c r="E269" s="298" t="s">
        <v>1637</v>
      </c>
      <c r="F269" s="299" t="s">
        <v>1638</v>
      </c>
      <c r="G269" s="300" t="s">
        <v>318</v>
      </c>
      <c r="H269" s="301">
        <v>2</v>
      </c>
      <c r="I269" s="302"/>
      <c r="J269" s="303">
        <f>ROUND(I269*H269,2)</f>
        <v>0</v>
      </c>
      <c r="K269" s="299" t="s">
        <v>229</v>
      </c>
      <c r="L269" s="304"/>
      <c r="M269" s="305" t="s">
        <v>1</v>
      </c>
      <c r="N269" s="306" t="s">
        <v>43</v>
      </c>
      <c r="O269" s="92"/>
      <c r="P269" s="235">
        <f>O269*H269</f>
        <v>0</v>
      </c>
      <c r="Q269" s="235">
        <v>0.052400000000000002</v>
      </c>
      <c r="R269" s="235">
        <f>Q269*H269</f>
        <v>0.1048</v>
      </c>
      <c r="S269" s="235">
        <v>0</v>
      </c>
      <c r="T269" s="23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7" t="s">
        <v>264</v>
      </c>
      <c r="AT269" s="237" t="s">
        <v>483</v>
      </c>
      <c r="AU269" s="237" t="s">
        <v>87</v>
      </c>
      <c r="AY269" s="18" t="s">
        <v>224</v>
      </c>
      <c r="BE269" s="238">
        <f>IF(N269="základní",J269,0)</f>
        <v>0</v>
      </c>
      <c r="BF269" s="238">
        <f>IF(N269="snížená",J269,0)</f>
        <v>0</v>
      </c>
      <c r="BG269" s="238">
        <f>IF(N269="zákl. přenesená",J269,0)</f>
        <v>0</v>
      </c>
      <c r="BH269" s="238">
        <f>IF(N269="sníž. přenesená",J269,0)</f>
        <v>0</v>
      </c>
      <c r="BI269" s="238">
        <f>IF(N269="nulová",J269,0)</f>
        <v>0</v>
      </c>
      <c r="BJ269" s="18" t="s">
        <v>85</v>
      </c>
      <c r="BK269" s="238">
        <f>ROUND(I269*H269,2)</f>
        <v>0</v>
      </c>
      <c r="BL269" s="18" t="s">
        <v>243</v>
      </c>
      <c r="BM269" s="237" t="s">
        <v>1639</v>
      </c>
    </row>
    <row r="270" s="2" customFormat="1">
      <c r="A270" s="39"/>
      <c r="B270" s="40"/>
      <c r="C270" s="41"/>
      <c r="D270" s="239" t="s">
        <v>235</v>
      </c>
      <c r="E270" s="41"/>
      <c r="F270" s="240" t="s">
        <v>1640</v>
      </c>
      <c r="G270" s="41"/>
      <c r="H270" s="41"/>
      <c r="I270" s="241"/>
      <c r="J270" s="41"/>
      <c r="K270" s="41"/>
      <c r="L270" s="45"/>
      <c r="M270" s="242"/>
      <c r="N270" s="243"/>
      <c r="O270" s="92"/>
      <c r="P270" s="92"/>
      <c r="Q270" s="92"/>
      <c r="R270" s="92"/>
      <c r="S270" s="92"/>
      <c r="T270" s="93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235</v>
      </c>
      <c r="AU270" s="18" t="s">
        <v>87</v>
      </c>
    </row>
    <row r="271" s="2" customFormat="1" ht="16.5" customHeight="1">
      <c r="A271" s="39"/>
      <c r="B271" s="40"/>
      <c r="C271" s="226" t="s">
        <v>1093</v>
      </c>
      <c r="D271" s="226" t="s">
        <v>225</v>
      </c>
      <c r="E271" s="227" t="s">
        <v>912</v>
      </c>
      <c r="F271" s="228" t="s">
        <v>913</v>
      </c>
      <c r="G271" s="229" t="s">
        <v>570</v>
      </c>
      <c r="H271" s="230">
        <v>128</v>
      </c>
      <c r="I271" s="231"/>
      <c r="J271" s="232">
        <f>ROUND(I271*H271,2)</f>
        <v>0</v>
      </c>
      <c r="K271" s="228" t="s">
        <v>229</v>
      </c>
      <c r="L271" s="45"/>
      <c r="M271" s="233" t="s">
        <v>1</v>
      </c>
      <c r="N271" s="234" t="s">
        <v>43</v>
      </c>
      <c r="O271" s="92"/>
      <c r="P271" s="235">
        <f>O271*H271</f>
        <v>0</v>
      </c>
      <c r="Q271" s="235">
        <v>0.00019000000000000001</v>
      </c>
      <c r="R271" s="235">
        <f>Q271*H271</f>
        <v>0.024320000000000001</v>
      </c>
      <c r="S271" s="235">
        <v>0</v>
      </c>
      <c r="T271" s="23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7" t="s">
        <v>243</v>
      </c>
      <c r="AT271" s="237" t="s">
        <v>225</v>
      </c>
      <c r="AU271" s="237" t="s">
        <v>87</v>
      </c>
      <c r="AY271" s="18" t="s">
        <v>224</v>
      </c>
      <c r="BE271" s="238">
        <f>IF(N271="základní",J271,0)</f>
        <v>0</v>
      </c>
      <c r="BF271" s="238">
        <f>IF(N271="snížená",J271,0)</f>
        <v>0</v>
      </c>
      <c r="BG271" s="238">
        <f>IF(N271="zákl. přenesená",J271,0)</f>
        <v>0</v>
      </c>
      <c r="BH271" s="238">
        <f>IF(N271="sníž. přenesená",J271,0)</f>
        <v>0</v>
      </c>
      <c r="BI271" s="238">
        <f>IF(N271="nulová",J271,0)</f>
        <v>0</v>
      </c>
      <c r="BJ271" s="18" t="s">
        <v>85</v>
      </c>
      <c r="BK271" s="238">
        <f>ROUND(I271*H271,2)</f>
        <v>0</v>
      </c>
      <c r="BL271" s="18" t="s">
        <v>243</v>
      </c>
      <c r="BM271" s="237" t="s">
        <v>1641</v>
      </c>
    </row>
    <row r="272" s="13" customFormat="1">
      <c r="A272" s="13"/>
      <c r="B272" s="250"/>
      <c r="C272" s="251"/>
      <c r="D272" s="239" t="s">
        <v>314</v>
      </c>
      <c r="E272" s="252" t="s">
        <v>1</v>
      </c>
      <c r="F272" s="253" t="s">
        <v>1597</v>
      </c>
      <c r="G272" s="251"/>
      <c r="H272" s="254">
        <v>128</v>
      </c>
      <c r="I272" s="255"/>
      <c r="J272" s="251"/>
      <c r="K272" s="251"/>
      <c r="L272" s="256"/>
      <c r="M272" s="257"/>
      <c r="N272" s="258"/>
      <c r="O272" s="258"/>
      <c r="P272" s="258"/>
      <c r="Q272" s="258"/>
      <c r="R272" s="258"/>
      <c r="S272" s="258"/>
      <c r="T272" s="25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0" t="s">
        <v>314</v>
      </c>
      <c r="AU272" s="260" t="s">
        <v>87</v>
      </c>
      <c r="AV272" s="13" t="s">
        <v>87</v>
      </c>
      <c r="AW272" s="13" t="s">
        <v>34</v>
      </c>
      <c r="AX272" s="13" t="s">
        <v>85</v>
      </c>
      <c r="AY272" s="260" t="s">
        <v>224</v>
      </c>
    </row>
    <row r="273" s="2" customFormat="1" ht="24.15" customHeight="1">
      <c r="A273" s="39"/>
      <c r="B273" s="40"/>
      <c r="C273" s="226" t="s">
        <v>1097</v>
      </c>
      <c r="D273" s="226" t="s">
        <v>225</v>
      </c>
      <c r="E273" s="227" t="s">
        <v>916</v>
      </c>
      <c r="F273" s="228" t="s">
        <v>917</v>
      </c>
      <c r="G273" s="229" t="s">
        <v>570</v>
      </c>
      <c r="H273" s="230">
        <v>128</v>
      </c>
      <c r="I273" s="231"/>
      <c r="J273" s="232">
        <f>ROUND(I273*H273,2)</f>
        <v>0</v>
      </c>
      <c r="K273" s="228" t="s">
        <v>229</v>
      </c>
      <c r="L273" s="45"/>
      <c r="M273" s="233" t="s">
        <v>1</v>
      </c>
      <c r="N273" s="234" t="s">
        <v>43</v>
      </c>
      <c r="O273" s="92"/>
      <c r="P273" s="235">
        <f>O273*H273</f>
        <v>0</v>
      </c>
      <c r="Q273" s="235">
        <v>9.0000000000000006E-05</v>
      </c>
      <c r="R273" s="235">
        <f>Q273*H273</f>
        <v>0.011520000000000001</v>
      </c>
      <c r="S273" s="235">
        <v>0</v>
      </c>
      <c r="T273" s="236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7" t="s">
        <v>243</v>
      </c>
      <c r="AT273" s="237" t="s">
        <v>225</v>
      </c>
      <c r="AU273" s="237" t="s">
        <v>87</v>
      </c>
      <c r="AY273" s="18" t="s">
        <v>224</v>
      </c>
      <c r="BE273" s="238">
        <f>IF(N273="základní",J273,0)</f>
        <v>0</v>
      </c>
      <c r="BF273" s="238">
        <f>IF(N273="snížená",J273,0)</f>
        <v>0</v>
      </c>
      <c r="BG273" s="238">
        <f>IF(N273="zákl. přenesená",J273,0)</f>
        <v>0</v>
      </c>
      <c r="BH273" s="238">
        <f>IF(N273="sníž. přenesená",J273,0)</f>
        <v>0</v>
      </c>
      <c r="BI273" s="238">
        <f>IF(N273="nulová",J273,0)</f>
        <v>0</v>
      </c>
      <c r="BJ273" s="18" t="s">
        <v>85</v>
      </c>
      <c r="BK273" s="238">
        <f>ROUND(I273*H273,2)</f>
        <v>0</v>
      </c>
      <c r="BL273" s="18" t="s">
        <v>243</v>
      </c>
      <c r="BM273" s="237" t="s">
        <v>1642</v>
      </c>
    </row>
    <row r="274" s="13" customFormat="1">
      <c r="A274" s="13"/>
      <c r="B274" s="250"/>
      <c r="C274" s="251"/>
      <c r="D274" s="239" t="s">
        <v>314</v>
      </c>
      <c r="E274" s="252" t="s">
        <v>1</v>
      </c>
      <c r="F274" s="253" t="s">
        <v>1597</v>
      </c>
      <c r="G274" s="251"/>
      <c r="H274" s="254">
        <v>128</v>
      </c>
      <c r="I274" s="255"/>
      <c r="J274" s="251"/>
      <c r="K274" s="251"/>
      <c r="L274" s="256"/>
      <c r="M274" s="257"/>
      <c r="N274" s="258"/>
      <c r="O274" s="258"/>
      <c r="P274" s="258"/>
      <c r="Q274" s="258"/>
      <c r="R274" s="258"/>
      <c r="S274" s="258"/>
      <c r="T274" s="25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0" t="s">
        <v>314</v>
      </c>
      <c r="AU274" s="260" t="s">
        <v>87</v>
      </c>
      <c r="AV274" s="13" t="s">
        <v>87</v>
      </c>
      <c r="AW274" s="13" t="s">
        <v>34</v>
      </c>
      <c r="AX274" s="13" t="s">
        <v>85</v>
      </c>
      <c r="AY274" s="260" t="s">
        <v>224</v>
      </c>
    </row>
    <row r="275" s="12" customFormat="1" ht="22.8" customHeight="1">
      <c r="A275" s="12"/>
      <c r="B275" s="212"/>
      <c r="C275" s="213"/>
      <c r="D275" s="214" t="s">
        <v>77</v>
      </c>
      <c r="E275" s="244" t="s">
        <v>271</v>
      </c>
      <c r="F275" s="244" t="s">
        <v>566</v>
      </c>
      <c r="G275" s="213"/>
      <c r="H275" s="213"/>
      <c r="I275" s="216"/>
      <c r="J275" s="245">
        <f>BK275</f>
        <v>0</v>
      </c>
      <c r="K275" s="213"/>
      <c r="L275" s="218"/>
      <c r="M275" s="219"/>
      <c r="N275" s="220"/>
      <c r="O275" s="220"/>
      <c r="P275" s="221">
        <f>SUM(P276:P277)</f>
        <v>0</v>
      </c>
      <c r="Q275" s="220"/>
      <c r="R275" s="221">
        <f>SUM(R276:R277)</f>
        <v>0.17624999999999999</v>
      </c>
      <c r="S275" s="220"/>
      <c r="T275" s="222">
        <f>SUM(T276:T277)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23" t="s">
        <v>85</v>
      </c>
      <c r="AT275" s="224" t="s">
        <v>77</v>
      </c>
      <c r="AU275" s="224" t="s">
        <v>85</v>
      </c>
      <c r="AY275" s="223" t="s">
        <v>224</v>
      </c>
      <c r="BK275" s="225">
        <f>SUM(BK276:BK277)</f>
        <v>0</v>
      </c>
    </row>
    <row r="276" s="2" customFormat="1" ht="24.15" customHeight="1">
      <c r="A276" s="39"/>
      <c r="B276" s="40"/>
      <c r="C276" s="226" t="s">
        <v>1103</v>
      </c>
      <c r="D276" s="226" t="s">
        <v>225</v>
      </c>
      <c r="E276" s="227" t="s">
        <v>1643</v>
      </c>
      <c r="F276" s="228" t="s">
        <v>1644</v>
      </c>
      <c r="G276" s="229" t="s">
        <v>570</v>
      </c>
      <c r="H276" s="230">
        <v>7.5</v>
      </c>
      <c r="I276" s="231"/>
      <c r="J276" s="232">
        <f>ROUND(I276*H276,2)</f>
        <v>0</v>
      </c>
      <c r="K276" s="228" t="s">
        <v>229</v>
      </c>
      <c r="L276" s="45"/>
      <c r="M276" s="233" t="s">
        <v>1</v>
      </c>
      <c r="N276" s="234" t="s">
        <v>43</v>
      </c>
      <c r="O276" s="92"/>
      <c r="P276" s="235">
        <f>O276*H276</f>
        <v>0</v>
      </c>
      <c r="Q276" s="235">
        <v>0.0235</v>
      </c>
      <c r="R276" s="235">
        <f>Q276*H276</f>
        <v>0.17624999999999999</v>
      </c>
      <c r="S276" s="235">
        <v>0</v>
      </c>
      <c r="T276" s="236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7" t="s">
        <v>243</v>
      </c>
      <c r="AT276" s="237" t="s">
        <v>225</v>
      </c>
      <c r="AU276" s="237" t="s">
        <v>87</v>
      </c>
      <c r="AY276" s="18" t="s">
        <v>224</v>
      </c>
      <c r="BE276" s="238">
        <f>IF(N276="základní",J276,0)</f>
        <v>0</v>
      </c>
      <c r="BF276" s="238">
        <f>IF(N276="snížená",J276,0)</f>
        <v>0</v>
      </c>
      <c r="BG276" s="238">
        <f>IF(N276="zákl. přenesená",J276,0)</f>
        <v>0</v>
      </c>
      <c r="BH276" s="238">
        <f>IF(N276="sníž. přenesená",J276,0)</f>
        <v>0</v>
      </c>
      <c r="BI276" s="238">
        <f>IF(N276="nulová",J276,0)</f>
        <v>0</v>
      </c>
      <c r="BJ276" s="18" t="s">
        <v>85</v>
      </c>
      <c r="BK276" s="238">
        <f>ROUND(I276*H276,2)</f>
        <v>0</v>
      </c>
      <c r="BL276" s="18" t="s">
        <v>243</v>
      </c>
      <c r="BM276" s="237" t="s">
        <v>1645</v>
      </c>
    </row>
    <row r="277" s="13" customFormat="1">
      <c r="A277" s="13"/>
      <c r="B277" s="250"/>
      <c r="C277" s="251"/>
      <c r="D277" s="239" t="s">
        <v>314</v>
      </c>
      <c r="E277" s="252" t="s">
        <v>1</v>
      </c>
      <c r="F277" s="253" t="s">
        <v>1646</v>
      </c>
      <c r="G277" s="251"/>
      <c r="H277" s="254">
        <v>7.5</v>
      </c>
      <c r="I277" s="255"/>
      <c r="J277" s="251"/>
      <c r="K277" s="251"/>
      <c r="L277" s="256"/>
      <c r="M277" s="257"/>
      <c r="N277" s="258"/>
      <c r="O277" s="258"/>
      <c r="P277" s="258"/>
      <c r="Q277" s="258"/>
      <c r="R277" s="258"/>
      <c r="S277" s="258"/>
      <c r="T277" s="25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0" t="s">
        <v>314</v>
      </c>
      <c r="AU277" s="260" t="s">
        <v>87</v>
      </c>
      <c r="AV277" s="13" t="s">
        <v>87</v>
      </c>
      <c r="AW277" s="13" t="s">
        <v>34</v>
      </c>
      <c r="AX277" s="13" t="s">
        <v>85</v>
      </c>
      <c r="AY277" s="260" t="s">
        <v>224</v>
      </c>
    </row>
    <row r="278" s="12" customFormat="1" ht="22.8" customHeight="1">
      <c r="A278" s="12"/>
      <c r="B278" s="212"/>
      <c r="C278" s="213"/>
      <c r="D278" s="214" t="s">
        <v>77</v>
      </c>
      <c r="E278" s="244" t="s">
        <v>597</v>
      </c>
      <c r="F278" s="244" t="s">
        <v>598</v>
      </c>
      <c r="G278" s="213"/>
      <c r="H278" s="213"/>
      <c r="I278" s="216"/>
      <c r="J278" s="245">
        <f>BK278</f>
        <v>0</v>
      </c>
      <c r="K278" s="213"/>
      <c r="L278" s="218"/>
      <c r="M278" s="219"/>
      <c r="N278" s="220"/>
      <c r="O278" s="220"/>
      <c r="P278" s="221">
        <f>P279</f>
        <v>0</v>
      </c>
      <c r="Q278" s="220"/>
      <c r="R278" s="221">
        <f>R279</f>
        <v>0</v>
      </c>
      <c r="S278" s="220"/>
      <c r="T278" s="222">
        <f>T279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23" t="s">
        <v>85</v>
      </c>
      <c r="AT278" s="224" t="s">
        <v>77</v>
      </c>
      <c r="AU278" s="224" t="s">
        <v>85</v>
      </c>
      <c r="AY278" s="223" t="s">
        <v>224</v>
      </c>
      <c r="BK278" s="225">
        <f>BK279</f>
        <v>0</v>
      </c>
    </row>
    <row r="279" s="2" customFormat="1" ht="16.5" customHeight="1">
      <c r="A279" s="39"/>
      <c r="B279" s="40"/>
      <c r="C279" s="226" t="s">
        <v>1107</v>
      </c>
      <c r="D279" s="226" t="s">
        <v>225</v>
      </c>
      <c r="E279" s="227" t="s">
        <v>1437</v>
      </c>
      <c r="F279" s="228" t="s">
        <v>1438</v>
      </c>
      <c r="G279" s="229" t="s">
        <v>486</v>
      </c>
      <c r="H279" s="230">
        <v>356.84699999999998</v>
      </c>
      <c r="I279" s="231"/>
      <c r="J279" s="232">
        <f>ROUND(I279*H279,2)</f>
        <v>0</v>
      </c>
      <c r="K279" s="228" t="s">
        <v>229</v>
      </c>
      <c r="L279" s="45"/>
      <c r="M279" s="233" t="s">
        <v>1</v>
      </c>
      <c r="N279" s="234" t="s">
        <v>43</v>
      </c>
      <c r="O279" s="92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7" t="s">
        <v>243</v>
      </c>
      <c r="AT279" s="237" t="s">
        <v>225</v>
      </c>
      <c r="AU279" s="237" t="s">
        <v>87</v>
      </c>
      <c r="AY279" s="18" t="s">
        <v>224</v>
      </c>
      <c r="BE279" s="238">
        <f>IF(N279="základní",J279,0)</f>
        <v>0</v>
      </c>
      <c r="BF279" s="238">
        <f>IF(N279="snížená",J279,0)</f>
        <v>0</v>
      </c>
      <c r="BG279" s="238">
        <f>IF(N279="zákl. přenesená",J279,0)</f>
        <v>0</v>
      </c>
      <c r="BH279" s="238">
        <f>IF(N279="sníž. přenesená",J279,0)</f>
        <v>0</v>
      </c>
      <c r="BI279" s="238">
        <f>IF(N279="nulová",J279,0)</f>
        <v>0</v>
      </c>
      <c r="BJ279" s="18" t="s">
        <v>85</v>
      </c>
      <c r="BK279" s="238">
        <f>ROUND(I279*H279,2)</f>
        <v>0</v>
      </c>
      <c r="BL279" s="18" t="s">
        <v>243</v>
      </c>
      <c r="BM279" s="237" t="s">
        <v>1647</v>
      </c>
    </row>
    <row r="280" s="12" customFormat="1" ht="25.92" customHeight="1">
      <c r="A280" s="12"/>
      <c r="B280" s="212"/>
      <c r="C280" s="213"/>
      <c r="D280" s="214" t="s">
        <v>77</v>
      </c>
      <c r="E280" s="215" t="s">
        <v>759</v>
      </c>
      <c r="F280" s="215" t="s">
        <v>760</v>
      </c>
      <c r="G280" s="213"/>
      <c r="H280" s="213"/>
      <c r="I280" s="216"/>
      <c r="J280" s="217">
        <f>BK280</f>
        <v>0</v>
      </c>
      <c r="K280" s="213"/>
      <c r="L280" s="218"/>
      <c r="M280" s="219"/>
      <c r="N280" s="220"/>
      <c r="O280" s="220"/>
      <c r="P280" s="221">
        <f>P281+P294+P304+P306</f>
        <v>0</v>
      </c>
      <c r="Q280" s="220"/>
      <c r="R280" s="221">
        <f>R281+R294+R304+R306</f>
        <v>0.39261219999999997</v>
      </c>
      <c r="S280" s="220"/>
      <c r="T280" s="222">
        <f>T281+T294+T304+T306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23" t="s">
        <v>87</v>
      </c>
      <c r="AT280" s="224" t="s">
        <v>77</v>
      </c>
      <c r="AU280" s="224" t="s">
        <v>78</v>
      </c>
      <c r="AY280" s="223" t="s">
        <v>224</v>
      </c>
      <c r="BK280" s="225">
        <f>BK281+BK294+BK304+BK306</f>
        <v>0</v>
      </c>
    </row>
    <row r="281" s="12" customFormat="1" ht="22.8" customHeight="1">
      <c r="A281" s="12"/>
      <c r="B281" s="212"/>
      <c r="C281" s="213"/>
      <c r="D281" s="214" t="s">
        <v>77</v>
      </c>
      <c r="E281" s="244" t="s">
        <v>761</v>
      </c>
      <c r="F281" s="244" t="s">
        <v>762</v>
      </c>
      <c r="G281" s="213"/>
      <c r="H281" s="213"/>
      <c r="I281" s="216"/>
      <c r="J281" s="245">
        <f>BK281</f>
        <v>0</v>
      </c>
      <c r="K281" s="213"/>
      <c r="L281" s="218"/>
      <c r="M281" s="219"/>
      <c r="N281" s="220"/>
      <c r="O281" s="220"/>
      <c r="P281" s="221">
        <f>SUM(P282:P293)</f>
        <v>0</v>
      </c>
      <c r="Q281" s="220"/>
      <c r="R281" s="221">
        <f>SUM(R282:R293)</f>
        <v>0.19907020000000003</v>
      </c>
      <c r="S281" s="220"/>
      <c r="T281" s="222">
        <f>SUM(T282:T293)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23" t="s">
        <v>87</v>
      </c>
      <c r="AT281" s="224" t="s">
        <v>77</v>
      </c>
      <c r="AU281" s="224" t="s">
        <v>85</v>
      </c>
      <c r="AY281" s="223" t="s">
        <v>224</v>
      </c>
      <c r="BK281" s="225">
        <f>SUM(BK282:BK293)</f>
        <v>0</v>
      </c>
    </row>
    <row r="282" s="2" customFormat="1" ht="24.15" customHeight="1">
      <c r="A282" s="39"/>
      <c r="B282" s="40"/>
      <c r="C282" s="226" t="s">
        <v>1110</v>
      </c>
      <c r="D282" s="226" t="s">
        <v>225</v>
      </c>
      <c r="E282" s="227" t="s">
        <v>763</v>
      </c>
      <c r="F282" s="228" t="s">
        <v>764</v>
      </c>
      <c r="G282" s="229" t="s">
        <v>312</v>
      </c>
      <c r="H282" s="230">
        <v>25.399999999999999</v>
      </c>
      <c r="I282" s="231"/>
      <c r="J282" s="232">
        <f>ROUND(I282*H282,2)</f>
        <v>0</v>
      </c>
      <c r="K282" s="228" t="s">
        <v>229</v>
      </c>
      <c r="L282" s="45"/>
      <c r="M282" s="233" t="s">
        <v>1</v>
      </c>
      <c r="N282" s="234" t="s">
        <v>43</v>
      </c>
      <c r="O282" s="92"/>
      <c r="P282" s="235">
        <f>O282*H282</f>
        <v>0</v>
      </c>
      <c r="Q282" s="235">
        <v>0</v>
      </c>
      <c r="R282" s="235">
        <f>Q282*H282</f>
        <v>0</v>
      </c>
      <c r="S282" s="235">
        <v>0</v>
      </c>
      <c r="T282" s="236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7" t="s">
        <v>365</v>
      </c>
      <c r="AT282" s="237" t="s">
        <v>225</v>
      </c>
      <c r="AU282" s="237" t="s">
        <v>87</v>
      </c>
      <c r="AY282" s="18" t="s">
        <v>224</v>
      </c>
      <c r="BE282" s="238">
        <f>IF(N282="základní",J282,0)</f>
        <v>0</v>
      </c>
      <c r="BF282" s="238">
        <f>IF(N282="snížená",J282,0)</f>
        <v>0</v>
      </c>
      <c r="BG282" s="238">
        <f>IF(N282="zákl. přenesená",J282,0)</f>
        <v>0</v>
      </c>
      <c r="BH282" s="238">
        <f>IF(N282="sníž. přenesená",J282,0)</f>
        <v>0</v>
      </c>
      <c r="BI282" s="238">
        <f>IF(N282="nulová",J282,0)</f>
        <v>0</v>
      </c>
      <c r="BJ282" s="18" t="s">
        <v>85</v>
      </c>
      <c r="BK282" s="238">
        <f>ROUND(I282*H282,2)</f>
        <v>0</v>
      </c>
      <c r="BL282" s="18" t="s">
        <v>365</v>
      </c>
      <c r="BM282" s="237" t="s">
        <v>1648</v>
      </c>
    </row>
    <row r="283" s="13" customFormat="1">
      <c r="A283" s="13"/>
      <c r="B283" s="250"/>
      <c r="C283" s="251"/>
      <c r="D283" s="239" t="s">
        <v>314</v>
      </c>
      <c r="E283" s="252" t="s">
        <v>1</v>
      </c>
      <c r="F283" s="253" t="s">
        <v>1649</v>
      </c>
      <c r="G283" s="251"/>
      <c r="H283" s="254">
        <v>25.399999999999999</v>
      </c>
      <c r="I283" s="255"/>
      <c r="J283" s="251"/>
      <c r="K283" s="251"/>
      <c r="L283" s="256"/>
      <c r="M283" s="257"/>
      <c r="N283" s="258"/>
      <c r="O283" s="258"/>
      <c r="P283" s="258"/>
      <c r="Q283" s="258"/>
      <c r="R283" s="258"/>
      <c r="S283" s="258"/>
      <c r="T283" s="25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0" t="s">
        <v>314</v>
      </c>
      <c r="AU283" s="260" t="s">
        <v>87</v>
      </c>
      <c r="AV283" s="13" t="s">
        <v>87</v>
      </c>
      <c r="AW283" s="13" t="s">
        <v>34</v>
      </c>
      <c r="AX283" s="13" t="s">
        <v>85</v>
      </c>
      <c r="AY283" s="260" t="s">
        <v>224</v>
      </c>
    </row>
    <row r="284" s="2" customFormat="1" ht="16.5" customHeight="1">
      <c r="A284" s="39"/>
      <c r="B284" s="40"/>
      <c r="C284" s="297" t="s">
        <v>1114</v>
      </c>
      <c r="D284" s="297" t="s">
        <v>483</v>
      </c>
      <c r="E284" s="298" t="s">
        <v>766</v>
      </c>
      <c r="F284" s="299" t="s">
        <v>767</v>
      </c>
      <c r="G284" s="300" t="s">
        <v>486</v>
      </c>
      <c r="H284" s="301">
        <v>0.0089999999999999993</v>
      </c>
      <c r="I284" s="302"/>
      <c r="J284" s="303">
        <f>ROUND(I284*H284,2)</f>
        <v>0</v>
      </c>
      <c r="K284" s="299" t="s">
        <v>229</v>
      </c>
      <c r="L284" s="304"/>
      <c r="M284" s="305" t="s">
        <v>1</v>
      </c>
      <c r="N284" s="306" t="s">
        <v>43</v>
      </c>
      <c r="O284" s="92"/>
      <c r="P284" s="235">
        <f>O284*H284</f>
        <v>0</v>
      </c>
      <c r="Q284" s="235">
        <v>1</v>
      </c>
      <c r="R284" s="235">
        <f>Q284*H284</f>
        <v>0.0089999999999999993</v>
      </c>
      <c r="S284" s="235">
        <v>0</v>
      </c>
      <c r="T284" s="23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7" t="s">
        <v>567</v>
      </c>
      <c r="AT284" s="237" t="s">
        <v>483</v>
      </c>
      <c r="AU284" s="237" t="s">
        <v>87</v>
      </c>
      <c r="AY284" s="18" t="s">
        <v>224</v>
      </c>
      <c r="BE284" s="238">
        <f>IF(N284="základní",J284,0)</f>
        <v>0</v>
      </c>
      <c r="BF284" s="238">
        <f>IF(N284="snížená",J284,0)</f>
        <v>0</v>
      </c>
      <c r="BG284" s="238">
        <f>IF(N284="zákl. přenesená",J284,0)</f>
        <v>0</v>
      </c>
      <c r="BH284" s="238">
        <f>IF(N284="sníž. přenesená",J284,0)</f>
        <v>0</v>
      </c>
      <c r="BI284" s="238">
        <f>IF(N284="nulová",J284,0)</f>
        <v>0</v>
      </c>
      <c r="BJ284" s="18" t="s">
        <v>85</v>
      </c>
      <c r="BK284" s="238">
        <f>ROUND(I284*H284,2)</f>
        <v>0</v>
      </c>
      <c r="BL284" s="18" t="s">
        <v>365</v>
      </c>
      <c r="BM284" s="237" t="s">
        <v>1650</v>
      </c>
    </row>
    <row r="285" s="13" customFormat="1">
      <c r="A285" s="13"/>
      <c r="B285" s="250"/>
      <c r="C285" s="251"/>
      <c r="D285" s="239" t="s">
        <v>314</v>
      </c>
      <c r="E285" s="251"/>
      <c r="F285" s="253" t="s">
        <v>1651</v>
      </c>
      <c r="G285" s="251"/>
      <c r="H285" s="254">
        <v>0.0089999999999999993</v>
      </c>
      <c r="I285" s="255"/>
      <c r="J285" s="251"/>
      <c r="K285" s="251"/>
      <c r="L285" s="256"/>
      <c r="M285" s="257"/>
      <c r="N285" s="258"/>
      <c r="O285" s="258"/>
      <c r="P285" s="258"/>
      <c r="Q285" s="258"/>
      <c r="R285" s="258"/>
      <c r="S285" s="258"/>
      <c r="T285" s="25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0" t="s">
        <v>314</v>
      </c>
      <c r="AU285" s="260" t="s">
        <v>87</v>
      </c>
      <c r="AV285" s="13" t="s">
        <v>87</v>
      </c>
      <c r="AW285" s="13" t="s">
        <v>4</v>
      </c>
      <c r="AX285" s="13" t="s">
        <v>85</v>
      </c>
      <c r="AY285" s="260" t="s">
        <v>224</v>
      </c>
    </row>
    <row r="286" s="2" customFormat="1" ht="24.15" customHeight="1">
      <c r="A286" s="39"/>
      <c r="B286" s="40"/>
      <c r="C286" s="226" t="s">
        <v>1119</v>
      </c>
      <c r="D286" s="226" t="s">
        <v>225</v>
      </c>
      <c r="E286" s="227" t="s">
        <v>1652</v>
      </c>
      <c r="F286" s="228" t="s">
        <v>1653</v>
      </c>
      <c r="G286" s="229" t="s">
        <v>312</v>
      </c>
      <c r="H286" s="230">
        <v>25.399999999999999</v>
      </c>
      <c r="I286" s="231"/>
      <c r="J286" s="232">
        <f>ROUND(I286*H286,2)</f>
        <v>0</v>
      </c>
      <c r="K286" s="228" t="s">
        <v>229</v>
      </c>
      <c r="L286" s="45"/>
      <c r="M286" s="233" t="s">
        <v>1</v>
      </c>
      <c r="N286" s="234" t="s">
        <v>43</v>
      </c>
      <c r="O286" s="92"/>
      <c r="P286" s="235">
        <f>O286*H286</f>
        <v>0</v>
      </c>
      <c r="Q286" s="235">
        <v>0.00040000000000000002</v>
      </c>
      <c r="R286" s="235">
        <f>Q286*H286</f>
        <v>0.010160000000000001</v>
      </c>
      <c r="S286" s="235">
        <v>0</v>
      </c>
      <c r="T286" s="236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7" t="s">
        <v>365</v>
      </c>
      <c r="AT286" s="237" t="s">
        <v>225</v>
      </c>
      <c r="AU286" s="237" t="s">
        <v>87</v>
      </c>
      <c r="AY286" s="18" t="s">
        <v>224</v>
      </c>
      <c r="BE286" s="238">
        <f>IF(N286="základní",J286,0)</f>
        <v>0</v>
      </c>
      <c r="BF286" s="238">
        <f>IF(N286="snížená",J286,0)</f>
        <v>0</v>
      </c>
      <c r="BG286" s="238">
        <f>IF(N286="zákl. přenesená",J286,0)</f>
        <v>0</v>
      </c>
      <c r="BH286" s="238">
        <f>IF(N286="sníž. přenesená",J286,0)</f>
        <v>0</v>
      </c>
      <c r="BI286" s="238">
        <f>IF(N286="nulová",J286,0)</f>
        <v>0</v>
      </c>
      <c r="BJ286" s="18" t="s">
        <v>85</v>
      </c>
      <c r="BK286" s="238">
        <f>ROUND(I286*H286,2)</f>
        <v>0</v>
      </c>
      <c r="BL286" s="18" t="s">
        <v>365</v>
      </c>
      <c r="BM286" s="237" t="s">
        <v>1654</v>
      </c>
    </row>
    <row r="287" s="13" customFormat="1">
      <c r="A287" s="13"/>
      <c r="B287" s="250"/>
      <c r="C287" s="251"/>
      <c r="D287" s="239" t="s">
        <v>314</v>
      </c>
      <c r="E287" s="252" t="s">
        <v>1</v>
      </c>
      <c r="F287" s="253" t="s">
        <v>1649</v>
      </c>
      <c r="G287" s="251"/>
      <c r="H287" s="254">
        <v>25.399999999999999</v>
      </c>
      <c r="I287" s="255"/>
      <c r="J287" s="251"/>
      <c r="K287" s="251"/>
      <c r="L287" s="256"/>
      <c r="M287" s="257"/>
      <c r="N287" s="258"/>
      <c r="O287" s="258"/>
      <c r="P287" s="258"/>
      <c r="Q287" s="258"/>
      <c r="R287" s="258"/>
      <c r="S287" s="258"/>
      <c r="T287" s="25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60" t="s">
        <v>314</v>
      </c>
      <c r="AU287" s="260" t="s">
        <v>87</v>
      </c>
      <c r="AV287" s="13" t="s">
        <v>87</v>
      </c>
      <c r="AW287" s="13" t="s">
        <v>34</v>
      </c>
      <c r="AX287" s="13" t="s">
        <v>85</v>
      </c>
      <c r="AY287" s="260" t="s">
        <v>224</v>
      </c>
    </row>
    <row r="288" s="2" customFormat="1" ht="37.8" customHeight="1">
      <c r="A288" s="39"/>
      <c r="B288" s="40"/>
      <c r="C288" s="297" t="s">
        <v>1121</v>
      </c>
      <c r="D288" s="297" t="s">
        <v>483</v>
      </c>
      <c r="E288" s="298" t="s">
        <v>1655</v>
      </c>
      <c r="F288" s="299" t="s">
        <v>1656</v>
      </c>
      <c r="G288" s="300" t="s">
        <v>312</v>
      </c>
      <c r="H288" s="301">
        <v>31.013000000000002</v>
      </c>
      <c r="I288" s="302"/>
      <c r="J288" s="303">
        <f>ROUND(I288*H288,2)</f>
        <v>0</v>
      </c>
      <c r="K288" s="299" t="s">
        <v>229</v>
      </c>
      <c r="L288" s="304"/>
      <c r="M288" s="305" t="s">
        <v>1</v>
      </c>
      <c r="N288" s="306" t="s">
        <v>43</v>
      </c>
      <c r="O288" s="92"/>
      <c r="P288" s="235">
        <f>O288*H288</f>
        <v>0</v>
      </c>
      <c r="Q288" s="235">
        <v>0.0054000000000000003</v>
      </c>
      <c r="R288" s="235">
        <f>Q288*H288</f>
        <v>0.16747020000000001</v>
      </c>
      <c r="S288" s="235">
        <v>0</v>
      </c>
      <c r="T288" s="236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7" t="s">
        <v>567</v>
      </c>
      <c r="AT288" s="237" t="s">
        <v>483</v>
      </c>
      <c r="AU288" s="237" t="s">
        <v>87</v>
      </c>
      <c r="AY288" s="18" t="s">
        <v>224</v>
      </c>
      <c r="BE288" s="238">
        <f>IF(N288="základní",J288,0)</f>
        <v>0</v>
      </c>
      <c r="BF288" s="238">
        <f>IF(N288="snížená",J288,0)</f>
        <v>0</v>
      </c>
      <c r="BG288" s="238">
        <f>IF(N288="zákl. přenesená",J288,0)</f>
        <v>0</v>
      </c>
      <c r="BH288" s="238">
        <f>IF(N288="sníž. přenesená",J288,0)</f>
        <v>0</v>
      </c>
      <c r="BI288" s="238">
        <f>IF(N288="nulová",J288,0)</f>
        <v>0</v>
      </c>
      <c r="BJ288" s="18" t="s">
        <v>85</v>
      </c>
      <c r="BK288" s="238">
        <f>ROUND(I288*H288,2)</f>
        <v>0</v>
      </c>
      <c r="BL288" s="18" t="s">
        <v>365</v>
      </c>
      <c r="BM288" s="237" t="s">
        <v>1657</v>
      </c>
    </row>
    <row r="289" s="13" customFormat="1">
      <c r="A289" s="13"/>
      <c r="B289" s="250"/>
      <c r="C289" s="251"/>
      <c r="D289" s="239" t="s">
        <v>314</v>
      </c>
      <c r="E289" s="251"/>
      <c r="F289" s="253" t="s">
        <v>1658</v>
      </c>
      <c r="G289" s="251"/>
      <c r="H289" s="254">
        <v>31.013000000000002</v>
      </c>
      <c r="I289" s="255"/>
      <c r="J289" s="251"/>
      <c r="K289" s="251"/>
      <c r="L289" s="256"/>
      <c r="M289" s="257"/>
      <c r="N289" s="258"/>
      <c r="O289" s="258"/>
      <c r="P289" s="258"/>
      <c r="Q289" s="258"/>
      <c r="R289" s="258"/>
      <c r="S289" s="258"/>
      <c r="T289" s="25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0" t="s">
        <v>314</v>
      </c>
      <c r="AU289" s="260" t="s">
        <v>87</v>
      </c>
      <c r="AV289" s="13" t="s">
        <v>87</v>
      </c>
      <c r="AW289" s="13" t="s">
        <v>4</v>
      </c>
      <c r="AX289" s="13" t="s">
        <v>85</v>
      </c>
      <c r="AY289" s="260" t="s">
        <v>224</v>
      </c>
    </row>
    <row r="290" s="2" customFormat="1" ht="24.15" customHeight="1">
      <c r="A290" s="39"/>
      <c r="B290" s="40"/>
      <c r="C290" s="226" t="s">
        <v>1126</v>
      </c>
      <c r="D290" s="226" t="s">
        <v>225</v>
      </c>
      <c r="E290" s="227" t="s">
        <v>1659</v>
      </c>
      <c r="F290" s="228" t="s">
        <v>1660</v>
      </c>
      <c r="G290" s="229" t="s">
        <v>312</v>
      </c>
      <c r="H290" s="230">
        <v>12.44</v>
      </c>
      <c r="I290" s="231"/>
      <c r="J290" s="232">
        <f>ROUND(I290*H290,2)</f>
        <v>0</v>
      </c>
      <c r="K290" s="228" t="s">
        <v>229</v>
      </c>
      <c r="L290" s="45"/>
      <c r="M290" s="233" t="s">
        <v>1</v>
      </c>
      <c r="N290" s="234" t="s">
        <v>43</v>
      </c>
      <c r="O290" s="92"/>
      <c r="P290" s="235">
        <f>O290*H290</f>
        <v>0</v>
      </c>
      <c r="Q290" s="235">
        <v>0</v>
      </c>
      <c r="R290" s="235">
        <f>Q290*H290</f>
        <v>0</v>
      </c>
      <c r="S290" s="235">
        <v>0</v>
      </c>
      <c r="T290" s="236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7" t="s">
        <v>365</v>
      </c>
      <c r="AT290" s="237" t="s">
        <v>225</v>
      </c>
      <c r="AU290" s="237" t="s">
        <v>87</v>
      </c>
      <c r="AY290" s="18" t="s">
        <v>224</v>
      </c>
      <c r="BE290" s="238">
        <f>IF(N290="základní",J290,0)</f>
        <v>0</v>
      </c>
      <c r="BF290" s="238">
        <f>IF(N290="snížená",J290,0)</f>
        <v>0</v>
      </c>
      <c r="BG290" s="238">
        <f>IF(N290="zákl. přenesená",J290,0)</f>
        <v>0</v>
      </c>
      <c r="BH290" s="238">
        <f>IF(N290="sníž. přenesená",J290,0)</f>
        <v>0</v>
      </c>
      <c r="BI290" s="238">
        <f>IF(N290="nulová",J290,0)</f>
        <v>0</v>
      </c>
      <c r="BJ290" s="18" t="s">
        <v>85</v>
      </c>
      <c r="BK290" s="238">
        <f>ROUND(I290*H290,2)</f>
        <v>0</v>
      </c>
      <c r="BL290" s="18" t="s">
        <v>365</v>
      </c>
      <c r="BM290" s="237" t="s">
        <v>1661</v>
      </c>
    </row>
    <row r="291" s="13" customFormat="1">
      <c r="A291" s="13"/>
      <c r="B291" s="250"/>
      <c r="C291" s="251"/>
      <c r="D291" s="239" t="s">
        <v>314</v>
      </c>
      <c r="E291" s="252" t="s">
        <v>1</v>
      </c>
      <c r="F291" s="253" t="s">
        <v>1662</v>
      </c>
      <c r="G291" s="251"/>
      <c r="H291" s="254">
        <v>12.44</v>
      </c>
      <c r="I291" s="255"/>
      <c r="J291" s="251"/>
      <c r="K291" s="251"/>
      <c r="L291" s="256"/>
      <c r="M291" s="257"/>
      <c r="N291" s="258"/>
      <c r="O291" s="258"/>
      <c r="P291" s="258"/>
      <c r="Q291" s="258"/>
      <c r="R291" s="258"/>
      <c r="S291" s="258"/>
      <c r="T291" s="25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0" t="s">
        <v>314</v>
      </c>
      <c r="AU291" s="260" t="s">
        <v>87</v>
      </c>
      <c r="AV291" s="13" t="s">
        <v>87</v>
      </c>
      <c r="AW291" s="13" t="s">
        <v>34</v>
      </c>
      <c r="AX291" s="13" t="s">
        <v>85</v>
      </c>
      <c r="AY291" s="260" t="s">
        <v>224</v>
      </c>
    </row>
    <row r="292" s="2" customFormat="1" ht="24.15" customHeight="1">
      <c r="A292" s="39"/>
      <c r="B292" s="40"/>
      <c r="C292" s="297" t="s">
        <v>1130</v>
      </c>
      <c r="D292" s="297" t="s">
        <v>483</v>
      </c>
      <c r="E292" s="298" t="s">
        <v>1663</v>
      </c>
      <c r="F292" s="299" t="s">
        <v>1664</v>
      </c>
      <c r="G292" s="300" t="s">
        <v>754</v>
      </c>
      <c r="H292" s="301">
        <v>12.44</v>
      </c>
      <c r="I292" s="302"/>
      <c r="J292" s="303">
        <f>ROUND(I292*H292,2)</f>
        <v>0</v>
      </c>
      <c r="K292" s="299" t="s">
        <v>229</v>
      </c>
      <c r="L292" s="304"/>
      <c r="M292" s="305" t="s">
        <v>1</v>
      </c>
      <c r="N292" s="306" t="s">
        <v>43</v>
      </c>
      <c r="O292" s="92"/>
      <c r="P292" s="235">
        <f>O292*H292</f>
        <v>0</v>
      </c>
      <c r="Q292" s="235">
        <v>0.001</v>
      </c>
      <c r="R292" s="235">
        <f>Q292*H292</f>
        <v>0.01244</v>
      </c>
      <c r="S292" s="235">
        <v>0</v>
      </c>
      <c r="T292" s="236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7" t="s">
        <v>567</v>
      </c>
      <c r="AT292" s="237" t="s">
        <v>483</v>
      </c>
      <c r="AU292" s="237" t="s">
        <v>87</v>
      </c>
      <c r="AY292" s="18" t="s">
        <v>224</v>
      </c>
      <c r="BE292" s="238">
        <f>IF(N292="základní",J292,0)</f>
        <v>0</v>
      </c>
      <c r="BF292" s="238">
        <f>IF(N292="snížená",J292,0)</f>
        <v>0</v>
      </c>
      <c r="BG292" s="238">
        <f>IF(N292="zákl. přenesená",J292,0)</f>
        <v>0</v>
      </c>
      <c r="BH292" s="238">
        <f>IF(N292="sníž. přenesená",J292,0)</f>
        <v>0</v>
      </c>
      <c r="BI292" s="238">
        <f>IF(N292="nulová",J292,0)</f>
        <v>0</v>
      </c>
      <c r="BJ292" s="18" t="s">
        <v>85</v>
      </c>
      <c r="BK292" s="238">
        <f>ROUND(I292*H292,2)</f>
        <v>0</v>
      </c>
      <c r="BL292" s="18" t="s">
        <v>365</v>
      </c>
      <c r="BM292" s="237" t="s">
        <v>1665</v>
      </c>
    </row>
    <row r="293" s="2" customFormat="1" ht="37.8" customHeight="1">
      <c r="A293" s="39"/>
      <c r="B293" s="40"/>
      <c r="C293" s="226" t="s">
        <v>1134</v>
      </c>
      <c r="D293" s="226" t="s">
        <v>225</v>
      </c>
      <c r="E293" s="227" t="s">
        <v>1666</v>
      </c>
      <c r="F293" s="228" t="s">
        <v>1667</v>
      </c>
      <c r="G293" s="229" t="s">
        <v>1668</v>
      </c>
      <c r="H293" s="314"/>
      <c r="I293" s="231"/>
      <c r="J293" s="232">
        <f>ROUND(I293*H293,2)</f>
        <v>0</v>
      </c>
      <c r="K293" s="228" t="s">
        <v>229</v>
      </c>
      <c r="L293" s="45"/>
      <c r="M293" s="233" t="s">
        <v>1</v>
      </c>
      <c r="N293" s="234" t="s">
        <v>43</v>
      </c>
      <c r="O293" s="92"/>
      <c r="P293" s="235">
        <f>O293*H293</f>
        <v>0</v>
      </c>
      <c r="Q293" s="235">
        <v>0</v>
      </c>
      <c r="R293" s="235">
        <f>Q293*H293</f>
        <v>0</v>
      </c>
      <c r="S293" s="235">
        <v>0</v>
      </c>
      <c r="T293" s="236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7" t="s">
        <v>365</v>
      </c>
      <c r="AT293" s="237" t="s">
        <v>225</v>
      </c>
      <c r="AU293" s="237" t="s">
        <v>87</v>
      </c>
      <c r="AY293" s="18" t="s">
        <v>224</v>
      </c>
      <c r="BE293" s="238">
        <f>IF(N293="základní",J293,0)</f>
        <v>0</v>
      </c>
      <c r="BF293" s="238">
        <f>IF(N293="snížená",J293,0)</f>
        <v>0</v>
      </c>
      <c r="BG293" s="238">
        <f>IF(N293="zákl. přenesená",J293,0)</f>
        <v>0</v>
      </c>
      <c r="BH293" s="238">
        <f>IF(N293="sníž. přenesená",J293,0)</f>
        <v>0</v>
      </c>
      <c r="BI293" s="238">
        <f>IF(N293="nulová",J293,0)</f>
        <v>0</v>
      </c>
      <c r="BJ293" s="18" t="s">
        <v>85</v>
      </c>
      <c r="BK293" s="238">
        <f>ROUND(I293*H293,2)</f>
        <v>0</v>
      </c>
      <c r="BL293" s="18" t="s">
        <v>365</v>
      </c>
      <c r="BM293" s="237" t="s">
        <v>1669</v>
      </c>
    </row>
    <row r="294" s="12" customFormat="1" ht="22.8" customHeight="1">
      <c r="A294" s="12"/>
      <c r="B294" s="212"/>
      <c r="C294" s="213"/>
      <c r="D294" s="214" t="s">
        <v>77</v>
      </c>
      <c r="E294" s="244" t="s">
        <v>1440</v>
      </c>
      <c r="F294" s="244" t="s">
        <v>1441</v>
      </c>
      <c r="G294" s="213"/>
      <c r="H294" s="213"/>
      <c r="I294" s="216"/>
      <c r="J294" s="245">
        <f>BK294</f>
        <v>0</v>
      </c>
      <c r="K294" s="213"/>
      <c r="L294" s="218"/>
      <c r="M294" s="219"/>
      <c r="N294" s="220"/>
      <c r="O294" s="220"/>
      <c r="P294" s="221">
        <f>SUM(P295:P303)</f>
        <v>0</v>
      </c>
      <c r="Q294" s="220"/>
      <c r="R294" s="221">
        <f>SUM(R295:R303)</f>
        <v>0.17536199999999999</v>
      </c>
      <c r="S294" s="220"/>
      <c r="T294" s="222">
        <f>SUM(T295:T303)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23" t="s">
        <v>87</v>
      </c>
      <c r="AT294" s="224" t="s">
        <v>77</v>
      </c>
      <c r="AU294" s="224" t="s">
        <v>85</v>
      </c>
      <c r="AY294" s="223" t="s">
        <v>224</v>
      </c>
      <c r="BK294" s="225">
        <f>SUM(BK295:BK303)</f>
        <v>0</v>
      </c>
    </row>
    <row r="295" s="2" customFormat="1" ht="24.15" customHeight="1">
      <c r="A295" s="39"/>
      <c r="B295" s="40"/>
      <c r="C295" s="226" t="s">
        <v>1138</v>
      </c>
      <c r="D295" s="226" t="s">
        <v>225</v>
      </c>
      <c r="E295" s="227" t="s">
        <v>1670</v>
      </c>
      <c r="F295" s="228" t="s">
        <v>1671</v>
      </c>
      <c r="G295" s="229" t="s">
        <v>312</v>
      </c>
      <c r="H295" s="230">
        <v>8.75</v>
      </c>
      <c r="I295" s="231"/>
      <c r="J295" s="232">
        <f>ROUND(I295*H295,2)</f>
        <v>0</v>
      </c>
      <c r="K295" s="228" t="s">
        <v>229</v>
      </c>
      <c r="L295" s="45"/>
      <c r="M295" s="233" t="s">
        <v>1</v>
      </c>
      <c r="N295" s="234" t="s">
        <v>43</v>
      </c>
      <c r="O295" s="92"/>
      <c r="P295" s="235">
        <f>O295*H295</f>
        <v>0</v>
      </c>
      <c r="Q295" s="235">
        <v>0.0060000000000000001</v>
      </c>
      <c r="R295" s="235">
        <f>Q295*H295</f>
        <v>0.052499999999999998</v>
      </c>
      <c r="S295" s="235">
        <v>0</v>
      </c>
      <c r="T295" s="236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37" t="s">
        <v>365</v>
      </c>
      <c r="AT295" s="237" t="s">
        <v>225</v>
      </c>
      <c r="AU295" s="237" t="s">
        <v>87</v>
      </c>
      <c r="AY295" s="18" t="s">
        <v>224</v>
      </c>
      <c r="BE295" s="238">
        <f>IF(N295="základní",J295,0)</f>
        <v>0</v>
      </c>
      <c r="BF295" s="238">
        <f>IF(N295="snížená",J295,0)</f>
        <v>0</v>
      </c>
      <c r="BG295" s="238">
        <f>IF(N295="zákl. přenesená",J295,0)</f>
        <v>0</v>
      </c>
      <c r="BH295" s="238">
        <f>IF(N295="sníž. přenesená",J295,0)</f>
        <v>0</v>
      </c>
      <c r="BI295" s="238">
        <f>IF(N295="nulová",J295,0)</f>
        <v>0</v>
      </c>
      <c r="BJ295" s="18" t="s">
        <v>85</v>
      </c>
      <c r="BK295" s="238">
        <f>ROUND(I295*H295,2)</f>
        <v>0</v>
      </c>
      <c r="BL295" s="18" t="s">
        <v>365</v>
      </c>
      <c r="BM295" s="237" t="s">
        <v>1672</v>
      </c>
    </row>
    <row r="296" s="13" customFormat="1">
      <c r="A296" s="13"/>
      <c r="B296" s="250"/>
      <c r="C296" s="251"/>
      <c r="D296" s="239" t="s">
        <v>314</v>
      </c>
      <c r="E296" s="252" t="s">
        <v>1</v>
      </c>
      <c r="F296" s="253" t="s">
        <v>1673</v>
      </c>
      <c r="G296" s="251"/>
      <c r="H296" s="254">
        <v>8.75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0" t="s">
        <v>314</v>
      </c>
      <c r="AU296" s="260" t="s">
        <v>87</v>
      </c>
      <c r="AV296" s="13" t="s">
        <v>87</v>
      </c>
      <c r="AW296" s="13" t="s">
        <v>34</v>
      </c>
      <c r="AX296" s="13" t="s">
        <v>85</v>
      </c>
      <c r="AY296" s="260" t="s">
        <v>224</v>
      </c>
    </row>
    <row r="297" s="2" customFormat="1" ht="24.15" customHeight="1">
      <c r="A297" s="39"/>
      <c r="B297" s="40"/>
      <c r="C297" s="297" t="s">
        <v>1143</v>
      </c>
      <c r="D297" s="297" t="s">
        <v>483</v>
      </c>
      <c r="E297" s="298" t="s">
        <v>1674</v>
      </c>
      <c r="F297" s="299" t="s">
        <v>1675</v>
      </c>
      <c r="G297" s="300" t="s">
        <v>312</v>
      </c>
      <c r="H297" s="301">
        <v>9.1880000000000006</v>
      </c>
      <c r="I297" s="302"/>
      <c r="J297" s="303">
        <f>ROUND(I297*H297,2)</f>
        <v>0</v>
      </c>
      <c r="K297" s="299" t="s">
        <v>229</v>
      </c>
      <c r="L297" s="304"/>
      <c r="M297" s="305" t="s">
        <v>1</v>
      </c>
      <c r="N297" s="306" t="s">
        <v>43</v>
      </c>
      <c r="O297" s="92"/>
      <c r="P297" s="235">
        <f>O297*H297</f>
        <v>0</v>
      </c>
      <c r="Q297" s="235">
        <v>0.0015</v>
      </c>
      <c r="R297" s="235">
        <f>Q297*H297</f>
        <v>0.013782000000000001</v>
      </c>
      <c r="S297" s="235">
        <v>0</v>
      </c>
      <c r="T297" s="236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37" t="s">
        <v>567</v>
      </c>
      <c r="AT297" s="237" t="s">
        <v>483</v>
      </c>
      <c r="AU297" s="237" t="s">
        <v>87</v>
      </c>
      <c r="AY297" s="18" t="s">
        <v>224</v>
      </c>
      <c r="BE297" s="238">
        <f>IF(N297="základní",J297,0)</f>
        <v>0</v>
      </c>
      <c r="BF297" s="238">
        <f>IF(N297="snížená",J297,0)</f>
        <v>0</v>
      </c>
      <c r="BG297" s="238">
        <f>IF(N297="zákl. přenesená",J297,0)</f>
        <v>0</v>
      </c>
      <c r="BH297" s="238">
        <f>IF(N297="sníž. přenesená",J297,0)</f>
        <v>0</v>
      </c>
      <c r="BI297" s="238">
        <f>IF(N297="nulová",J297,0)</f>
        <v>0</v>
      </c>
      <c r="BJ297" s="18" t="s">
        <v>85</v>
      </c>
      <c r="BK297" s="238">
        <f>ROUND(I297*H297,2)</f>
        <v>0</v>
      </c>
      <c r="BL297" s="18" t="s">
        <v>365</v>
      </c>
      <c r="BM297" s="237" t="s">
        <v>1676</v>
      </c>
    </row>
    <row r="298" s="13" customFormat="1">
      <c r="A298" s="13"/>
      <c r="B298" s="250"/>
      <c r="C298" s="251"/>
      <c r="D298" s="239" t="s">
        <v>314</v>
      </c>
      <c r="E298" s="251"/>
      <c r="F298" s="253" t="s">
        <v>1677</v>
      </c>
      <c r="G298" s="251"/>
      <c r="H298" s="254">
        <v>9.1880000000000006</v>
      </c>
      <c r="I298" s="255"/>
      <c r="J298" s="251"/>
      <c r="K298" s="251"/>
      <c r="L298" s="256"/>
      <c r="M298" s="257"/>
      <c r="N298" s="258"/>
      <c r="O298" s="258"/>
      <c r="P298" s="258"/>
      <c r="Q298" s="258"/>
      <c r="R298" s="258"/>
      <c r="S298" s="258"/>
      <c r="T298" s="25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0" t="s">
        <v>314</v>
      </c>
      <c r="AU298" s="260" t="s">
        <v>87</v>
      </c>
      <c r="AV298" s="13" t="s">
        <v>87</v>
      </c>
      <c r="AW298" s="13" t="s">
        <v>4</v>
      </c>
      <c r="AX298" s="13" t="s">
        <v>85</v>
      </c>
      <c r="AY298" s="260" t="s">
        <v>224</v>
      </c>
    </row>
    <row r="299" s="2" customFormat="1" ht="24.15" customHeight="1">
      <c r="A299" s="39"/>
      <c r="B299" s="40"/>
      <c r="C299" s="226" t="s">
        <v>1145</v>
      </c>
      <c r="D299" s="226" t="s">
        <v>225</v>
      </c>
      <c r="E299" s="227" t="s">
        <v>1442</v>
      </c>
      <c r="F299" s="228" t="s">
        <v>1443</v>
      </c>
      <c r="G299" s="229" t="s">
        <v>312</v>
      </c>
      <c r="H299" s="230">
        <v>14.4</v>
      </c>
      <c r="I299" s="231"/>
      <c r="J299" s="232">
        <f>ROUND(I299*H299,2)</f>
        <v>0</v>
      </c>
      <c r="K299" s="228" t="s">
        <v>229</v>
      </c>
      <c r="L299" s="45"/>
      <c r="M299" s="233" t="s">
        <v>1</v>
      </c>
      <c r="N299" s="234" t="s">
        <v>43</v>
      </c>
      <c r="O299" s="92"/>
      <c r="P299" s="235">
        <f>O299*H299</f>
        <v>0</v>
      </c>
      <c r="Q299" s="235">
        <v>0.0060000000000000001</v>
      </c>
      <c r="R299" s="235">
        <f>Q299*H299</f>
        <v>0.086400000000000005</v>
      </c>
      <c r="S299" s="235">
        <v>0</v>
      </c>
      <c r="T299" s="236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37" t="s">
        <v>365</v>
      </c>
      <c r="AT299" s="237" t="s">
        <v>225</v>
      </c>
      <c r="AU299" s="237" t="s">
        <v>87</v>
      </c>
      <c r="AY299" s="18" t="s">
        <v>224</v>
      </c>
      <c r="BE299" s="238">
        <f>IF(N299="základní",J299,0)</f>
        <v>0</v>
      </c>
      <c r="BF299" s="238">
        <f>IF(N299="snížená",J299,0)</f>
        <v>0</v>
      </c>
      <c r="BG299" s="238">
        <f>IF(N299="zákl. přenesená",J299,0)</f>
        <v>0</v>
      </c>
      <c r="BH299" s="238">
        <f>IF(N299="sníž. přenesená",J299,0)</f>
        <v>0</v>
      </c>
      <c r="BI299" s="238">
        <f>IF(N299="nulová",J299,0)</f>
        <v>0</v>
      </c>
      <c r="BJ299" s="18" t="s">
        <v>85</v>
      </c>
      <c r="BK299" s="238">
        <f>ROUND(I299*H299,2)</f>
        <v>0</v>
      </c>
      <c r="BL299" s="18" t="s">
        <v>365</v>
      </c>
      <c r="BM299" s="237" t="s">
        <v>1678</v>
      </c>
    </row>
    <row r="300" s="13" customFormat="1">
      <c r="A300" s="13"/>
      <c r="B300" s="250"/>
      <c r="C300" s="251"/>
      <c r="D300" s="239" t="s">
        <v>314</v>
      </c>
      <c r="E300" s="252" t="s">
        <v>1</v>
      </c>
      <c r="F300" s="253" t="s">
        <v>1679</v>
      </c>
      <c r="G300" s="251"/>
      <c r="H300" s="254">
        <v>14.4</v>
      </c>
      <c r="I300" s="255"/>
      <c r="J300" s="251"/>
      <c r="K300" s="251"/>
      <c r="L300" s="256"/>
      <c r="M300" s="257"/>
      <c r="N300" s="258"/>
      <c r="O300" s="258"/>
      <c r="P300" s="258"/>
      <c r="Q300" s="258"/>
      <c r="R300" s="258"/>
      <c r="S300" s="258"/>
      <c r="T300" s="259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0" t="s">
        <v>314</v>
      </c>
      <c r="AU300" s="260" t="s">
        <v>87</v>
      </c>
      <c r="AV300" s="13" t="s">
        <v>87</v>
      </c>
      <c r="AW300" s="13" t="s">
        <v>34</v>
      </c>
      <c r="AX300" s="13" t="s">
        <v>85</v>
      </c>
      <c r="AY300" s="260" t="s">
        <v>224</v>
      </c>
    </row>
    <row r="301" s="2" customFormat="1" ht="24.15" customHeight="1">
      <c r="A301" s="39"/>
      <c r="B301" s="40"/>
      <c r="C301" s="297" t="s">
        <v>1150</v>
      </c>
      <c r="D301" s="297" t="s">
        <v>483</v>
      </c>
      <c r="E301" s="298" t="s">
        <v>1674</v>
      </c>
      <c r="F301" s="299" t="s">
        <v>1675</v>
      </c>
      <c r="G301" s="300" t="s">
        <v>312</v>
      </c>
      <c r="H301" s="301">
        <v>15.119999999999999</v>
      </c>
      <c r="I301" s="302"/>
      <c r="J301" s="303">
        <f>ROUND(I301*H301,2)</f>
        <v>0</v>
      </c>
      <c r="K301" s="299" t="s">
        <v>229</v>
      </c>
      <c r="L301" s="304"/>
      <c r="M301" s="305" t="s">
        <v>1</v>
      </c>
      <c r="N301" s="306" t="s">
        <v>43</v>
      </c>
      <c r="O301" s="92"/>
      <c r="P301" s="235">
        <f>O301*H301</f>
        <v>0</v>
      </c>
      <c r="Q301" s="235">
        <v>0.0015</v>
      </c>
      <c r="R301" s="235">
        <f>Q301*H301</f>
        <v>0.022679999999999999</v>
      </c>
      <c r="S301" s="235">
        <v>0</v>
      </c>
      <c r="T301" s="236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37" t="s">
        <v>567</v>
      </c>
      <c r="AT301" s="237" t="s">
        <v>483</v>
      </c>
      <c r="AU301" s="237" t="s">
        <v>87</v>
      </c>
      <c r="AY301" s="18" t="s">
        <v>224</v>
      </c>
      <c r="BE301" s="238">
        <f>IF(N301="základní",J301,0)</f>
        <v>0</v>
      </c>
      <c r="BF301" s="238">
        <f>IF(N301="snížená",J301,0)</f>
        <v>0</v>
      </c>
      <c r="BG301" s="238">
        <f>IF(N301="zákl. přenesená",J301,0)</f>
        <v>0</v>
      </c>
      <c r="BH301" s="238">
        <f>IF(N301="sníž. přenesená",J301,0)</f>
        <v>0</v>
      </c>
      <c r="BI301" s="238">
        <f>IF(N301="nulová",J301,0)</f>
        <v>0</v>
      </c>
      <c r="BJ301" s="18" t="s">
        <v>85</v>
      </c>
      <c r="BK301" s="238">
        <f>ROUND(I301*H301,2)</f>
        <v>0</v>
      </c>
      <c r="BL301" s="18" t="s">
        <v>365</v>
      </c>
      <c r="BM301" s="237" t="s">
        <v>1680</v>
      </c>
    </row>
    <row r="302" s="13" customFormat="1">
      <c r="A302" s="13"/>
      <c r="B302" s="250"/>
      <c r="C302" s="251"/>
      <c r="D302" s="239" t="s">
        <v>314</v>
      </c>
      <c r="E302" s="251"/>
      <c r="F302" s="253" t="s">
        <v>1681</v>
      </c>
      <c r="G302" s="251"/>
      <c r="H302" s="254">
        <v>15.119999999999999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0" t="s">
        <v>314</v>
      </c>
      <c r="AU302" s="260" t="s">
        <v>87</v>
      </c>
      <c r="AV302" s="13" t="s">
        <v>87</v>
      </c>
      <c r="AW302" s="13" t="s">
        <v>4</v>
      </c>
      <c r="AX302" s="13" t="s">
        <v>85</v>
      </c>
      <c r="AY302" s="260" t="s">
        <v>224</v>
      </c>
    </row>
    <row r="303" s="2" customFormat="1" ht="24.15" customHeight="1">
      <c r="A303" s="39"/>
      <c r="B303" s="40"/>
      <c r="C303" s="226" t="s">
        <v>1152</v>
      </c>
      <c r="D303" s="226" t="s">
        <v>225</v>
      </c>
      <c r="E303" s="227" t="s">
        <v>1682</v>
      </c>
      <c r="F303" s="228" t="s">
        <v>1683</v>
      </c>
      <c r="G303" s="229" t="s">
        <v>1668</v>
      </c>
      <c r="H303" s="314"/>
      <c r="I303" s="231"/>
      <c r="J303" s="232">
        <f>ROUND(I303*H303,2)</f>
        <v>0</v>
      </c>
      <c r="K303" s="228" t="s">
        <v>229</v>
      </c>
      <c r="L303" s="45"/>
      <c r="M303" s="233" t="s">
        <v>1</v>
      </c>
      <c r="N303" s="234" t="s">
        <v>43</v>
      </c>
      <c r="O303" s="92"/>
      <c r="P303" s="235">
        <f>O303*H303</f>
        <v>0</v>
      </c>
      <c r="Q303" s="235">
        <v>0</v>
      </c>
      <c r="R303" s="235">
        <f>Q303*H303</f>
        <v>0</v>
      </c>
      <c r="S303" s="235">
        <v>0</v>
      </c>
      <c r="T303" s="236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37" t="s">
        <v>365</v>
      </c>
      <c r="AT303" s="237" t="s">
        <v>225</v>
      </c>
      <c r="AU303" s="237" t="s">
        <v>87</v>
      </c>
      <c r="AY303" s="18" t="s">
        <v>224</v>
      </c>
      <c r="BE303" s="238">
        <f>IF(N303="základní",J303,0)</f>
        <v>0</v>
      </c>
      <c r="BF303" s="238">
        <f>IF(N303="snížená",J303,0)</f>
        <v>0</v>
      </c>
      <c r="BG303" s="238">
        <f>IF(N303="zákl. přenesená",J303,0)</f>
        <v>0</v>
      </c>
      <c r="BH303" s="238">
        <f>IF(N303="sníž. přenesená",J303,0)</f>
        <v>0</v>
      </c>
      <c r="BI303" s="238">
        <f>IF(N303="nulová",J303,0)</f>
        <v>0</v>
      </c>
      <c r="BJ303" s="18" t="s">
        <v>85</v>
      </c>
      <c r="BK303" s="238">
        <f>ROUND(I303*H303,2)</f>
        <v>0</v>
      </c>
      <c r="BL303" s="18" t="s">
        <v>365</v>
      </c>
      <c r="BM303" s="237" t="s">
        <v>1684</v>
      </c>
    </row>
    <row r="304" s="12" customFormat="1" ht="22.8" customHeight="1">
      <c r="A304" s="12"/>
      <c r="B304" s="212"/>
      <c r="C304" s="213"/>
      <c r="D304" s="214" t="s">
        <v>77</v>
      </c>
      <c r="E304" s="244" t="s">
        <v>1024</v>
      </c>
      <c r="F304" s="244" t="s">
        <v>1025</v>
      </c>
      <c r="G304" s="213"/>
      <c r="H304" s="213"/>
      <c r="I304" s="216"/>
      <c r="J304" s="245">
        <f>BK304</f>
        <v>0</v>
      </c>
      <c r="K304" s="213"/>
      <c r="L304" s="218"/>
      <c r="M304" s="219"/>
      <c r="N304" s="220"/>
      <c r="O304" s="220"/>
      <c r="P304" s="221">
        <f>P305</f>
        <v>0</v>
      </c>
      <c r="Q304" s="220"/>
      <c r="R304" s="221">
        <f>R305</f>
        <v>0.00148</v>
      </c>
      <c r="S304" s="220"/>
      <c r="T304" s="222">
        <f>T305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23" t="s">
        <v>87</v>
      </c>
      <c r="AT304" s="224" t="s">
        <v>77</v>
      </c>
      <c r="AU304" s="224" t="s">
        <v>85</v>
      </c>
      <c r="AY304" s="223" t="s">
        <v>224</v>
      </c>
      <c r="BK304" s="225">
        <f>BK305</f>
        <v>0</v>
      </c>
    </row>
    <row r="305" s="2" customFormat="1" ht="24.15" customHeight="1">
      <c r="A305" s="39"/>
      <c r="B305" s="40"/>
      <c r="C305" s="226" t="s">
        <v>1157</v>
      </c>
      <c r="D305" s="226" t="s">
        <v>225</v>
      </c>
      <c r="E305" s="227" t="s">
        <v>1685</v>
      </c>
      <c r="F305" s="228" t="s">
        <v>1686</v>
      </c>
      <c r="G305" s="229" t="s">
        <v>318</v>
      </c>
      <c r="H305" s="230">
        <v>1</v>
      </c>
      <c r="I305" s="231"/>
      <c r="J305" s="232">
        <f>ROUND(I305*H305,2)</f>
        <v>0</v>
      </c>
      <c r="K305" s="228" t="s">
        <v>229</v>
      </c>
      <c r="L305" s="45"/>
      <c r="M305" s="233" t="s">
        <v>1</v>
      </c>
      <c r="N305" s="234" t="s">
        <v>43</v>
      </c>
      <c r="O305" s="92"/>
      <c r="P305" s="235">
        <f>O305*H305</f>
        <v>0</v>
      </c>
      <c r="Q305" s="235">
        <v>0.00148</v>
      </c>
      <c r="R305" s="235">
        <f>Q305*H305</f>
        <v>0.00148</v>
      </c>
      <c r="S305" s="235">
        <v>0</v>
      </c>
      <c r="T305" s="236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37" t="s">
        <v>365</v>
      </c>
      <c r="AT305" s="237" t="s">
        <v>225</v>
      </c>
      <c r="AU305" s="237" t="s">
        <v>87</v>
      </c>
      <c r="AY305" s="18" t="s">
        <v>224</v>
      </c>
      <c r="BE305" s="238">
        <f>IF(N305="základní",J305,0)</f>
        <v>0</v>
      </c>
      <c r="BF305" s="238">
        <f>IF(N305="snížená",J305,0)</f>
        <v>0</v>
      </c>
      <c r="BG305" s="238">
        <f>IF(N305="zákl. přenesená",J305,0)</f>
        <v>0</v>
      </c>
      <c r="BH305" s="238">
        <f>IF(N305="sníž. přenesená",J305,0)</f>
        <v>0</v>
      </c>
      <c r="BI305" s="238">
        <f>IF(N305="nulová",J305,0)</f>
        <v>0</v>
      </c>
      <c r="BJ305" s="18" t="s">
        <v>85</v>
      </c>
      <c r="BK305" s="238">
        <f>ROUND(I305*H305,2)</f>
        <v>0</v>
      </c>
      <c r="BL305" s="18" t="s">
        <v>365</v>
      </c>
      <c r="BM305" s="237" t="s">
        <v>1687</v>
      </c>
    </row>
    <row r="306" s="12" customFormat="1" ht="22.8" customHeight="1">
      <c r="A306" s="12"/>
      <c r="B306" s="212"/>
      <c r="C306" s="213"/>
      <c r="D306" s="214" t="s">
        <v>77</v>
      </c>
      <c r="E306" s="244" t="s">
        <v>1319</v>
      </c>
      <c r="F306" s="244" t="s">
        <v>1320</v>
      </c>
      <c r="G306" s="213"/>
      <c r="H306" s="213"/>
      <c r="I306" s="216"/>
      <c r="J306" s="245">
        <f>BK306</f>
        <v>0</v>
      </c>
      <c r="K306" s="213"/>
      <c r="L306" s="218"/>
      <c r="M306" s="219"/>
      <c r="N306" s="220"/>
      <c r="O306" s="220"/>
      <c r="P306" s="221">
        <f>SUM(P307:P314)</f>
        <v>0</v>
      </c>
      <c r="Q306" s="220"/>
      <c r="R306" s="221">
        <f>SUM(R307:R314)</f>
        <v>0.0167</v>
      </c>
      <c r="S306" s="220"/>
      <c r="T306" s="222">
        <f>SUM(T307:T314)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223" t="s">
        <v>87</v>
      </c>
      <c r="AT306" s="224" t="s">
        <v>77</v>
      </c>
      <c r="AU306" s="224" t="s">
        <v>85</v>
      </c>
      <c r="AY306" s="223" t="s">
        <v>224</v>
      </c>
      <c r="BK306" s="225">
        <f>SUM(BK307:BK314)</f>
        <v>0</v>
      </c>
    </row>
    <row r="307" s="2" customFormat="1" ht="24.15" customHeight="1">
      <c r="A307" s="39"/>
      <c r="B307" s="40"/>
      <c r="C307" s="226" t="s">
        <v>1159</v>
      </c>
      <c r="D307" s="226" t="s">
        <v>225</v>
      </c>
      <c r="E307" s="227" t="s">
        <v>1688</v>
      </c>
      <c r="F307" s="228" t="s">
        <v>1689</v>
      </c>
      <c r="G307" s="229" t="s">
        <v>570</v>
      </c>
      <c r="H307" s="230">
        <v>2.5</v>
      </c>
      <c r="I307" s="231"/>
      <c r="J307" s="232">
        <f>ROUND(I307*H307,2)</f>
        <v>0</v>
      </c>
      <c r="K307" s="228" t="s">
        <v>229</v>
      </c>
      <c r="L307" s="45"/>
      <c r="M307" s="233" t="s">
        <v>1</v>
      </c>
      <c r="N307" s="234" t="s">
        <v>43</v>
      </c>
      <c r="O307" s="92"/>
      <c r="P307" s="235">
        <f>O307*H307</f>
        <v>0</v>
      </c>
      <c r="Q307" s="235">
        <v>0</v>
      </c>
      <c r="R307" s="235">
        <f>Q307*H307</f>
        <v>0</v>
      </c>
      <c r="S307" s="235">
        <v>0</v>
      </c>
      <c r="T307" s="236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37" t="s">
        <v>365</v>
      </c>
      <c r="AT307" s="237" t="s">
        <v>225</v>
      </c>
      <c r="AU307" s="237" t="s">
        <v>87</v>
      </c>
      <c r="AY307" s="18" t="s">
        <v>224</v>
      </c>
      <c r="BE307" s="238">
        <f>IF(N307="základní",J307,0)</f>
        <v>0</v>
      </c>
      <c r="BF307" s="238">
        <f>IF(N307="snížená",J307,0)</f>
        <v>0</v>
      </c>
      <c r="BG307" s="238">
        <f>IF(N307="zákl. přenesená",J307,0)</f>
        <v>0</v>
      </c>
      <c r="BH307" s="238">
        <f>IF(N307="sníž. přenesená",J307,0)</f>
        <v>0</v>
      </c>
      <c r="BI307" s="238">
        <f>IF(N307="nulová",J307,0)</f>
        <v>0</v>
      </c>
      <c r="BJ307" s="18" t="s">
        <v>85</v>
      </c>
      <c r="BK307" s="238">
        <f>ROUND(I307*H307,2)</f>
        <v>0</v>
      </c>
      <c r="BL307" s="18" t="s">
        <v>365</v>
      </c>
      <c r="BM307" s="237" t="s">
        <v>1690</v>
      </c>
    </row>
    <row r="308" s="13" customFormat="1">
      <c r="A308" s="13"/>
      <c r="B308" s="250"/>
      <c r="C308" s="251"/>
      <c r="D308" s="239" t="s">
        <v>314</v>
      </c>
      <c r="E308" s="252" t="s">
        <v>1</v>
      </c>
      <c r="F308" s="253" t="s">
        <v>1691</v>
      </c>
      <c r="G308" s="251"/>
      <c r="H308" s="254">
        <v>2.5</v>
      </c>
      <c r="I308" s="255"/>
      <c r="J308" s="251"/>
      <c r="K308" s="251"/>
      <c r="L308" s="256"/>
      <c r="M308" s="257"/>
      <c r="N308" s="258"/>
      <c r="O308" s="258"/>
      <c r="P308" s="258"/>
      <c r="Q308" s="258"/>
      <c r="R308" s="258"/>
      <c r="S308" s="258"/>
      <c r="T308" s="25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0" t="s">
        <v>314</v>
      </c>
      <c r="AU308" s="260" t="s">
        <v>87</v>
      </c>
      <c r="AV308" s="13" t="s">
        <v>87</v>
      </c>
      <c r="AW308" s="13" t="s">
        <v>34</v>
      </c>
      <c r="AX308" s="13" t="s">
        <v>85</v>
      </c>
      <c r="AY308" s="260" t="s">
        <v>224</v>
      </c>
    </row>
    <row r="309" s="2" customFormat="1" ht="24.15" customHeight="1">
      <c r="A309" s="39"/>
      <c r="B309" s="40"/>
      <c r="C309" s="297" t="s">
        <v>1164</v>
      </c>
      <c r="D309" s="297" t="s">
        <v>483</v>
      </c>
      <c r="E309" s="298" t="s">
        <v>1692</v>
      </c>
      <c r="F309" s="299" t="s">
        <v>1693</v>
      </c>
      <c r="G309" s="300" t="s">
        <v>318</v>
      </c>
      <c r="H309" s="301">
        <v>1</v>
      </c>
      <c r="I309" s="302"/>
      <c r="J309" s="303">
        <f>ROUND(I309*H309,2)</f>
        <v>0</v>
      </c>
      <c r="K309" s="299" t="s">
        <v>229</v>
      </c>
      <c r="L309" s="304"/>
      <c r="M309" s="305" t="s">
        <v>1</v>
      </c>
      <c r="N309" s="306" t="s">
        <v>43</v>
      </c>
      <c r="O309" s="92"/>
      <c r="P309" s="235">
        <f>O309*H309</f>
        <v>0</v>
      </c>
      <c r="Q309" s="235">
        <v>0.0067000000000000002</v>
      </c>
      <c r="R309" s="235">
        <f>Q309*H309</f>
        <v>0.0067000000000000002</v>
      </c>
      <c r="S309" s="235">
        <v>0</v>
      </c>
      <c r="T309" s="236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7" t="s">
        <v>567</v>
      </c>
      <c r="AT309" s="237" t="s">
        <v>483</v>
      </c>
      <c r="AU309" s="237" t="s">
        <v>87</v>
      </c>
      <c r="AY309" s="18" t="s">
        <v>224</v>
      </c>
      <c r="BE309" s="238">
        <f>IF(N309="základní",J309,0)</f>
        <v>0</v>
      </c>
      <c r="BF309" s="238">
        <f>IF(N309="snížená",J309,0)</f>
        <v>0</v>
      </c>
      <c r="BG309" s="238">
        <f>IF(N309="zákl. přenesená",J309,0)</f>
        <v>0</v>
      </c>
      <c r="BH309" s="238">
        <f>IF(N309="sníž. přenesená",J309,0)</f>
        <v>0</v>
      </c>
      <c r="BI309" s="238">
        <f>IF(N309="nulová",J309,0)</f>
        <v>0</v>
      </c>
      <c r="BJ309" s="18" t="s">
        <v>85</v>
      </c>
      <c r="BK309" s="238">
        <f>ROUND(I309*H309,2)</f>
        <v>0</v>
      </c>
      <c r="BL309" s="18" t="s">
        <v>365</v>
      </c>
      <c r="BM309" s="237" t="s">
        <v>1694</v>
      </c>
    </row>
    <row r="310" s="2" customFormat="1">
      <c r="A310" s="39"/>
      <c r="B310" s="40"/>
      <c r="C310" s="41"/>
      <c r="D310" s="239" t="s">
        <v>235</v>
      </c>
      <c r="E310" s="41"/>
      <c r="F310" s="240" t="s">
        <v>1640</v>
      </c>
      <c r="G310" s="41"/>
      <c r="H310" s="41"/>
      <c r="I310" s="241"/>
      <c r="J310" s="41"/>
      <c r="K310" s="41"/>
      <c r="L310" s="45"/>
      <c r="M310" s="242"/>
      <c r="N310" s="243"/>
      <c r="O310" s="92"/>
      <c r="P310" s="92"/>
      <c r="Q310" s="92"/>
      <c r="R310" s="92"/>
      <c r="S310" s="92"/>
      <c r="T310" s="93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235</v>
      </c>
      <c r="AU310" s="18" t="s">
        <v>87</v>
      </c>
    </row>
    <row r="311" s="2" customFormat="1" ht="24.15" customHeight="1">
      <c r="A311" s="39"/>
      <c r="B311" s="40"/>
      <c r="C311" s="226" t="s">
        <v>1168</v>
      </c>
      <c r="D311" s="226" t="s">
        <v>225</v>
      </c>
      <c r="E311" s="227" t="s">
        <v>1322</v>
      </c>
      <c r="F311" s="228" t="s">
        <v>1695</v>
      </c>
      <c r="G311" s="229" t="s">
        <v>754</v>
      </c>
      <c r="H311" s="230">
        <v>200</v>
      </c>
      <c r="I311" s="231"/>
      <c r="J311" s="232">
        <f>ROUND(I311*H311,2)</f>
        <v>0</v>
      </c>
      <c r="K311" s="228" t="s">
        <v>1</v>
      </c>
      <c r="L311" s="45"/>
      <c r="M311" s="233" t="s">
        <v>1</v>
      </c>
      <c r="N311" s="234" t="s">
        <v>43</v>
      </c>
      <c r="O311" s="92"/>
      <c r="P311" s="235">
        <f>O311*H311</f>
        <v>0</v>
      </c>
      <c r="Q311" s="235">
        <v>5.0000000000000002E-05</v>
      </c>
      <c r="R311" s="235">
        <f>Q311*H311</f>
        <v>0.01</v>
      </c>
      <c r="S311" s="235">
        <v>0</v>
      </c>
      <c r="T311" s="236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7" t="s">
        <v>365</v>
      </c>
      <c r="AT311" s="237" t="s">
        <v>225</v>
      </c>
      <c r="AU311" s="237" t="s">
        <v>87</v>
      </c>
      <c r="AY311" s="18" t="s">
        <v>224</v>
      </c>
      <c r="BE311" s="238">
        <f>IF(N311="základní",J311,0)</f>
        <v>0</v>
      </c>
      <c r="BF311" s="238">
        <f>IF(N311="snížená",J311,0)</f>
        <v>0</v>
      </c>
      <c r="BG311" s="238">
        <f>IF(N311="zákl. přenesená",J311,0)</f>
        <v>0</v>
      </c>
      <c r="BH311" s="238">
        <f>IF(N311="sníž. přenesená",J311,0)</f>
        <v>0</v>
      </c>
      <c r="BI311" s="238">
        <f>IF(N311="nulová",J311,0)</f>
        <v>0</v>
      </c>
      <c r="BJ311" s="18" t="s">
        <v>85</v>
      </c>
      <c r="BK311" s="238">
        <f>ROUND(I311*H311,2)</f>
        <v>0</v>
      </c>
      <c r="BL311" s="18" t="s">
        <v>365</v>
      </c>
      <c r="BM311" s="237" t="s">
        <v>1696</v>
      </c>
    </row>
    <row r="312" s="14" customFormat="1">
      <c r="A312" s="14"/>
      <c r="B312" s="261"/>
      <c r="C312" s="262"/>
      <c r="D312" s="239" t="s">
        <v>314</v>
      </c>
      <c r="E312" s="263" t="s">
        <v>1</v>
      </c>
      <c r="F312" s="264" t="s">
        <v>1697</v>
      </c>
      <c r="G312" s="262"/>
      <c r="H312" s="263" t="s">
        <v>1</v>
      </c>
      <c r="I312" s="265"/>
      <c r="J312" s="262"/>
      <c r="K312" s="262"/>
      <c r="L312" s="266"/>
      <c r="M312" s="267"/>
      <c r="N312" s="268"/>
      <c r="O312" s="268"/>
      <c r="P312" s="268"/>
      <c r="Q312" s="268"/>
      <c r="R312" s="268"/>
      <c r="S312" s="268"/>
      <c r="T312" s="26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70" t="s">
        <v>314</v>
      </c>
      <c r="AU312" s="270" t="s">
        <v>87</v>
      </c>
      <c r="AV312" s="14" t="s">
        <v>85</v>
      </c>
      <c r="AW312" s="14" t="s">
        <v>34</v>
      </c>
      <c r="AX312" s="14" t="s">
        <v>78</v>
      </c>
      <c r="AY312" s="270" t="s">
        <v>224</v>
      </c>
    </row>
    <row r="313" s="13" customFormat="1">
      <c r="A313" s="13"/>
      <c r="B313" s="250"/>
      <c r="C313" s="251"/>
      <c r="D313" s="239" t="s">
        <v>314</v>
      </c>
      <c r="E313" s="252" t="s">
        <v>1</v>
      </c>
      <c r="F313" s="253" t="s">
        <v>1698</v>
      </c>
      <c r="G313" s="251"/>
      <c r="H313" s="254">
        <v>200</v>
      </c>
      <c r="I313" s="255"/>
      <c r="J313" s="251"/>
      <c r="K313" s="251"/>
      <c r="L313" s="256"/>
      <c r="M313" s="257"/>
      <c r="N313" s="258"/>
      <c r="O313" s="258"/>
      <c r="P313" s="258"/>
      <c r="Q313" s="258"/>
      <c r="R313" s="258"/>
      <c r="S313" s="258"/>
      <c r="T313" s="25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0" t="s">
        <v>314</v>
      </c>
      <c r="AU313" s="260" t="s">
        <v>87</v>
      </c>
      <c r="AV313" s="13" t="s">
        <v>87</v>
      </c>
      <c r="AW313" s="13" t="s">
        <v>34</v>
      </c>
      <c r="AX313" s="13" t="s">
        <v>85</v>
      </c>
      <c r="AY313" s="260" t="s">
        <v>224</v>
      </c>
    </row>
    <row r="314" s="2" customFormat="1" ht="33" customHeight="1">
      <c r="A314" s="39"/>
      <c r="B314" s="40"/>
      <c r="C314" s="226" t="s">
        <v>1174</v>
      </c>
      <c r="D314" s="226" t="s">
        <v>225</v>
      </c>
      <c r="E314" s="227" t="s">
        <v>1699</v>
      </c>
      <c r="F314" s="228" t="s">
        <v>1700</v>
      </c>
      <c r="G314" s="229" t="s">
        <v>1668</v>
      </c>
      <c r="H314" s="314"/>
      <c r="I314" s="231"/>
      <c r="J314" s="232">
        <f>ROUND(I314*H314,2)</f>
        <v>0</v>
      </c>
      <c r="K314" s="228" t="s">
        <v>229</v>
      </c>
      <c r="L314" s="45"/>
      <c r="M314" s="307" t="s">
        <v>1</v>
      </c>
      <c r="N314" s="308" t="s">
        <v>43</v>
      </c>
      <c r="O314" s="248"/>
      <c r="P314" s="309">
        <f>O314*H314</f>
        <v>0</v>
      </c>
      <c r="Q314" s="309">
        <v>0</v>
      </c>
      <c r="R314" s="309">
        <f>Q314*H314</f>
        <v>0</v>
      </c>
      <c r="S314" s="309">
        <v>0</v>
      </c>
      <c r="T314" s="31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7" t="s">
        <v>365</v>
      </c>
      <c r="AT314" s="237" t="s">
        <v>225</v>
      </c>
      <c r="AU314" s="237" t="s">
        <v>87</v>
      </c>
      <c r="AY314" s="18" t="s">
        <v>224</v>
      </c>
      <c r="BE314" s="238">
        <f>IF(N314="základní",J314,0)</f>
        <v>0</v>
      </c>
      <c r="BF314" s="238">
        <f>IF(N314="snížená",J314,0)</f>
        <v>0</v>
      </c>
      <c r="BG314" s="238">
        <f>IF(N314="zákl. přenesená",J314,0)</f>
        <v>0</v>
      </c>
      <c r="BH314" s="238">
        <f>IF(N314="sníž. přenesená",J314,0)</f>
        <v>0</v>
      </c>
      <c r="BI314" s="238">
        <f>IF(N314="nulová",J314,0)</f>
        <v>0</v>
      </c>
      <c r="BJ314" s="18" t="s">
        <v>85</v>
      </c>
      <c r="BK314" s="238">
        <f>ROUND(I314*H314,2)</f>
        <v>0</v>
      </c>
      <c r="BL314" s="18" t="s">
        <v>365</v>
      </c>
      <c r="BM314" s="237" t="s">
        <v>1701</v>
      </c>
    </row>
    <row r="315" s="2" customFormat="1" ht="6.96" customHeight="1">
      <c r="A315" s="39"/>
      <c r="B315" s="67"/>
      <c r="C315" s="68"/>
      <c r="D315" s="68"/>
      <c r="E315" s="68"/>
      <c r="F315" s="68"/>
      <c r="G315" s="68"/>
      <c r="H315" s="68"/>
      <c r="I315" s="68"/>
      <c r="J315" s="68"/>
      <c r="K315" s="68"/>
      <c r="L315" s="45"/>
      <c r="M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</row>
  </sheetData>
  <sheetProtection sheet="1" autoFilter="0" formatColumns="0" formatRows="0" objects="1" scenarios="1" spinCount="100000" saltValue="Fzw2+fyDtrbTWibrofmJkSNOpHX7kCI0d1YTk47uP1nPxIEMv45I21DImbCxvnYke5TRdyupWa3MiqL97F6sgg==" hashValue="+3qo+AlYJyD9Q04E8KluntWLuutBzYFGeBfsyVebvMDPdJb+lYPHnpwa8mOWf8JztOVpw4fpeYEEwLO6u+2ckQ==" algorithmName="SHA-512" password="CC35"/>
  <autoFilter ref="C132:K31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1702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ROUND((SUM(BE125:BE156)),  2)</f>
        <v>0</v>
      </c>
      <c r="G35" s="39"/>
      <c r="H35" s="39"/>
      <c r="I35" s="166">
        <v>0.20999999999999999</v>
      </c>
      <c r="J35" s="165">
        <f>ROUND(((SUM(BE125:BE156))*I35),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ROUND((SUM(BF125:BF156)),  2)</f>
        <v>0</v>
      </c>
      <c r="G36" s="39"/>
      <c r="H36" s="39"/>
      <c r="I36" s="166">
        <v>0.12</v>
      </c>
      <c r="J36" s="165">
        <f>ROUND(((SUM(BF125:BF156))*I36),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ROUND((SUM(BG125:BG156)),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ROUND((SUM(BH125:BH156)),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ROUND((SUM(BI125:BI156)),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1383 - Mlhoviště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417</v>
      </c>
      <c r="E100" s="198"/>
      <c r="F100" s="198"/>
      <c r="G100" s="198"/>
      <c r="H100" s="198"/>
      <c r="I100" s="198"/>
      <c r="J100" s="199">
        <f>J127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683</v>
      </c>
      <c r="E101" s="193"/>
      <c r="F101" s="193"/>
      <c r="G101" s="193"/>
      <c r="H101" s="193"/>
      <c r="I101" s="193"/>
      <c r="J101" s="194">
        <f>J131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924</v>
      </c>
      <c r="E102" s="198"/>
      <c r="F102" s="198"/>
      <c r="G102" s="198"/>
      <c r="H102" s="198"/>
      <c r="I102" s="198"/>
      <c r="J102" s="199">
        <f>J132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927</v>
      </c>
      <c r="E103" s="198"/>
      <c r="F103" s="198"/>
      <c r="G103" s="198"/>
      <c r="H103" s="198"/>
      <c r="I103" s="198"/>
      <c r="J103" s="199">
        <f>J151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Využití pozemku parc.č.549/61, Světlá nad Sázavou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193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5" t="s">
        <v>194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195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E11</f>
        <v>SO 1383 - Mlhoviště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parc.č.549/61</v>
      </c>
      <c r="G119" s="41"/>
      <c r="H119" s="41"/>
      <c r="I119" s="33" t="s">
        <v>22</v>
      </c>
      <c r="J119" s="80" t="str">
        <f>IF(J14="","",J14)</f>
        <v>10. 7. 2025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5.65" customHeight="1">
      <c r="A121" s="39"/>
      <c r="B121" s="40"/>
      <c r="C121" s="33" t="s">
        <v>24</v>
      </c>
      <c r="D121" s="41"/>
      <c r="E121" s="41"/>
      <c r="F121" s="28" t="str">
        <f>E17</f>
        <v>Město Světlá nad Sázavou</v>
      </c>
      <c r="G121" s="41"/>
      <c r="H121" s="41"/>
      <c r="I121" s="33" t="s">
        <v>31</v>
      </c>
      <c r="J121" s="37" t="str">
        <f>E23</f>
        <v>TRANSCONSULT s.r.o.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1"/>
      <c r="B124" s="202"/>
      <c r="C124" s="203" t="s">
        <v>209</v>
      </c>
      <c r="D124" s="204" t="s">
        <v>63</v>
      </c>
      <c r="E124" s="204" t="s">
        <v>59</v>
      </c>
      <c r="F124" s="204" t="s">
        <v>60</v>
      </c>
      <c r="G124" s="204" t="s">
        <v>210</v>
      </c>
      <c r="H124" s="204" t="s">
        <v>211</v>
      </c>
      <c r="I124" s="204" t="s">
        <v>212</v>
      </c>
      <c r="J124" s="204" t="s">
        <v>199</v>
      </c>
      <c r="K124" s="205" t="s">
        <v>213</v>
      </c>
      <c r="L124" s="206"/>
      <c r="M124" s="101" t="s">
        <v>1</v>
      </c>
      <c r="N124" s="102" t="s">
        <v>42</v>
      </c>
      <c r="O124" s="102" t="s">
        <v>214</v>
      </c>
      <c r="P124" s="102" t="s">
        <v>215</v>
      </c>
      <c r="Q124" s="102" t="s">
        <v>216</v>
      </c>
      <c r="R124" s="102" t="s">
        <v>217</v>
      </c>
      <c r="S124" s="102" t="s">
        <v>218</v>
      </c>
      <c r="T124" s="103" t="s">
        <v>219</v>
      </c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</row>
    <row r="125" s="2" customFormat="1" ht="22.8" customHeight="1">
      <c r="A125" s="39"/>
      <c r="B125" s="40"/>
      <c r="C125" s="108" t="s">
        <v>220</v>
      </c>
      <c r="D125" s="41"/>
      <c r="E125" s="41"/>
      <c r="F125" s="41"/>
      <c r="G125" s="41"/>
      <c r="H125" s="41"/>
      <c r="I125" s="41"/>
      <c r="J125" s="207">
        <f>BK125</f>
        <v>0</v>
      </c>
      <c r="K125" s="41"/>
      <c r="L125" s="45"/>
      <c r="M125" s="104"/>
      <c r="N125" s="208"/>
      <c r="O125" s="105"/>
      <c r="P125" s="209">
        <f>P126+P131</f>
        <v>0</v>
      </c>
      <c r="Q125" s="105"/>
      <c r="R125" s="209">
        <f>R126+R131</f>
        <v>0.17649665000000003</v>
      </c>
      <c r="S125" s="105"/>
      <c r="T125" s="210">
        <f>T126+T131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201</v>
      </c>
      <c r="BK125" s="211">
        <f>BK126+BK131</f>
        <v>0</v>
      </c>
    </row>
    <row r="126" s="12" customFormat="1" ht="25.92" customHeight="1">
      <c r="A126" s="12"/>
      <c r="B126" s="212"/>
      <c r="C126" s="213"/>
      <c r="D126" s="214" t="s">
        <v>77</v>
      </c>
      <c r="E126" s="215" t="s">
        <v>307</v>
      </c>
      <c r="F126" s="215" t="s">
        <v>308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</f>
        <v>0</v>
      </c>
      <c r="Q126" s="220"/>
      <c r="R126" s="221">
        <f>R127</f>
        <v>0.00173565</v>
      </c>
      <c r="S126" s="220"/>
      <c r="T126" s="222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85</v>
      </c>
      <c r="AT126" s="224" t="s">
        <v>77</v>
      </c>
      <c r="AU126" s="224" t="s">
        <v>78</v>
      </c>
      <c r="AY126" s="223" t="s">
        <v>224</v>
      </c>
      <c r="BK126" s="225">
        <f>BK127</f>
        <v>0</v>
      </c>
    </row>
    <row r="127" s="12" customFormat="1" ht="22.8" customHeight="1">
      <c r="A127" s="12"/>
      <c r="B127" s="212"/>
      <c r="C127" s="213"/>
      <c r="D127" s="214" t="s">
        <v>77</v>
      </c>
      <c r="E127" s="244" t="s">
        <v>87</v>
      </c>
      <c r="F127" s="244" t="s">
        <v>502</v>
      </c>
      <c r="G127" s="213"/>
      <c r="H127" s="213"/>
      <c r="I127" s="216"/>
      <c r="J127" s="245">
        <f>BK127</f>
        <v>0</v>
      </c>
      <c r="K127" s="213"/>
      <c r="L127" s="218"/>
      <c r="M127" s="219"/>
      <c r="N127" s="220"/>
      <c r="O127" s="220"/>
      <c r="P127" s="221">
        <f>SUM(P128:P130)</f>
        <v>0</v>
      </c>
      <c r="Q127" s="220"/>
      <c r="R127" s="221">
        <f>SUM(R128:R130)</f>
        <v>0.00173565</v>
      </c>
      <c r="S127" s="220"/>
      <c r="T127" s="222">
        <f>SUM(T128:T130)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85</v>
      </c>
      <c r="AT127" s="224" t="s">
        <v>77</v>
      </c>
      <c r="AU127" s="224" t="s">
        <v>85</v>
      </c>
      <c r="AY127" s="223" t="s">
        <v>224</v>
      </c>
      <c r="BK127" s="225">
        <f>SUM(BK128:BK130)</f>
        <v>0</v>
      </c>
    </row>
    <row r="128" s="2" customFormat="1" ht="21.75" customHeight="1">
      <c r="A128" s="39"/>
      <c r="B128" s="40"/>
      <c r="C128" s="226" t="s">
        <v>85</v>
      </c>
      <c r="D128" s="226" t="s">
        <v>225</v>
      </c>
      <c r="E128" s="227" t="s">
        <v>930</v>
      </c>
      <c r="F128" s="228" t="s">
        <v>931</v>
      </c>
      <c r="G128" s="229" t="s">
        <v>570</v>
      </c>
      <c r="H128" s="230">
        <v>8.6999999999999993</v>
      </c>
      <c r="I128" s="231"/>
      <c r="J128" s="232">
        <f>ROUND(I128*H128,2)</f>
        <v>0</v>
      </c>
      <c r="K128" s="228" t="s">
        <v>229</v>
      </c>
      <c r="L128" s="45"/>
      <c r="M128" s="233" t="s">
        <v>1</v>
      </c>
      <c r="N128" s="234" t="s">
        <v>43</v>
      </c>
      <c r="O128" s="92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7" t="s">
        <v>243</v>
      </c>
      <c r="AT128" s="237" t="s">
        <v>225</v>
      </c>
      <c r="AU128" s="237" t="s">
        <v>87</v>
      </c>
      <c r="AY128" s="18" t="s">
        <v>224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8" t="s">
        <v>85</v>
      </c>
      <c r="BK128" s="238">
        <f>ROUND(I128*H128,2)</f>
        <v>0</v>
      </c>
      <c r="BL128" s="18" t="s">
        <v>243</v>
      </c>
      <c r="BM128" s="237" t="s">
        <v>1703</v>
      </c>
    </row>
    <row r="129" s="2" customFormat="1" ht="24.15" customHeight="1">
      <c r="A129" s="39"/>
      <c r="B129" s="40"/>
      <c r="C129" s="297" t="s">
        <v>87</v>
      </c>
      <c r="D129" s="297" t="s">
        <v>483</v>
      </c>
      <c r="E129" s="298" t="s">
        <v>933</v>
      </c>
      <c r="F129" s="299" t="s">
        <v>934</v>
      </c>
      <c r="G129" s="300" t="s">
        <v>570</v>
      </c>
      <c r="H129" s="301">
        <v>9.1349999999999998</v>
      </c>
      <c r="I129" s="302"/>
      <c r="J129" s="303">
        <f>ROUND(I129*H129,2)</f>
        <v>0</v>
      </c>
      <c r="K129" s="299" t="s">
        <v>229</v>
      </c>
      <c r="L129" s="304"/>
      <c r="M129" s="305" t="s">
        <v>1</v>
      </c>
      <c r="N129" s="306" t="s">
        <v>43</v>
      </c>
      <c r="O129" s="92"/>
      <c r="P129" s="235">
        <f>O129*H129</f>
        <v>0</v>
      </c>
      <c r="Q129" s="235">
        <v>0.00019000000000000001</v>
      </c>
      <c r="R129" s="235">
        <f>Q129*H129</f>
        <v>0.00173565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264</v>
      </c>
      <c r="AT129" s="237" t="s">
        <v>483</v>
      </c>
      <c r="AU129" s="237" t="s">
        <v>87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243</v>
      </c>
      <c r="BM129" s="237" t="s">
        <v>1704</v>
      </c>
    </row>
    <row r="130" s="13" customFormat="1">
      <c r="A130" s="13"/>
      <c r="B130" s="250"/>
      <c r="C130" s="251"/>
      <c r="D130" s="239" t="s">
        <v>314</v>
      </c>
      <c r="E130" s="251"/>
      <c r="F130" s="253" t="s">
        <v>1705</v>
      </c>
      <c r="G130" s="251"/>
      <c r="H130" s="254">
        <v>9.1349999999999998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0" t="s">
        <v>314</v>
      </c>
      <c r="AU130" s="260" t="s">
        <v>87</v>
      </c>
      <c r="AV130" s="13" t="s">
        <v>87</v>
      </c>
      <c r="AW130" s="13" t="s">
        <v>4</v>
      </c>
      <c r="AX130" s="13" t="s">
        <v>85</v>
      </c>
      <c r="AY130" s="260" t="s">
        <v>224</v>
      </c>
    </row>
    <row r="131" s="12" customFormat="1" ht="25.92" customHeight="1">
      <c r="A131" s="12"/>
      <c r="B131" s="212"/>
      <c r="C131" s="213"/>
      <c r="D131" s="214" t="s">
        <v>77</v>
      </c>
      <c r="E131" s="215" t="s">
        <v>759</v>
      </c>
      <c r="F131" s="215" t="s">
        <v>760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P132+P151</f>
        <v>0</v>
      </c>
      <c r="Q131" s="220"/>
      <c r="R131" s="221">
        <f>R132+R151</f>
        <v>0.17476100000000003</v>
      </c>
      <c r="S131" s="220"/>
      <c r="T131" s="222">
        <f>T132+T151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87</v>
      </c>
      <c r="AT131" s="224" t="s">
        <v>77</v>
      </c>
      <c r="AU131" s="224" t="s">
        <v>78</v>
      </c>
      <c r="AY131" s="223" t="s">
        <v>224</v>
      </c>
      <c r="BK131" s="225">
        <f>BK132+BK151</f>
        <v>0</v>
      </c>
    </row>
    <row r="132" s="12" customFormat="1" ht="22.8" customHeight="1">
      <c r="A132" s="12"/>
      <c r="B132" s="212"/>
      <c r="C132" s="213"/>
      <c r="D132" s="214" t="s">
        <v>77</v>
      </c>
      <c r="E132" s="244" t="s">
        <v>1042</v>
      </c>
      <c r="F132" s="244" t="s">
        <v>1043</v>
      </c>
      <c r="G132" s="213"/>
      <c r="H132" s="213"/>
      <c r="I132" s="216"/>
      <c r="J132" s="245">
        <f>BK132</f>
        <v>0</v>
      </c>
      <c r="K132" s="213"/>
      <c r="L132" s="218"/>
      <c r="M132" s="219"/>
      <c r="N132" s="220"/>
      <c r="O132" s="220"/>
      <c r="P132" s="221">
        <f>SUM(P133:P150)</f>
        <v>0</v>
      </c>
      <c r="Q132" s="220"/>
      <c r="R132" s="221">
        <f>SUM(R133:R150)</f>
        <v>0.024760999999999998</v>
      </c>
      <c r="S132" s="220"/>
      <c r="T132" s="222">
        <f>SUM(T133:T150)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87</v>
      </c>
      <c r="AT132" s="224" t="s">
        <v>77</v>
      </c>
      <c r="AU132" s="224" t="s">
        <v>85</v>
      </c>
      <c r="AY132" s="223" t="s">
        <v>224</v>
      </c>
      <c r="BK132" s="225">
        <f>SUM(BK133:BK150)</f>
        <v>0</v>
      </c>
    </row>
    <row r="133" s="2" customFormat="1" ht="24.15" customHeight="1">
      <c r="A133" s="39"/>
      <c r="B133" s="40"/>
      <c r="C133" s="226" t="s">
        <v>101</v>
      </c>
      <c r="D133" s="226" t="s">
        <v>225</v>
      </c>
      <c r="E133" s="227" t="s">
        <v>1044</v>
      </c>
      <c r="F133" s="228" t="s">
        <v>1706</v>
      </c>
      <c r="G133" s="229" t="s">
        <v>570</v>
      </c>
      <c r="H133" s="230">
        <v>14.199999999999999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0.00014999999999999999</v>
      </c>
      <c r="R133" s="235">
        <f>Q133*H133</f>
        <v>0.0021299999999999995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365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365</v>
      </c>
      <c r="BM133" s="237" t="s">
        <v>1707</v>
      </c>
    </row>
    <row r="134" s="2" customFormat="1">
      <c r="A134" s="39"/>
      <c r="B134" s="40"/>
      <c r="C134" s="41"/>
      <c r="D134" s="239" t="s">
        <v>235</v>
      </c>
      <c r="E134" s="41"/>
      <c r="F134" s="240" t="s">
        <v>1708</v>
      </c>
      <c r="G134" s="41"/>
      <c r="H134" s="41"/>
      <c r="I134" s="241"/>
      <c r="J134" s="41"/>
      <c r="K134" s="41"/>
      <c r="L134" s="45"/>
      <c r="M134" s="242"/>
      <c r="N134" s="243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235</v>
      </c>
      <c r="AU134" s="18" t="s">
        <v>87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1709</v>
      </c>
      <c r="G135" s="251"/>
      <c r="H135" s="254">
        <v>14.199999999999999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2" customFormat="1" ht="24.15" customHeight="1">
      <c r="A136" s="39"/>
      <c r="B136" s="40"/>
      <c r="C136" s="226" t="s">
        <v>243</v>
      </c>
      <c r="D136" s="226" t="s">
        <v>225</v>
      </c>
      <c r="E136" s="227" t="s">
        <v>1048</v>
      </c>
      <c r="F136" s="228" t="s">
        <v>1049</v>
      </c>
      <c r="G136" s="229" t="s">
        <v>570</v>
      </c>
      <c r="H136" s="230">
        <v>1.5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0.00040000000000000002</v>
      </c>
      <c r="R136" s="235">
        <f>Q136*H136</f>
        <v>0.00060000000000000006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365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365</v>
      </c>
      <c r="BM136" s="237" t="s">
        <v>1710</v>
      </c>
    </row>
    <row r="137" s="2" customFormat="1" ht="24.15" customHeight="1">
      <c r="A137" s="39"/>
      <c r="B137" s="40"/>
      <c r="C137" s="226" t="s">
        <v>223</v>
      </c>
      <c r="D137" s="226" t="s">
        <v>225</v>
      </c>
      <c r="E137" s="227" t="s">
        <v>1711</v>
      </c>
      <c r="F137" s="228" t="s">
        <v>1712</v>
      </c>
      <c r="G137" s="229" t="s">
        <v>1019</v>
      </c>
      <c r="H137" s="230">
        <v>1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365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365</v>
      </c>
      <c r="BM137" s="237" t="s">
        <v>1713</v>
      </c>
    </row>
    <row r="138" s="2" customFormat="1" ht="16.5" customHeight="1">
      <c r="A138" s="39"/>
      <c r="B138" s="40"/>
      <c r="C138" s="226" t="s">
        <v>252</v>
      </c>
      <c r="D138" s="226" t="s">
        <v>225</v>
      </c>
      <c r="E138" s="227" t="s">
        <v>1714</v>
      </c>
      <c r="F138" s="228" t="s">
        <v>1715</v>
      </c>
      <c r="G138" s="229" t="s">
        <v>318</v>
      </c>
      <c r="H138" s="230">
        <v>7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365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365</v>
      </c>
      <c r="BM138" s="237" t="s">
        <v>1716</v>
      </c>
    </row>
    <row r="139" s="2" customFormat="1" ht="21.75" customHeight="1">
      <c r="A139" s="39"/>
      <c r="B139" s="40"/>
      <c r="C139" s="226" t="s">
        <v>257</v>
      </c>
      <c r="D139" s="226" t="s">
        <v>225</v>
      </c>
      <c r="E139" s="227" t="s">
        <v>1058</v>
      </c>
      <c r="F139" s="228" t="s">
        <v>1059</v>
      </c>
      <c r="G139" s="229" t="s">
        <v>318</v>
      </c>
      <c r="H139" s="230">
        <v>3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0.00076000000000000004</v>
      </c>
      <c r="R139" s="235">
        <f>Q139*H139</f>
        <v>0.0022799999999999999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365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365</v>
      </c>
      <c r="BM139" s="237" t="s">
        <v>1717</v>
      </c>
    </row>
    <row r="140" s="13" customFormat="1">
      <c r="A140" s="13"/>
      <c r="B140" s="250"/>
      <c r="C140" s="251"/>
      <c r="D140" s="239" t="s">
        <v>314</v>
      </c>
      <c r="E140" s="252" t="s">
        <v>1</v>
      </c>
      <c r="F140" s="253" t="s">
        <v>1718</v>
      </c>
      <c r="G140" s="251"/>
      <c r="H140" s="254">
        <v>3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314</v>
      </c>
      <c r="AU140" s="260" t="s">
        <v>87</v>
      </c>
      <c r="AV140" s="13" t="s">
        <v>87</v>
      </c>
      <c r="AW140" s="13" t="s">
        <v>34</v>
      </c>
      <c r="AX140" s="13" t="s">
        <v>85</v>
      </c>
      <c r="AY140" s="260" t="s">
        <v>224</v>
      </c>
    </row>
    <row r="141" s="2" customFormat="1" ht="16.5" customHeight="1">
      <c r="A141" s="39"/>
      <c r="B141" s="40"/>
      <c r="C141" s="297" t="s">
        <v>264</v>
      </c>
      <c r="D141" s="297" t="s">
        <v>483</v>
      </c>
      <c r="E141" s="298" t="s">
        <v>1063</v>
      </c>
      <c r="F141" s="299" t="s">
        <v>1064</v>
      </c>
      <c r="G141" s="300" t="s">
        <v>318</v>
      </c>
      <c r="H141" s="301">
        <v>1</v>
      </c>
      <c r="I141" s="302"/>
      <c r="J141" s="303">
        <f>ROUND(I141*H141,2)</f>
        <v>0</v>
      </c>
      <c r="K141" s="299" t="s">
        <v>229</v>
      </c>
      <c r="L141" s="304"/>
      <c r="M141" s="305" t="s">
        <v>1</v>
      </c>
      <c r="N141" s="306" t="s">
        <v>43</v>
      </c>
      <c r="O141" s="92"/>
      <c r="P141" s="235">
        <f>O141*H141</f>
        <v>0</v>
      </c>
      <c r="Q141" s="235">
        <v>0.00050000000000000001</v>
      </c>
      <c r="R141" s="235">
        <f>Q141*H141</f>
        <v>0.00050000000000000001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567</v>
      </c>
      <c r="AT141" s="237" t="s">
        <v>483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365</v>
      </c>
      <c r="BM141" s="237" t="s">
        <v>1719</v>
      </c>
    </row>
    <row r="142" s="2" customFormat="1" ht="16.5" customHeight="1">
      <c r="A142" s="39"/>
      <c r="B142" s="40"/>
      <c r="C142" s="297" t="s">
        <v>271</v>
      </c>
      <c r="D142" s="297" t="s">
        <v>483</v>
      </c>
      <c r="E142" s="298" t="s">
        <v>1067</v>
      </c>
      <c r="F142" s="299" t="s">
        <v>1068</v>
      </c>
      <c r="G142" s="300" t="s">
        <v>318</v>
      </c>
      <c r="H142" s="301">
        <v>2</v>
      </c>
      <c r="I142" s="302"/>
      <c r="J142" s="303">
        <f>ROUND(I142*H142,2)</f>
        <v>0</v>
      </c>
      <c r="K142" s="299" t="s">
        <v>229</v>
      </c>
      <c r="L142" s="304"/>
      <c r="M142" s="305" t="s">
        <v>1</v>
      </c>
      <c r="N142" s="306" t="s">
        <v>43</v>
      </c>
      <c r="O142" s="92"/>
      <c r="P142" s="235">
        <f>O142*H142</f>
        <v>0</v>
      </c>
      <c r="Q142" s="235">
        <v>0.00021000000000000001</v>
      </c>
      <c r="R142" s="235">
        <f>Q142*H142</f>
        <v>0.00042000000000000002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567</v>
      </c>
      <c r="AT142" s="237" t="s">
        <v>483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365</v>
      </c>
      <c r="BM142" s="237" t="s">
        <v>1720</v>
      </c>
    </row>
    <row r="143" s="2" customFormat="1" ht="33" customHeight="1">
      <c r="A143" s="39"/>
      <c r="B143" s="40"/>
      <c r="C143" s="226" t="s">
        <v>276</v>
      </c>
      <c r="D143" s="226" t="s">
        <v>225</v>
      </c>
      <c r="E143" s="227" t="s">
        <v>1071</v>
      </c>
      <c r="F143" s="228" t="s">
        <v>1072</v>
      </c>
      <c r="G143" s="229" t="s">
        <v>318</v>
      </c>
      <c r="H143" s="230">
        <v>1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0.0030599999999999998</v>
      </c>
      <c r="R143" s="235">
        <f>Q143*H143</f>
        <v>0.0030599999999999998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365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365</v>
      </c>
      <c r="BM143" s="237" t="s">
        <v>1721</v>
      </c>
    </row>
    <row r="144" s="2" customFormat="1" ht="49.05" customHeight="1">
      <c r="A144" s="39"/>
      <c r="B144" s="40"/>
      <c r="C144" s="226" t="s">
        <v>281</v>
      </c>
      <c r="D144" s="226" t="s">
        <v>225</v>
      </c>
      <c r="E144" s="227" t="s">
        <v>1722</v>
      </c>
      <c r="F144" s="228" t="s">
        <v>1723</v>
      </c>
      <c r="G144" s="229" t="s">
        <v>318</v>
      </c>
      <c r="H144" s="230">
        <v>1</v>
      </c>
      <c r="I144" s="231"/>
      <c r="J144" s="232">
        <f>ROUND(I144*H144,2)</f>
        <v>0</v>
      </c>
      <c r="K144" s="228" t="s">
        <v>1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0.0030599999999999998</v>
      </c>
      <c r="R144" s="235">
        <f>Q144*H144</f>
        <v>0.0030599999999999998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365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365</v>
      </c>
      <c r="BM144" s="237" t="s">
        <v>1724</v>
      </c>
    </row>
    <row r="145" s="2" customFormat="1">
      <c r="A145" s="39"/>
      <c r="B145" s="40"/>
      <c r="C145" s="41"/>
      <c r="D145" s="239" t="s">
        <v>235</v>
      </c>
      <c r="E145" s="41"/>
      <c r="F145" s="240" t="s">
        <v>1725</v>
      </c>
      <c r="G145" s="41"/>
      <c r="H145" s="41"/>
      <c r="I145" s="241"/>
      <c r="J145" s="41"/>
      <c r="K145" s="41"/>
      <c r="L145" s="45"/>
      <c r="M145" s="242"/>
      <c r="N145" s="243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235</v>
      </c>
      <c r="AU145" s="18" t="s">
        <v>87</v>
      </c>
    </row>
    <row r="146" s="2" customFormat="1" ht="37.8" customHeight="1">
      <c r="A146" s="39"/>
      <c r="B146" s="40"/>
      <c r="C146" s="226" t="s">
        <v>8</v>
      </c>
      <c r="D146" s="226" t="s">
        <v>225</v>
      </c>
      <c r="E146" s="227" t="s">
        <v>1726</v>
      </c>
      <c r="F146" s="228" t="s">
        <v>1727</v>
      </c>
      <c r="G146" s="229" t="s">
        <v>318</v>
      </c>
      <c r="H146" s="230">
        <v>4</v>
      </c>
      <c r="I146" s="231"/>
      <c r="J146" s="232">
        <f>ROUND(I146*H146,2)</f>
        <v>0</v>
      </c>
      <c r="K146" s="228" t="s">
        <v>1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0.0030599999999999998</v>
      </c>
      <c r="R146" s="235">
        <f>Q146*H146</f>
        <v>0.012239999999999999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365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365</v>
      </c>
      <c r="BM146" s="237" t="s">
        <v>1728</v>
      </c>
    </row>
    <row r="147" s="2" customFormat="1" ht="21.75" customHeight="1">
      <c r="A147" s="39"/>
      <c r="B147" s="40"/>
      <c r="C147" s="226" t="s">
        <v>294</v>
      </c>
      <c r="D147" s="226" t="s">
        <v>225</v>
      </c>
      <c r="E147" s="227" t="s">
        <v>1729</v>
      </c>
      <c r="F147" s="228" t="s">
        <v>1730</v>
      </c>
      <c r="G147" s="229" t="s">
        <v>570</v>
      </c>
      <c r="H147" s="230">
        <v>15.699999999999999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1.0000000000000001E-05</v>
      </c>
      <c r="R147" s="235">
        <f>Q147*H147</f>
        <v>0.00015699999999999999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365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365</v>
      </c>
      <c r="BM147" s="237" t="s">
        <v>1731</v>
      </c>
    </row>
    <row r="148" s="2" customFormat="1" ht="24.15" customHeight="1">
      <c r="A148" s="39"/>
      <c r="B148" s="40"/>
      <c r="C148" s="226" t="s">
        <v>299</v>
      </c>
      <c r="D148" s="226" t="s">
        <v>225</v>
      </c>
      <c r="E148" s="227" t="s">
        <v>1080</v>
      </c>
      <c r="F148" s="228" t="s">
        <v>1081</v>
      </c>
      <c r="G148" s="229" t="s">
        <v>570</v>
      </c>
      <c r="H148" s="230">
        <v>15.699999999999999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2.0000000000000002E-05</v>
      </c>
      <c r="R148" s="235">
        <f>Q148*H148</f>
        <v>0.00031399999999999999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365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365</v>
      </c>
      <c r="BM148" s="237" t="s">
        <v>1732</v>
      </c>
    </row>
    <row r="149" s="13" customFormat="1">
      <c r="A149" s="13"/>
      <c r="B149" s="250"/>
      <c r="C149" s="251"/>
      <c r="D149" s="239" t="s">
        <v>314</v>
      </c>
      <c r="E149" s="252" t="s">
        <v>1</v>
      </c>
      <c r="F149" s="253" t="s">
        <v>1733</v>
      </c>
      <c r="G149" s="251"/>
      <c r="H149" s="254">
        <v>15.699999999999999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314</v>
      </c>
      <c r="AU149" s="260" t="s">
        <v>87</v>
      </c>
      <c r="AV149" s="13" t="s">
        <v>87</v>
      </c>
      <c r="AW149" s="13" t="s">
        <v>34</v>
      </c>
      <c r="AX149" s="13" t="s">
        <v>85</v>
      </c>
      <c r="AY149" s="260" t="s">
        <v>224</v>
      </c>
    </row>
    <row r="150" s="2" customFormat="1" ht="24.15" customHeight="1">
      <c r="A150" s="39"/>
      <c r="B150" s="40"/>
      <c r="C150" s="226" t="s">
        <v>361</v>
      </c>
      <c r="D150" s="226" t="s">
        <v>225</v>
      </c>
      <c r="E150" s="227" t="s">
        <v>1084</v>
      </c>
      <c r="F150" s="228" t="s">
        <v>1085</v>
      </c>
      <c r="G150" s="229" t="s">
        <v>486</v>
      </c>
      <c r="H150" s="230">
        <v>0.025000000000000001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365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365</v>
      </c>
      <c r="BM150" s="237" t="s">
        <v>1734</v>
      </c>
    </row>
    <row r="151" s="12" customFormat="1" ht="22.8" customHeight="1">
      <c r="A151" s="12"/>
      <c r="B151" s="212"/>
      <c r="C151" s="213"/>
      <c r="D151" s="214" t="s">
        <v>77</v>
      </c>
      <c r="E151" s="244" t="s">
        <v>1319</v>
      </c>
      <c r="F151" s="244" t="s">
        <v>1320</v>
      </c>
      <c r="G151" s="213"/>
      <c r="H151" s="213"/>
      <c r="I151" s="216"/>
      <c r="J151" s="245">
        <f>BK151</f>
        <v>0</v>
      </c>
      <c r="K151" s="213"/>
      <c r="L151" s="218"/>
      <c r="M151" s="219"/>
      <c r="N151" s="220"/>
      <c r="O151" s="220"/>
      <c r="P151" s="221">
        <f>SUM(P152:P156)</f>
        <v>0</v>
      </c>
      <c r="Q151" s="220"/>
      <c r="R151" s="221">
        <f>SUM(R152:R156)</f>
        <v>0.15000000000000002</v>
      </c>
      <c r="S151" s="220"/>
      <c r="T151" s="222">
        <f>SUM(T152:T156)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3" t="s">
        <v>87</v>
      </c>
      <c r="AT151" s="224" t="s">
        <v>77</v>
      </c>
      <c r="AU151" s="224" t="s">
        <v>85</v>
      </c>
      <c r="AY151" s="223" t="s">
        <v>224</v>
      </c>
      <c r="BK151" s="225">
        <f>SUM(BK152:BK156)</f>
        <v>0</v>
      </c>
    </row>
    <row r="152" s="2" customFormat="1" ht="16.5" customHeight="1">
      <c r="A152" s="39"/>
      <c r="B152" s="40"/>
      <c r="C152" s="226" t="s">
        <v>365</v>
      </c>
      <c r="D152" s="226" t="s">
        <v>225</v>
      </c>
      <c r="E152" s="227" t="s">
        <v>1322</v>
      </c>
      <c r="F152" s="228" t="s">
        <v>1735</v>
      </c>
      <c r="G152" s="229" t="s">
        <v>318</v>
      </c>
      <c r="H152" s="230">
        <v>1</v>
      </c>
      <c r="I152" s="231"/>
      <c r="J152" s="232">
        <f>ROUND(I152*H152,2)</f>
        <v>0</v>
      </c>
      <c r="K152" s="228" t="s">
        <v>1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0.01</v>
      </c>
      <c r="R152" s="235">
        <f>Q152*H152</f>
        <v>0.01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365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365</v>
      </c>
      <c r="BM152" s="237" t="s">
        <v>1736</v>
      </c>
    </row>
    <row r="153" s="2" customFormat="1" ht="21.75" customHeight="1">
      <c r="A153" s="39"/>
      <c r="B153" s="40"/>
      <c r="C153" s="226" t="s">
        <v>371</v>
      </c>
      <c r="D153" s="226" t="s">
        <v>225</v>
      </c>
      <c r="E153" s="227" t="s">
        <v>1328</v>
      </c>
      <c r="F153" s="228" t="s">
        <v>1737</v>
      </c>
      <c r="G153" s="229" t="s">
        <v>318</v>
      </c>
      <c r="H153" s="230">
        <v>1</v>
      </c>
      <c r="I153" s="231"/>
      <c r="J153" s="232">
        <f>ROUND(I153*H153,2)</f>
        <v>0</v>
      </c>
      <c r="K153" s="228" t="s">
        <v>1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0.025000000000000001</v>
      </c>
      <c r="R153" s="235">
        <f>Q153*H153</f>
        <v>0.025000000000000001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365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365</v>
      </c>
      <c r="BM153" s="237" t="s">
        <v>1738</v>
      </c>
    </row>
    <row r="154" s="2" customFormat="1" ht="21.75" customHeight="1">
      <c r="A154" s="39"/>
      <c r="B154" s="40"/>
      <c r="C154" s="226" t="s">
        <v>376</v>
      </c>
      <c r="D154" s="226" t="s">
        <v>225</v>
      </c>
      <c r="E154" s="227" t="s">
        <v>1334</v>
      </c>
      <c r="F154" s="228" t="s">
        <v>1739</v>
      </c>
      <c r="G154" s="229" t="s">
        <v>318</v>
      </c>
      <c r="H154" s="230">
        <v>3</v>
      </c>
      <c r="I154" s="231"/>
      <c r="J154" s="232">
        <f>ROUND(I154*H154,2)</f>
        <v>0</v>
      </c>
      <c r="K154" s="228" t="s">
        <v>1</v>
      </c>
      <c r="L154" s="45"/>
      <c r="M154" s="233" t="s">
        <v>1</v>
      </c>
      <c r="N154" s="234" t="s">
        <v>43</v>
      </c>
      <c r="O154" s="92"/>
      <c r="P154" s="235">
        <f>O154*H154</f>
        <v>0</v>
      </c>
      <c r="Q154" s="235">
        <v>0.025000000000000001</v>
      </c>
      <c r="R154" s="235">
        <f>Q154*H154</f>
        <v>0.075000000000000011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365</v>
      </c>
      <c r="AT154" s="237" t="s">
        <v>225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365</v>
      </c>
      <c r="BM154" s="237" t="s">
        <v>1740</v>
      </c>
    </row>
    <row r="155" s="2" customFormat="1" ht="16.5" customHeight="1">
      <c r="A155" s="39"/>
      <c r="B155" s="40"/>
      <c r="C155" s="226" t="s">
        <v>380</v>
      </c>
      <c r="D155" s="226" t="s">
        <v>225</v>
      </c>
      <c r="E155" s="227" t="s">
        <v>1339</v>
      </c>
      <c r="F155" s="228" t="s">
        <v>1741</v>
      </c>
      <c r="G155" s="229" t="s">
        <v>318</v>
      </c>
      <c r="H155" s="230">
        <v>4</v>
      </c>
      <c r="I155" s="231"/>
      <c r="J155" s="232">
        <f>ROUND(I155*H155,2)</f>
        <v>0</v>
      </c>
      <c r="K155" s="228" t="s">
        <v>1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0.01</v>
      </c>
      <c r="R155" s="235">
        <f>Q155*H155</f>
        <v>0.040000000000000001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365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365</v>
      </c>
      <c r="BM155" s="237" t="s">
        <v>1742</v>
      </c>
    </row>
    <row r="156" s="2" customFormat="1" ht="24.15" customHeight="1">
      <c r="A156" s="39"/>
      <c r="B156" s="40"/>
      <c r="C156" s="226" t="s">
        <v>384</v>
      </c>
      <c r="D156" s="226" t="s">
        <v>225</v>
      </c>
      <c r="E156" s="227" t="s">
        <v>1354</v>
      </c>
      <c r="F156" s="228" t="s">
        <v>1355</v>
      </c>
      <c r="G156" s="229" t="s">
        <v>486</v>
      </c>
      <c r="H156" s="230">
        <v>0.14999999999999999</v>
      </c>
      <c r="I156" s="231"/>
      <c r="J156" s="232">
        <f>ROUND(I156*H156,2)</f>
        <v>0</v>
      </c>
      <c r="K156" s="228" t="s">
        <v>229</v>
      </c>
      <c r="L156" s="45"/>
      <c r="M156" s="307" t="s">
        <v>1</v>
      </c>
      <c r="N156" s="308" t="s">
        <v>43</v>
      </c>
      <c r="O156" s="248"/>
      <c r="P156" s="309">
        <f>O156*H156</f>
        <v>0</v>
      </c>
      <c r="Q156" s="309">
        <v>0</v>
      </c>
      <c r="R156" s="309">
        <f>Q156*H156</f>
        <v>0</v>
      </c>
      <c r="S156" s="309">
        <v>0</v>
      </c>
      <c r="T156" s="31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365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365</v>
      </c>
      <c r="BM156" s="237" t="s">
        <v>1743</v>
      </c>
    </row>
    <row r="157" s="2" customFormat="1" ht="6.96" customHeight="1">
      <c r="A157" s="39"/>
      <c r="B157" s="67"/>
      <c r="C157" s="68"/>
      <c r="D157" s="68"/>
      <c r="E157" s="68"/>
      <c r="F157" s="68"/>
      <c r="G157" s="68"/>
      <c r="H157" s="68"/>
      <c r="I157" s="68"/>
      <c r="J157" s="68"/>
      <c r="K157" s="68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Xyd1b+6GOc5FW97+kCxfe+VoHssIspWG4FaFhTjlVK8H+lyvNzCBzIgBnwt2PR9eKysv425fyRJDQUg5jO9VQg==" hashValue="SRN+ZuiROTZV6rmcXMLwSXLnkNtxAvQ7klZbc54s4rVRRfSG0xikUbovnKKSmN3Ub9fFCPP7ggxAHSnzHEBKSw==" algorithmName="SHA-512" password="CC35"/>
  <autoFilter ref="C124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1744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1745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ROUND((SUM(BE127:BE160)),  2)</f>
        <v>0</v>
      </c>
      <c r="G37" s="39"/>
      <c r="H37" s="39"/>
      <c r="I37" s="166">
        <v>0.20999999999999999</v>
      </c>
      <c r="J37" s="165">
        <f>ROUND(((SUM(BE127:BE160))*I37),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ROUND((SUM(BF127:BF160)),  2)</f>
        <v>0</v>
      </c>
      <c r="G38" s="39"/>
      <c r="H38" s="39"/>
      <c r="I38" s="166">
        <v>0.12</v>
      </c>
      <c r="J38" s="165">
        <f>ROUND(((SUM(BF127:BF160))*I38),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ROUND((SUM(BG127:BG160)),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ROUND((SUM(BH127:BH160)),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ROUND((SUM(BI127:BI160)),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1744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1411.1 - technologie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1746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1747</v>
      </c>
      <c r="E102" s="198"/>
      <c r="F102" s="198"/>
      <c r="G102" s="198"/>
      <c r="H102" s="198"/>
      <c r="I102" s="198"/>
      <c r="J102" s="199">
        <f>J129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1748</v>
      </c>
      <c r="E103" s="198"/>
      <c r="F103" s="198"/>
      <c r="G103" s="198"/>
      <c r="H103" s="198"/>
      <c r="I103" s="198"/>
      <c r="J103" s="199">
        <f>J142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Využití pozemku parc.č.549/61, Světlá nad Sázavou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193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194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195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274" t="s">
        <v>1744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415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SO 1411.1 - technologie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F16</f>
        <v>parc.č.549/61</v>
      </c>
      <c r="G121" s="41"/>
      <c r="H121" s="41"/>
      <c r="I121" s="33" t="s">
        <v>22</v>
      </c>
      <c r="J121" s="80" t="str">
        <f>IF(J16="","",J16)</f>
        <v>10. 7. 2025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5.65" customHeight="1">
      <c r="A123" s="39"/>
      <c r="B123" s="40"/>
      <c r="C123" s="33" t="s">
        <v>24</v>
      </c>
      <c r="D123" s="41"/>
      <c r="E123" s="41"/>
      <c r="F123" s="28" t="str">
        <f>E19</f>
        <v>Město Světlá nad Sázavou</v>
      </c>
      <c r="G123" s="41"/>
      <c r="H123" s="41"/>
      <c r="I123" s="33" t="s">
        <v>31</v>
      </c>
      <c r="J123" s="37" t="str">
        <f>E25</f>
        <v>TRANSCONSULT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29</v>
      </c>
      <c r="D124" s="41"/>
      <c r="E124" s="41"/>
      <c r="F124" s="28" t="str">
        <f>IF(E22="","",E22)</f>
        <v>Vyplň údaj</v>
      </c>
      <c r="G124" s="41"/>
      <c r="H124" s="41"/>
      <c r="I124" s="33" t="s">
        <v>35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209</v>
      </c>
      <c r="D126" s="204" t="s">
        <v>63</v>
      </c>
      <c r="E126" s="204" t="s">
        <v>59</v>
      </c>
      <c r="F126" s="204" t="s">
        <v>60</v>
      </c>
      <c r="G126" s="204" t="s">
        <v>210</v>
      </c>
      <c r="H126" s="204" t="s">
        <v>211</v>
      </c>
      <c r="I126" s="204" t="s">
        <v>212</v>
      </c>
      <c r="J126" s="204" t="s">
        <v>199</v>
      </c>
      <c r="K126" s="205" t="s">
        <v>213</v>
      </c>
      <c r="L126" s="206"/>
      <c r="M126" s="101" t="s">
        <v>1</v>
      </c>
      <c r="N126" s="102" t="s">
        <v>42</v>
      </c>
      <c r="O126" s="102" t="s">
        <v>214</v>
      </c>
      <c r="P126" s="102" t="s">
        <v>215</v>
      </c>
      <c r="Q126" s="102" t="s">
        <v>216</v>
      </c>
      <c r="R126" s="102" t="s">
        <v>217</v>
      </c>
      <c r="S126" s="102" t="s">
        <v>218</v>
      </c>
      <c r="T126" s="103" t="s">
        <v>219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220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</f>
        <v>0</v>
      </c>
      <c r="Q127" s="105"/>
      <c r="R127" s="209">
        <f>R128</f>
        <v>0.193193</v>
      </c>
      <c r="S127" s="105"/>
      <c r="T127" s="210">
        <f>T128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77</v>
      </c>
      <c r="AU127" s="18" t="s">
        <v>201</v>
      </c>
      <c r="BK127" s="211">
        <f>BK128</f>
        <v>0</v>
      </c>
    </row>
    <row r="128" s="12" customFormat="1" ht="25.92" customHeight="1">
      <c r="A128" s="12"/>
      <c r="B128" s="212"/>
      <c r="C128" s="213"/>
      <c r="D128" s="214" t="s">
        <v>77</v>
      </c>
      <c r="E128" s="215" t="s">
        <v>483</v>
      </c>
      <c r="F128" s="215" t="s">
        <v>1749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P129+P142</f>
        <v>0</v>
      </c>
      <c r="Q128" s="220"/>
      <c r="R128" s="221">
        <f>R129+R142</f>
        <v>0.193193</v>
      </c>
      <c r="S128" s="220"/>
      <c r="T128" s="222">
        <f>T129+T142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101</v>
      </c>
      <c r="AT128" s="224" t="s">
        <v>77</v>
      </c>
      <c r="AU128" s="224" t="s">
        <v>78</v>
      </c>
      <c r="AY128" s="223" t="s">
        <v>224</v>
      </c>
      <c r="BK128" s="225">
        <f>BK129+BK142</f>
        <v>0</v>
      </c>
    </row>
    <row r="129" s="12" customFormat="1" ht="22.8" customHeight="1">
      <c r="A129" s="12"/>
      <c r="B129" s="212"/>
      <c r="C129" s="213"/>
      <c r="D129" s="214" t="s">
        <v>77</v>
      </c>
      <c r="E129" s="244" t="s">
        <v>1357</v>
      </c>
      <c r="F129" s="244" t="s">
        <v>1358</v>
      </c>
      <c r="G129" s="213"/>
      <c r="H129" s="213"/>
      <c r="I129" s="216"/>
      <c r="J129" s="245">
        <f>BK129</f>
        <v>0</v>
      </c>
      <c r="K129" s="213"/>
      <c r="L129" s="218"/>
      <c r="M129" s="219"/>
      <c r="N129" s="220"/>
      <c r="O129" s="220"/>
      <c r="P129" s="221">
        <f>SUM(P130:P141)</f>
        <v>0</v>
      </c>
      <c r="Q129" s="220"/>
      <c r="R129" s="221">
        <f>SUM(R130:R141)</f>
        <v>0.16392899999999999</v>
      </c>
      <c r="S129" s="220"/>
      <c r="T129" s="222">
        <f>SUM(T130:T141)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101</v>
      </c>
      <c r="AT129" s="224" t="s">
        <v>77</v>
      </c>
      <c r="AU129" s="224" t="s">
        <v>85</v>
      </c>
      <c r="AY129" s="223" t="s">
        <v>224</v>
      </c>
      <c r="BK129" s="225">
        <f>SUM(BK130:BK141)</f>
        <v>0</v>
      </c>
    </row>
    <row r="130" s="2" customFormat="1" ht="33" customHeight="1">
      <c r="A130" s="39"/>
      <c r="B130" s="40"/>
      <c r="C130" s="226" t="s">
        <v>85</v>
      </c>
      <c r="D130" s="226" t="s">
        <v>225</v>
      </c>
      <c r="E130" s="227" t="s">
        <v>1750</v>
      </c>
      <c r="F130" s="228" t="s">
        <v>1751</v>
      </c>
      <c r="G130" s="229" t="s">
        <v>318</v>
      </c>
      <c r="H130" s="230">
        <v>6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1164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1164</v>
      </c>
      <c r="BM130" s="237" t="s">
        <v>1752</v>
      </c>
    </row>
    <row r="131" s="2" customFormat="1" ht="24.15" customHeight="1">
      <c r="A131" s="39"/>
      <c r="B131" s="40"/>
      <c r="C131" s="297" t="s">
        <v>87</v>
      </c>
      <c r="D131" s="297" t="s">
        <v>483</v>
      </c>
      <c r="E131" s="298" t="s">
        <v>1753</v>
      </c>
      <c r="F131" s="299" t="s">
        <v>1754</v>
      </c>
      <c r="G131" s="300" t="s">
        <v>318</v>
      </c>
      <c r="H131" s="301">
        <v>6</v>
      </c>
      <c r="I131" s="302"/>
      <c r="J131" s="303">
        <f>ROUND(I131*H131,2)</f>
        <v>0</v>
      </c>
      <c r="K131" s="299" t="s">
        <v>229</v>
      </c>
      <c r="L131" s="304"/>
      <c r="M131" s="305" t="s">
        <v>1</v>
      </c>
      <c r="N131" s="306" t="s">
        <v>43</v>
      </c>
      <c r="O131" s="92"/>
      <c r="P131" s="235">
        <f>O131*H131</f>
        <v>0</v>
      </c>
      <c r="Q131" s="235">
        <v>0.0080999999999999996</v>
      </c>
      <c r="R131" s="235">
        <f>Q131*H131</f>
        <v>0.048599999999999997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1755</v>
      </c>
      <c r="AT131" s="237" t="s">
        <v>483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1164</v>
      </c>
      <c r="BM131" s="237" t="s">
        <v>1756</v>
      </c>
    </row>
    <row r="132" s="2" customFormat="1" ht="37.8" customHeight="1">
      <c r="A132" s="39"/>
      <c r="B132" s="40"/>
      <c r="C132" s="226" t="s">
        <v>101</v>
      </c>
      <c r="D132" s="226" t="s">
        <v>225</v>
      </c>
      <c r="E132" s="227" t="s">
        <v>1757</v>
      </c>
      <c r="F132" s="228" t="s">
        <v>1758</v>
      </c>
      <c r="G132" s="229" t="s">
        <v>570</v>
      </c>
      <c r="H132" s="230">
        <v>4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1164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1164</v>
      </c>
      <c r="BM132" s="237" t="s">
        <v>1759</v>
      </c>
    </row>
    <row r="133" s="2" customFormat="1">
      <c r="A133" s="39"/>
      <c r="B133" s="40"/>
      <c r="C133" s="41"/>
      <c r="D133" s="239" t="s">
        <v>235</v>
      </c>
      <c r="E133" s="41"/>
      <c r="F133" s="240" t="s">
        <v>1760</v>
      </c>
      <c r="G133" s="41"/>
      <c r="H133" s="41"/>
      <c r="I133" s="241"/>
      <c r="J133" s="41"/>
      <c r="K133" s="41"/>
      <c r="L133" s="45"/>
      <c r="M133" s="242"/>
      <c r="N133" s="243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235</v>
      </c>
      <c r="AU133" s="18" t="s">
        <v>87</v>
      </c>
    </row>
    <row r="134" s="2" customFormat="1" ht="16.5" customHeight="1">
      <c r="A134" s="39"/>
      <c r="B134" s="40"/>
      <c r="C134" s="297" t="s">
        <v>243</v>
      </c>
      <c r="D134" s="297" t="s">
        <v>483</v>
      </c>
      <c r="E134" s="298" t="s">
        <v>1761</v>
      </c>
      <c r="F134" s="299" t="s">
        <v>1762</v>
      </c>
      <c r="G134" s="300" t="s">
        <v>754</v>
      </c>
      <c r="H134" s="301">
        <v>3.7999999999999998</v>
      </c>
      <c r="I134" s="302"/>
      <c r="J134" s="303">
        <f>ROUND(I134*H134,2)</f>
        <v>0</v>
      </c>
      <c r="K134" s="299" t="s">
        <v>229</v>
      </c>
      <c r="L134" s="304"/>
      <c r="M134" s="305" t="s">
        <v>1</v>
      </c>
      <c r="N134" s="306" t="s">
        <v>43</v>
      </c>
      <c r="O134" s="92"/>
      <c r="P134" s="235">
        <f>O134*H134</f>
        <v>0</v>
      </c>
      <c r="Q134" s="235">
        <v>0.001</v>
      </c>
      <c r="R134" s="235">
        <f>Q134*H134</f>
        <v>0.0038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1763</v>
      </c>
      <c r="AT134" s="237" t="s">
        <v>483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1763</v>
      </c>
      <c r="BM134" s="237" t="s">
        <v>1764</v>
      </c>
    </row>
    <row r="135" s="13" customFormat="1">
      <c r="A135" s="13"/>
      <c r="B135" s="250"/>
      <c r="C135" s="251"/>
      <c r="D135" s="239" t="s">
        <v>314</v>
      </c>
      <c r="E135" s="251"/>
      <c r="F135" s="253" t="s">
        <v>1765</v>
      </c>
      <c r="G135" s="251"/>
      <c r="H135" s="254">
        <v>3.7999999999999998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4</v>
      </c>
      <c r="AX135" s="13" t="s">
        <v>85</v>
      </c>
      <c r="AY135" s="260" t="s">
        <v>224</v>
      </c>
    </row>
    <row r="136" s="2" customFormat="1" ht="16.5" customHeight="1">
      <c r="A136" s="39"/>
      <c r="B136" s="40"/>
      <c r="C136" s="297" t="s">
        <v>223</v>
      </c>
      <c r="D136" s="297" t="s">
        <v>483</v>
      </c>
      <c r="E136" s="298" t="s">
        <v>1766</v>
      </c>
      <c r="F136" s="299" t="s">
        <v>1767</v>
      </c>
      <c r="G136" s="300" t="s">
        <v>318</v>
      </c>
      <c r="H136" s="301">
        <v>2</v>
      </c>
      <c r="I136" s="302"/>
      <c r="J136" s="303">
        <f>ROUND(I136*H136,2)</f>
        <v>0</v>
      </c>
      <c r="K136" s="299" t="s">
        <v>229</v>
      </c>
      <c r="L136" s="304"/>
      <c r="M136" s="305" t="s">
        <v>1</v>
      </c>
      <c r="N136" s="306" t="s">
        <v>43</v>
      </c>
      <c r="O136" s="92"/>
      <c r="P136" s="235">
        <f>O136*H136</f>
        <v>0</v>
      </c>
      <c r="Q136" s="235">
        <v>0.00029999999999999997</v>
      </c>
      <c r="R136" s="235">
        <f>Q136*H136</f>
        <v>0.00059999999999999995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1755</v>
      </c>
      <c r="AT136" s="237" t="s">
        <v>483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1164</v>
      </c>
      <c r="BM136" s="237" t="s">
        <v>1768</v>
      </c>
    </row>
    <row r="137" s="2" customFormat="1">
      <c r="A137" s="39"/>
      <c r="B137" s="40"/>
      <c r="C137" s="41"/>
      <c r="D137" s="239" t="s">
        <v>235</v>
      </c>
      <c r="E137" s="41"/>
      <c r="F137" s="240" t="s">
        <v>1769</v>
      </c>
      <c r="G137" s="41"/>
      <c r="H137" s="41"/>
      <c r="I137" s="241"/>
      <c r="J137" s="41"/>
      <c r="K137" s="41"/>
      <c r="L137" s="45"/>
      <c r="M137" s="242"/>
      <c r="N137" s="243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235</v>
      </c>
      <c r="AU137" s="18" t="s">
        <v>87</v>
      </c>
    </row>
    <row r="138" s="2" customFormat="1" ht="24.15" customHeight="1">
      <c r="A138" s="39"/>
      <c r="B138" s="40"/>
      <c r="C138" s="226" t="s">
        <v>252</v>
      </c>
      <c r="D138" s="226" t="s">
        <v>225</v>
      </c>
      <c r="E138" s="227" t="s">
        <v>1770</v>
      </c>
      <c r="F138" s="228" t="s">
        <v>1771</v>
      </c>
      <c r="G138" s="229" t="s">
        <v>318</v>
      </c>
      <c r="H138" s="230">
        <v>2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1164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1164</v>
      </c>
      <c r="BM138" s="237" t="s">
        <v>1772</v>
      </c>
    </row>
    <row r="139" s="2" customFormat="1" ht="37.8" customHeight="1">
      <c r="A139" s="39"/>
      <c r="B139" s="40"/>
      <c r="C139" s="226" t="s">
        <v>257</v>
      </c>
      <c r="D139" s="226" t="s">
        <v>225</v>
      </c>
      <c r="E139" s="227" t="s">
        <v>1773</v>
      </c>
      <c r="F139" s="228" t="s">
        <v>1774</v>
      </c>
      <c r="G139" s="229" t="s">
        <v>570</v>
      </c>
      <c r="H139" s="230">
        <v>182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1164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1164</v>
      </c>
      <c r="BM139" s="237" t="s">
        <v>1775</v>
      </c>
    </row>
    <row r="140" s="2" customFormat="1" ht="24.15" customHeight="1">
      <c r="A140" s="39"/>
      <c r="B140" s="40"/>
      <c r="C140" s="297" t="s">
        <v>264</v>
      </c>
      <c r="D140" s="297" t="s">
        <v>483</v>
      </c>
      <c r="E140" s="298" t="s">
        <v>1776</v>
      </c>
      <c r="F140" s="299" t="s">
        <v>1777</v>
      </c>
      <c r="G140" s="300" t="s">
        <v>570</v>
      </c>
      <c r="H140" s="301">
        <v>209.30000000000001</v>
      </c>
      <c r="I140" s="302"/>
      <c r="J140" s="303">
        <f>ROUND(I140*H140,2)</f>
        <v>0</v>
      </c>
      <c r="K140" s="299" t="s">
        <v>229</v>
      </c>
      <c r="L140" s="304"/>
      <c r="M140" s="305" t="s">
        <v>1</v>
      </c>
      <c r="N140" s="306" t="s">
        <v>43</v>
      </c>
      <c r="O140" s="92"/>
      <c r="P140" s="235">
        <f>O140*H140</f>
        <v>0</v>
      </c>
      <c r="Q140" s="235">
        <v>0.00052999999999999998</v>
      </c>
      <c r="R140" s="235">
        <f>Q140*H140</f>
        <v>0.110929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1763</v>
      </c>
      <c r="AT140" s="237" t="s">
        <v>483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1763</v>
      </c>
      <c r="BM140" s="237" t="s">
        <v>1778</v>
      </c>
    </row>
    <row r="141" s="13" customFormat="1">
      <c r="A141" s="13"/>
      <c r="B141" s="250"/>
      <c r="C141" s="251"/>
      <c r="D141" s="239" t="s">
        <v>314</v>
      </c>
      <c r="E141" s="251"/>
      <c r="F141" s="253" t="s">
        <v>1779</v>
      </c>
      <c r="G141" s="251"/>
      <c r="H141" s="254">
        <v>209.30000000000001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4</v>
      </c>
      <c r="AX141" s="13" t="s">
        <v>85</v>
      </c>
      <c r="AY141" s="260" t="s">
        <v>224</v>
      </c>
    </row>
    <row r="142" s="12" customFormat="1" ht="22.8" customHeight="1">
      <c r="A142" s="12"/>
      <c r="B142" s="212"/>
      <c r="C142" s="213"/>
      <c r="D142" s="214" t="s">
        <v>77</v>
      </c>
      <c r="E142" s="244" t="s">
        <v>1780</v>
      </c>
      <c r="F142" s="244" t="s">
        <v>1781</v>
      </c>
      <c r="G142" s="213"/>
      <c r="H142" s="213"/>
      <c r="I142" s="216"/>
      <c r="J142" s="245">
        <f>BK142</f>
        <v>0</v>
      </c>
      <c r="K142" s="213"/>
      <c r="L142" s="218"/>
      <c r="M142" s="219"/>
      <c r="N142" s="220"/>
      <c r="O142" s="220"/>
      <c r="P142" s="221">
        <f>SUM(P143:P160)</f>
        <v>0</v>
      </c>
      <c r="Q142" s="220"/>
      <c r="R142" s="221">
        <f>SUM(R143:R160)</f>
        <v>0.029263999999999998</v>
      </c>
      <c r="S142" s="220"/>
      <c r="T142" s="222">
        <f>SUM(T143:T160)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101</v>
      </c>
      <c r="AT142" s="224" t="s">
        <v>77</v>
      </c>
      <c r="AU142" s="224" t="s">
        <v>85</v>
      </c>
      <c r="AY142" s="223" t="s">
        <v>224</v>
      </c>
      <c r="BK142" s="225">
        <f>SUM(BK143:BK160)</f>
        <v>0</v>
      </c>
    </row>
    <row r="143" s="2" customFormat="1" ht="24.15" customHeight="1">
      <c r="A143" s="39"/>
      <c r="B143" s="40"/>
      <c r="C143" s="226" t="s">
        <v>271</v>
      </c>
      <c r="D143" s="226" t="s">
        <v>225</v>
      </c>
      <c r="E143" s="227" t="s">
        <v>1782</v>
      </c>
      <c r="F143" s="228" t="s">
        <v>1783</v>
      </c>
      <c r="G143" s="229" t="s">
        <v>1784</v>
      </c>
      <c r="H143" s="230">
        <v>1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0.0088000000000000005</v>
      </c>
      <c r="R143" s="235">
        <f>Q143*H143</f>
        <v>0.0088000000000000005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1164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1164</v>
      </c>
      <c r="BM143" s="237" t="s">
        <v>1785</v>
      </c>
    </row>
    <row r="144" s="2" customFormat="1" ht="24.15" customHeight="1">
      <c r="A144" s="39"/>
      <c r="B144" s="40"/>
      <c r="C144" s="226" t="s">
        <v>276</v>
      </c>
      <c r="D144" s="226" t="s">
        <v>225</v>
      </c>
      <c r="E144" s="227" t="s">
        <v>1786</v>
      </c>
      <c r="F144" s="228" t="s">
        <v>1787</v>
      </c>
      <c r="G144" s="229" t="s">
        <v>394</v>
      </c>
      <c r="H144" s="230">
        <v>31.199999999999999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1164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1164</v>
      </c>
      <c r="BM144" s="237" t="s">
        <v>1788</v>
      </c>
    </row>
    <row r="145" s="14" customFormat="1">
      <c r="A145" s="14"/>
      <c r="B145" s="261"/>
      <c r="C145" s="262"/>
      <c r="D145" s="239" t="s">
        <v>314</v>
      </c>
      <c r="E145" s="263" t="s">
        <v>1</v>
      </c>
      <c r="F145" s="264" t="s">
        <v>1789</v>
      </c>
      <c r="G145" s="262"/>
      <c r="H145" s="263" t="s">
        <v>1</v>
      </c>
      <c r="I145" s="265"/>
      <c r="J145" s="262"/>
      <c r="K145" s="262"/>
      <c r="L145" s="266"/>
      <c r="M145" s="267"/>
      <c r="N145" s="268"/>
      <c r="O145" s="268"/>
      <c r="P145" s="268"/>
      <c r="Q145" s="268"/>
      <c r="R145" s="268"/>
      <c r="S145" s="268"/>
      <c r="T145" s="26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0" t="s">
        <v>314</v>
      </c>
      <c r="AU145" s="270" t="s">
        <v>87</v>
      </c>
      <c r="AV145" s="14" t="s">
        <v>85</v>
      </c>
      <c r="AW145" s="14" t="s">
        <v>34</v>
      </c>
      <c r="AX145" s="14" t="s">
        <v>78</v>
      </c>
      <c r="AY145" s="270" t="s">
        <v>224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1790</v>
      </c>
      <c r="G146" s="251"/>
      <c r="H146" s="254">
        <v>31.199999999999999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85</v>
      </c>
      <c r="AY146" s="260" t="s">
        <v>224</v>
      </c>
    </row>
    <row r="147" s="2" customFormat="1" ht="21.75" customHeight="1">
      <c r="A147" s="39"/>
      <c r="B147" s="40"/>
      <c r="C147" s="226" t="s">
        <v>281</v>
      </c>
      <c r="D147" s="226" t="s">
        <v>225</v>
      </c>
      <c r="E147" s="227" t="s">
        <v>1791</v>
      </c>
      <c r="F147" s="228" t="s">
        <v>1792</v>
      </c>
      <c r="G147" s="229" t="s">
        <v>318</v>
      </c>
      <c r="H147" s="230">
        <v>2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0.0076</v>
      </c>
      <c r="R147" s="235">
        <f>Q147*H147</f>
        <v>0.0152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1164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1164</v>
      </c>
      <c r="BM147" s="237" t="s">
        <v>1793</v>
      </c>
    </row>
    <row r="148" s="2" customFormat="1" ht="24.15" customHeight="1">
      <c r="A148" s="39"/>
      <c r="B148" s="40"/>
      <c r="C148" s="226" t="s">
        <v>8</v>
      </c>
      <c r="D148" s="226" t="s">
        <v>225</v>
      </c>
      <c r="E148" s="227" t="s">
        <v>1794</v>
      </c>
      <c r="F148" s="228" t="s">
        <v>1795</v>
      </c>
      <c r="G148" s="229" t="s">
        <v>394</v>
      </c>
      <c r="H148" s="230">
        <v>31.199999999999999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1164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1164</v>
      </c>
      <c r="BM148" s="237" t="s">
        <v>1796</v>
      </c>
    </row>
    <row r="149" s="13" customFormat="1">
      <c r="A149" s="13"/>
      <c r="B149" s="250"/>
      <c r="C149" s="251"/>
      <c r="D149" s="239" t="s">
        <v>314</v>
      </c>
      <c r="E149" s="252" t="s">
        <v>1</v>
      </c>
      <c r="F149" s="253" t="s">
        <v>1790</v>
      </c>
      <c r="G149" s="251"/>
      <c r="H149" s="254">
        <v>31.199999999999999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314</v>
      </c>
      <c r="AU149" s="260" t="s">
        <v>87</v>
      </c>
      <c r="AV149" s="13" t="s">
        <v>87</v>
      </c>
      <c r="AW149" s="13" t="s">
        <v>34</v>
      </c>
      <c r="AX149" s="13" t="s">
        <v>85</v>
      </c>
      <c r="AY149" s="260" t="s">
        <v>224</v>
      </c>
    </row>
    <row r="150" s="2" customFormat="1" ht="24.15" customHeight="1">
      <c r="A150" s="39"/>
      <c r="B150" s="40"/>
      <c r="C150" s="226" t="s">
        <v>294</v>
      </c>
      <c r="D150" s="226" t="s">
        <v>225</v>
      </c>
      <c r="E150" s="227" t="s">
        <v>1797</v>
      </c>
      <c r="F150" s="228" t="s">
        <v>1798</v>
      </c>
      <c r="G150" s="229" t="s">
        <v>312</v>
      </c>
      <c r="H150" s="230">
        <v>6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1164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1164</v>
      </c>
      <c r="BM150" s="237" t="s">
        <v>1799</v>
      </c>
    </row>
    <row r="151" s="2" customFormat="1">
      <c r="A151" s="39"/>
      <c r="B151" s="40"/>
      <c r="C151" s="41"/>
      <c r="D151" s="239" t="s">
        <v>235</v>
      </c>
      <c r="E151" s="41"/>
      <c r="F151" s="240" t="s">
        <v>1800</v>
      </c>
      <c r="G151" s="41"/>
      <c r="H151" s="41"/>
      <c r="I151" s="241"/>
      <c r="J151" s="41"/>
      <c r="K151" s="41"/>
      <c r="L151" s="45"/>
      <c r="M151" s="242"/>
      <c r="N151" s="243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235</v>
      </c>
      <c r="AU151" s="18" t="s">
        <v>87</v>
      </c>
    </row>
    <row r="152" s="2" customFormat="1" ht="24.15" customHeight="1">
      <c r="A152" s="39"/>
      <c r="B152" s="40"/>
      <c r="C152" s="226" t="s">
        <v>299</v>
      </c>
      <c r="D152" s="226" t="s">
        <v>225</v>
      </c>
      <c r="E152" s="227" t="s">
        <v>1801</v>
      </c>
      <c r="F152" s="228" t="s">
        <v>1802</v>
      </c>
      <c r="G152" s="229" t="s">
        <v>394</v>
      </c>
      <c r="H152" s="230">
        <v>2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1164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1164</v>
      </c>
      <c r="BM152" s="237" t="s">
        <v>1803</v>
      </c>
    </row>
    <row r="153" s="14" customFormat="1">
      <c r="A153" s="14"/>
      <c r="B153" s="261"/>
      <c r="C153" s="262"/>
      <c r="D153" s="239" t="s">
        <v>314</v>
      </c>
      <c r="E153" s="263" t="s">
        <v>1</v>
      </c>
      <c r="F153" s="264" t="s">
        <v>1804</v>
      </c>
      <c r="G153" s="262"/>
      <c r="H153" s="263" t="s">
        <v>1</v>
      </c>
      <c r="I153" s="265"/>
      <c r="J153" s="262"/>
      <c r="K153" s="262"/>
      <c r="L153" s="266"/>
      <c r="M153" s="267"/>
      <c r="N153" s="268"/>
      <c r="O153" s="268"/>
      <c r="P153" s="268"/>
      <c r="Q153" s="268"/>
      <c r="R153" s="268"/>
      <c r="S153" s="268"/>
      <c r="T153" s="26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0" t="s">
        <v>314</v>
      </c>
      <c r="AU153" s="270" t="s">
        <v>87</v>
      </c>
      <c r="AV153" s="14" t="s">
        <v>85</v>
      </c>
      <c r="AW153" s="14" t="s">
        <v>34</v>
      </c>
      <c r="AX153" s="14" t="s">
        <v>78</v>
      </c>
      <c r="AY153" s="270" t="s">
        <v>224</v>
      </c>
    </row>
    <row r="154" s="13" customFormat="1">
      <c r="A154" s="13"/>
      <c r="B154" s="250"/>
      <c r="C154" s="251"/>
      <c r="D154" s="239" t="s">
        <v>314</v>
      </c>
      <c r="E154" s="252" t="s">
        <v>1</v>
      </c>
      <c r="F154" s="253" t="s">
        <v>1805</v>
      </c>
      <c r="G154" s="251"/>
      <c r="H154" s="254">
        <v>2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34</v>
      </c>
      <c r="AX154" s="13" t="s">
        <v>85</v>
      </c>
      <c r="AY154" s="260" t="s">
        <v>224</v>
      </c>
    </row>
    <row r="155" s="2" customFormat="1" ht="24.15" customHeight="1">
      <c r="A155" s="39"/>
      <c r="B155" s="40"/>
      <c r="C155" s="226" t="s">
        <v>361</v>
      </c>
      <c r="D155" s="226" t="s">
        <v>225</v>
      </c>
      <c r="E155" s="227" t="s">
        <v>1806</v>
      </c>
      <c r="F155" s="228" t="s">
        <v>1807</v>
      </c>
      <c r="G155" s="229" t="s">
        <v>570</v>
      </c>
      <c r="H155" s="230">
        <v>20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1164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1164</v>
      </c>
      <c r="BM155" s="237" t="s">
        <v>1808</v>
      </c>
    </row>
    <row r="156" s="2" customFormat="1" ht="21.75" customHeight="1">
      <c r="A156" s="39"/>
      <c r="B156" s="40"/>
      <c r="C156" s="226" t="s">
        <v>365</v>
      </c>
      <c r="D156" s="226" t="s">
        <v>225</v>
      </c>
      <c r="E156" s="227" t="s">
        <v>1809</v>
      </c>
      <c r="F156" s="228" t="s">
        <v>1810</v>
      </c>
      <c r="G156" s="229" t="s">
        <v>570</v>
      </c>
      <c r="H156" s="230">
        <v>20</v>
      </c>
      <c r="I156" s="231"/>
      <c r="J156" s="232">
        <f>ROUND(I156*H156,2)</f>
        <v>0</v>
      </c>
      <c r="K156" s="228" t="s">
        <v>229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6.9999999999999994E-05</v>
      </c>
      <c r="R156" s="235">
        <f>Q156*H156</f>
        <v>0.0013999999999999998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1164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1164</v>
      </c>
      <c r="BM156" s="237" t="s">
        <v>1811</v>
      </c>
    </row>
    <row r="157" s="2" customFormat="1" ht="24.15" customHeight="1">
      <c r="A157" s="39"/>
      <c r="B157" s="40"/>
      <c r="C157" s="226" t="s">
        <v>371</v>
      </c>
      <c r="D157" s="226" t="s">
        <v>225</v>
      </c>
      <c r="E157" s="227" t="s">
        <v>1812</v>
      </c>
      <c r="F157" s="228" t="s">
        <v>1813</v>
      </c>
      <c r="G157" s="229" t="s">
        <v>570</v>
      </c>
      <c r="H157" s="230">
        <v>4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1164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1164</v>
      </c>
      <c r="BM157" s="237" t="s">
        <v>1814</v>
      </c>
    </row>
    <row r="158" s="2" customFormat="1" ht="24.15" customHeight="1">
      <c r="A158" s="39"/>
      <c r="B158" s="40"/>
      <c r="C158" s="297" t="s">
        <v>376</v>
      </c>
      <c r="D158" s="297" t="s">
        <v>483</v>
      </c>
      <c r="E158" s="298" t="s">
        <v>1815</v>
      </c>
      <c r="F158" s="299" t="s">
        <v>1816</v>
      </c>
      <c r="G158" s="300" t="s">
        <v>570</v>
      </c>
      <c r="H158" s="301">
        <v>4.2000000000000002</v>
      </c>
      <c r="I158" s="302"/>
      <c r="J158" s="303">
        <f>ROUND(I158*H158,2)</f>
        <v>0</v>
      </c>
      <c r="K158" s="299" t="s">
        <v>229</v>
      </c>
      <c r="L158" s="304"/>
      <c r="M158" s="305" t="s">
        <v>1</v>
      </c>
      <c r="N158" s="306" t="s">
        <v>43</v>
      </c>
      <c r="O158" s="92"/>
      <c r="P158" s="235">
        <f>O158*H158</f>
        <v>0</v>
      </c>
      <c r="Q158" s="235">
        <v>0.00092000000000000003</v>
      </c>
      <c r="R158" s="235">
        <f>Q158*H158</f>
        <v>0.0038640000000000002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1763</v>
      </c>
      <c r="AT158" s="237" t="s">
        <v>483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1763</v>
      </c>
      <c r="BM158" s="237" t="s">
        <v>1817</v>
      </c>
    </row>
    <row r="159" s="13" customFormat="1">
      <c r="A159" s="13"/>
      <c r="B159" s="250"/>
      <c r="C159" s="251"/>
      <c r="D159" s="239" t="s">
        <v>314</v>
      </c>
      <c r="E159" s="251"/>
      <c r="F159" s="253" t="s">
        <v>1818</v>
      </c>
      <c r="G159" s="251"/>
      <c r="H159" s="254">
        <v>4.2000000000000002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314</v>
      </c>
      <c r="AU159" s="260" t="s">
        <v>87</v>
      </c>
      <c r="AV159" s="13" t="s">
        <v>87</v>
      </c>
      <c r="AW159" s="13" t="s">
        <v>4</v>
      </c>
      <c r="AX159" s="13" t="s">
        <v>85</v>
      </c>
      <c r="AY159" s="260" t="s">
        <v>224</v>
      </c>
    </row>
    <row r="160" s="2" customFormat="1" ht="24.15" customHeight="1">
      <c r="A160" s="39"/>
      <c r="B160" s="40"/>
      <c r="C160" s="226" t="s">
        <v>380</v>
      </c>
      <c r="D160" s="226" t="s">
        <v>225</v>
      </c>
      <c r="E160" s="227" t="s">
        <v>1819</v>
      </c>
      <c r="F160" s="228" t="s">
        <v>1820</v>
      </c>
      <c r="G160" s="229" t="s">
        <v>486</v>
      </c>
      <c r="H160" s="230">
        <v>0.029000000000000001</v>
      </c>
      <c r="I160" s="231"/>
      <c r="J160" s="232">
        <f>ROUND(I160*H160,2)</f>
        <v>0</v>
      </c>
      <c r="K160" s="228" t="s">
        <v>229</v>
      </c>
      <c r="L160" s="45"/>
      <c r="M160" s="307" t="s">
        <v>1</v>
      </c>
      <c r="N160" s="308" t="s">
        <v>43</v>
      </c>
      <c r="O160" s="248"/>
      <c r="P160" s="309">
        <f>O160*H160</f>
        <v>0</v>
      </c>
      <c r="Q160" s="309">
        <v>0</v>
      </c>
      <c r="R160" s="309">
        <f>Q160*H160</f>
        <v>0</v>
      </c>
      <c r="S160" s="309">
        <v>0</v>
      </c>
      <c r="T160" s="31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1164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1164</v>
      </c>
      <c r="BM160" s="237" t="s">
        <v>1821</v>
      </c>
    </row>
    <row r="161" s="2" customFormat="1" ht="6.96" customHeight="1">
      <c r="A161" s="39"/>
      <c r="B161" s="67"/>
      <c r="C161" s="68"/>
      <c r="D161" s="68"/>
      <c r="E161" s="68"/>
      <c r="F161" s="68"/>
      <c r="G161" s="68"/>
      <c r="H161" s="68"/>
      <c r="I161" s="68"/>
      <c r="J161" s="68"/>
      <c r="K161" s="68"/>
      <c r="L161" s="45"/>
      <c r="M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</row>
  </sheetData>
  <sheetProtection sheet="1" autoFilter="0" formatColumns="0" formatRows="0" objects="1" scenarios="1" spinCount="100000" saltValue="zvXkPtQ+q/aH9bRhWFlfDhI9av0SE9VpAYGzuDjvY0gDBJi1IWMdG8Mf/9hNmXxDpDJnSuAHir+MRHKcMWb8jQ==" hashValue="vDasbIeGtjHUWQm4QraZNNfYySy+80Ho1gOQ36S5+i6w52WmnBW11nlde3fQO7dc5W36sd+sNFCrI7r/OiqKug==" algorithmName="SHA-512" password="CC35"/>
  <autoFilter ref="C126:K16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1744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1822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ROUND(J127,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ROUND((SUM(BE127:BE164)),  2)</f>
        <v>0</v>
      </c>
      <c r="G37" s="39"/>
      <c r="H37" s="39"/>
      <c r="I37" s="166">
        <v>0.20999999999999999</v>
      </c>
      <c r="J37" s="165">
        <f>ROUND(((SUM(BE127:BE164))*I37),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ROUND((SUM(BF127:BF164)),  2)</f>
        <v>0</v>
      </c>
      <c r="G38" s="39"/>
      <c r="H38" s="39"/>
      <c r="I38" s="166">
        <v>0.12</v>
      </c>
      <c r="J38" s="165">
        <f>ROUND(((SUM(BF127:BF164))*I38),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ROUND((SUM(BG127:BG164)),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ROUND((SUM(BH127:BH164)),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ROUND((SUM(BI127:BI164)),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1744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1411.2 - VO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J127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1746</v>
      </c>
      <c r="E101" s="193"/>
      <c r="F101" s="193"/>
      <c r="G101" s="193"/>
      <c r="H101" s="193"/>
      <c r="I101" s="193"/>
      <c r="J101" s="194">
        <f>J128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1747</v>
      </c>
      <c r="E102" s="198"/>
      <c r="F102" s="198"/>
      <c r="G102" s="198"/>
      <c r="H102" s="198"/>
      <c r="I102" s="198"/>
      <c r="J102" s="199">
        <f>J129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1748</v>
      </c>
      <c r="E103" s="198"/>
      <c r="F103" s="198"/>
      <c r="G103" s="198"/>
      <c r="H103" s="198"/>
      <c r="I103" s="198"/>
      <c r="J103" s="199">
        <f>J146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Využití pozemku parc.č.549/61, Světlá nad Sázavou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193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1" customFormat="1" ht="16.5" customHeight="1">
      <c r="B115" s="22"/>
      <c r="C115" s="23"/>
      <c r="D115" s="23"/>
      <c r="E115" s="185" t="s">
        <v>194</v>
      </c>
      <c r="F115" s="23"/>
      <c r="G115" s="23"/>
      <c r="H115" s="23"/>
      <c r="I115" s="23"/>
      <c r="J115" s="23"/>
      <c r="K115" s="23"/>
      <c r="L115" s="21"/>
    </row>
    <row r="116" s="1" customFormat="1" ht="12" customHeight="1">
      <c r="B116" s="22"/>
      <c r="C116" s="33" t="s">
        <v>195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274" t="s">
        <v>1744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415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E13</f>
        <v>SO 1411.2 - VO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F16</f>
        <v>parc.č.549/61</v>
      </c>
      <c r="G121" s="41"/>
      <c r="H121" s="41"/>
      <c r="I121" s="33" t="s">
        <v>22</v>
      </c>
      <c r="J121" s="80" t="str">
        <f>IF(J16="","",J16)</f>
        <v>10. 7. 2025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5.65" customHeight="1">
      <c r="A123" s="39"/>
      <c r="B123" s="40"/>
      <c r="C123" s="33" t="s">
        <v>24</v>
      </c>
      <c r="D123" s="41"/>
      <c r="E123" s="41"/>
      <c r="F123" s="28" t="str">
        <f>E19</f>
        <v>Město Světlá nad Sázavou</v>
      </c>
      <c r="G123" s="41"/>
      <c r="H123" s="41"/>
      <c r="I123" s="33" t="s">
        <v>31</v>
      </c>
      <c r="J123" s="37" t="str">
        <f>E25</f>
        <v>TRANSCONSULT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29</v>
      </c>
      <c r="D124" s="41"/>
      <c r="E124" s="41"/>
      <c r="F124" s="28" t="str">
        <f>IF(E22="","",E22)</f>
        <v>Vyplň údaj</v>
      </c>
      <c r="G124" s="41"/>
      <c r="H124" s="41"/>
      <c r="I124" s="33" t="s">
        <v>35</v>
      </c>
      <c r="J124" s="37" t="str">
        <f>E28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209</v>
      </c>
      <c r="D126" s="204" t="s">
        <v>63</v>
      </c>
      <c r="E126" s="204" t="s">
        <v>59</v>
      </c>
      <c r="F126" s="204" t="s">
        <v>60</v>
      </c>
      <c r="G126" s="204" t="s">
        <v>210</v>
      </c>
      <c r="H126" s="204" t="s">
        <v>211</v>
      </c>
      <c r="I126" s="204" t="s">
        <v>212</v>
      </c>
      <c r="J126" s="204" t="s">
        <v>199</v>
      </c>
      <c r="K126" s="205" t="s">
        <v>213</v>
      </c>
      <c r="L126" s="206"/>
      <c r="M126" s="101" t="s">
        <v>1</v>
      </c>
      <c r="N126" s="102" t="s">
        <v>42</v>
      </c>
      <c r="O126" s="102" t="s">
        <v>214</v>
      </c>
      <c r="P126" s="102" t="s">
        <v>215</v>
      </c>
      <c r="Q126" s="102" t="s">
        <v>216</v>
      </c>
      <c r="R126" s="102" t="s">
        <v>217</v>
      </c>
      <c r="S126" s="102" t="s">
        <v>218</v>
      </c>
      <c r="T126" s="103" t="s">
        <v>219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220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</f>
        <v>0</v>
      </c>
      <c r="Q127" s="105"/>
      <c r="R127" s="209">
        <f>R128</f>
        <v>2.6081259999999999</v>
      </c>
      <c r="S127" s="105"/>
      <c r="T127" s="210">
        <f>T128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77</v>
      </c>
      <c r="AU127" s="18" t="s">
        <v>201</v>
      </c>
      <c r="BK127" s="211">
        <f>BK128</f>
        <v>0</v>
      </c>
    </row>
    <row r="128" s="12" customFormat="1" ht="25.92" customHeight="1">
      <c r="A128" s="12"/>
      <c r="B128" s="212"/>
      <c r="C128" s="213"/>
      <c r="D128" s="214" t="s">
        <v>77</v>
      </c>
      <c r="E128" s="215" t="s">
        <v>483</v>
      </c>
      <c r="F128" s="215" t="s">
        <v>1749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P129+P146</f>
        <v>0</v>
      </c>
      <c r="Q128" s="220"/>
      <c r="R128" s="221">
        <f>R129+R146</f>
        <v>2.6081259999999999</v>
      </c>
      <c r="S128" s="220"/>
      <c r="T128" s="222">
        <f>T129+T146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101</v>
      </c>
      <c r="AT128" s="224" t="s">
        <v>77</v>
      </c>
      <c r="AU128" s="224" t="s">
        <v>78</v>
      </c>
      <c r="AY128" s="223" t="s">
        <v>224</v>
      </c>
      <c r="BK128" s="225">
        <f>BK129+BK146</f>
        <v>0</v>
      </c>
    </row>
    <row r="129" s="12" customFormat="1" ht="22.8" customHeight="1">
      <c r="A129" s="12"/>
      <c r="B129" s="212"/>
      <c r="C129" s="213"/>
      <c r="D129" s="214" t="s">
        <v>77</v>
      </c>
      <c r="E129" s="244" t="s">
        <v>1357</v>
      </c>
      <c r="F129" s="244" t="s">
        <v>1358</v>
      </c>
      <c r="G129" s="213"/>
      <c r="H129" s="213"/>
      <c r="I129" s="216"/>
      <c r="J129" s="245">
        <f>BK129</f>
        <v>0</v>
      </c>
      <c r="K129" s="213"/>
      <c r="L129" s="218"/>
      <c r="M129" s="219"/>
      <c r="N129" s="220"/>
      <c r="O129" s="220"/>
      <c r="P129" s="221">
        <f>SUM(P130:P145)</f>
        <v>0</v>
      </c>
      <c r="Q129" s="220"/>
      <c r="R129" s="221">
        <f>SUM(R130:R145)</f>
        <v>0.63063999999999998</v>
      </c>
      <c r="S129" s="220"/>
      <c r="T129" s="222">
        <f>SUM(T130:T145)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101</v>
      </c>
      <c r="AT129" s="224" t="s">
        <v>77</v>
      </c>
      <c r="AU129" s="224" t="s">
        <v>85</v>
      </c>
      <c r="AY129" s="223" t="s">
        <v>224</v>
      </c>
      <c r="BK129" s="225">
        <f>SUM(BK130:BK145)</f>
        <v>0</v>
      </c>
    </row>
    <row r="130" s="2" customFormat="1" ht="33" customHeight="1">
      <c r="A130" s="39"/>
      <c r="B130" s="40"/>
      <c r="C130" s="226" t="s">
        <v>85</v>
      </c>
      <c r="D130" s="226" t="s">
        <v>225</v>
      </c>
      <c r="E130" s="227" t="s">
        <v>1750</v>
      </c>
      <c r="F130" s="228" t="s">
        <v>1751</v>
      </c>
      <c r="G130" s="229" t="s">
        <v>318</v>
      </c>
      <c r="H130" s="230">
        <v>36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1164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1164</v>
      </c>
      <c r="BM130" s="237" t="s">
        <v>1823</v>
      </c>
    </row>
    <row r="131" s="2" customFormat="1" ht="24.15" customHeight="1">
      <c r="A131" s="39"/>
      <c r="B131" s="40"/>
      <c r="C131" s="297" t="s">
        <v>87</v>
      </c>
      <c r="D131" s="297" t="s">
        <v>483</v>
      </c>
      <c r="E131" s="298" t="s">
        <v>1753</v>
      </c>
      <c r="F131" s="299" t="s">
        <v>1754</v>
      </c>
      <c r="G131" s="300" t="s">
        <v>318</v>
      </c>
      <c r="H131" s="301">
        <v>36</v>
      </c>
      <c r="I131" s="302"/>
      <c r="J131" s="303">
        <f>ROUND(I131*H131,2)</f>
        <v>0</v>
      </c>
      <c r="K131" s="299" t="s">
        <v>229</v>
      </c>
      <c r="L131" s="304"/>
      <c r="M131" s="305" t="s">
        <v>1</v>
      </c>
      <c r="N131" s="306" t="s">
        <v>43</v>
      </c>
      <c r="O131" s="92"/>
      <c r="P131" s="235">
        <f>O131*H131</f>
        <v>0</v>
      </c>
      <c r="Q131" s="235">
        <v>0.0080999999999999996</v>
      </c>
      <c r="R131" s="235">
        <f>Q131*H131</f>
        <v>0.29159999999999997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1755</v>
      </c>
      <c r="AT131" s="237" t="s">
        <v>483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1164</v>
      </c>
      <c r="BM131" s="237" t="s">
        <v>1824</v>
      </c>
    </row>
    <row r="132" s="2" customFormat="1" ht="21.75" customHeight="1">
      <c r="A132" s="39"/>
      <c r="B132" s="40"/>
      <c r="C132" s="226" t="s">
        <v>101</v>
      </c>
      <c r="D132" s="226" t="s">
        <v>225</v>
      </c>
      <c r="E132" s="227" t="s">
        <v>1825</v>
      </c>
      <c r="F132" s="228" t="s">
        <v>1826</v>
      </c>
      <c r="G132" s="229" t="s">
        <v>318</v>
      </c>
      <c r="H132" s="230">
        <v>1</v>
      </c>
      <c r="I132" s="231"/>
      <c r="J132" s="232">
        <f>ROUND(I132*H132,2)</f>
        <v>0</v>
      </c>
      <c r="K132" s="228" t="s">
        <v>1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1164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1164</v>
      </c>
      <c r="BM132" s="237" t="s">
        <v>1827</v>
      </c>
    </row>
    <row r="133" s="2" customFormat="1" ht="37.8" customHeight="1">
      <c r="A133" s="39"/>
      <c r="B133" s="40"/>
      <c r="C133" s="226" t="s">
        <v>243</v>
      </c>
      <c r="D133" s="226" t="s">
        <v>225</v>
      </c>
      <c r="E133" s="227" t="s">
        <v>1757</v>
      </c>
      <c r="F133" s="228" t="s">
        <v>1758</v>
      </c>
      <c r="G133" s="229" t="s">
        <v>570</v>
      </c>
      <c r="H133" s="230">
        <v>20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1164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1164</v>
      </c>
      <c r="BM133" s="237" t="s">
        <v>1828</v>
      </c>
    </row>
    <row r="134" s="2" customFormat="1">
      <c r="A134" s="39"/>
      <c r="B134" s="40"/>
      <c r="C134" s="41"/>
      <c r="D134" s="239" t="s">
        <v>235</v>
      </c>
      <c r="E134" s="41"/>
      <c r="F134" s="240" t="s">
        <v>1760</v>
      </c>
      <c r="G134" s="41"/>
      <c r="H134" s="41"/>
      <c r="I134" s="241"/>
      <c r="J134" s="41"/>
      <c r="K134" s="41"/>
      <c r="L134" s="45"/>
      <c r="M134" s="242"/>
      <c r="N134" s="243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235</v>
      </c>
      <c r="AU134" s="18" t="s">
        <v>87</v>
      </c>
    </row>
    <row r="135" s="2" customFormat="1" ht="16.5" customHeight="1">
      <c r="A135" s="39"/>
      <c r="B135" s="40"/>
      <c r="C135" s="297" t="s">
        <v>223</v>
      </c>
      <c r="D135" s="297" t="s">
        <v>483</v>
      </c>
      <c r="E135" s="298" t="s">
        <v>1761</v>
      </c>
      <c r="F135" s="299" t="s">
        <v>1762</v>
      </c>
      <c r="G135" s="300" t="s">
        <v>754</v>
      </c>
      <c r="H135" s="301">
        <v>19</v>
      </c>
      <c r="I135" s="302"/>
      <c r="J135" s="303">
        <f>ROUND(I135*H135,2)</f>
        <v>0</v>
      </c>
      <c r="K135" s="299" t="s">
        <v>229</v>
      </c>
      <c r="L135" s="304"/>
      <c r="M135" s="305" t="s">
        <v>1</v>
      </c>
      <c r="N135" s="306" t="s">
        <v>43</v>
      </c>
      <c r="O135" s="92"/>
      <c r="P135" s="235">
        <f>O135*H135</f>
        <v>0</v>
      </c>
      <c r="Q135" s="235">
        <v>0.001</v>
      </c>
      <c r="R135" s="235">
        <f>Q135*H135</f>
        <v>0.019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1763</v>
      </c>
      <c r="AT135" s="237" t="s">
        <v>483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1763</v>
      </c>
      <c r="BM135" s="237" t="s">
        <v>1829</v>
      </c>
    </row>
    <row r="136" s="13" customFormat="1">
      <c r="A136" s="13"/>
      <c r="B136" s="250"/>
      <c r="C136" s="251"/>
      <c r="D136" s="239" t="s">
        <v>314</v>
      </c>
      <c r="E136" s="251"/>
      <c r="F136" s="253" t="s">
        <v>1830</v>
      </c>
      <c r="G136" s="251"/>
      <c r="H136" s="254">
        <v>19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314</v>
      </c>
      <c r="AU136" s="260" t="s">
        <v>87</v>
      </c>
      <c r="AV136" s="13" t="s">
        <v>87</v>
      </c>
      <c r="AW136" s="13" t="s">
        <v>4</v>
      </c>
      <c r="AX136" s="13" t="s">
        <v>85</v>
      </c>
      <c r="AY136" s="260" t="s">
        <v>224</v>
      </c>
    </row>
    <row r="137" s="2" customFormat="1" ht="16.5" customHeight="1">
      <c r="A137" s="39"/>
      <c r="B137" s="40"/>
      <c r="C137" s="297" t="s">
        <v>252</v>
      </c>
      <c r="D137" s="297" t="s">
        <v>483</v>
      </c>
      <c r="E137" s="298" t="s">
        <v>1766</v>
      </c>
      <c r="F137" s="299" t="s">
        <v>1767</v>
      </c>
      <c r="G137" s="300" t="s">
        <v>318</v>
      </c>
      <c r="H137" s="301">
        <v>4</v>
      </c>
      <c r="I137" s="302"/>
      <c r="J137" s="303">
        <f>ROUND(I137*H137,2)</f>
        <v>0</v>
      </c>
      <c r="K137" s="299" t="s">
        <v>229</v>
      </c>
      <c r="L137" s="304"/>
      <c r="M137" s="305" t="s">
        <v>1</v>
      </c>
      <c r="N137" s="306" t="s">
        <v>43</v>
      </c>
      <c r="O137" s="92"/>
      <c r="P137" s="235">
        <f>O137*H137</f>
        <v>0</v>
      </c>
      <c r="Q137" s="235">
        <v>0.00029999999999999997</v>
      </c>
      <c r="R137" s="235">
        <f>Q137*H137</f>
        <v>0.0011999999999999999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1755</v>
      </c>
      <c r="AT137" s="237" t="s">
        <v>483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1164</v>
      </c>
      <c r="BM137" s="237" t="s">
        <v>1831</v>
      </c>
    </row>
    <row r="138" s="2" customFormat="1">
      <c r="A138" s="39"/>
      <c r="B138" s="40"/>
      <c r="C138" s="41"/>
      <c r="D138" s="239" t="s">
        <v>235</v>
      </c>
      <c r="E138" s="41"/>
      <c r="F138" s="240" t="s">
        <v>1769</v>
      </c>
      <c r="G138" s="41"/>
      <c r="H138" s="41"/>
      <c r="I138" s="241"/>
      <c r="J138" s="41"/>
      <c r="K138" s="41"/>
      <c r="L138" s="45"/>
      <c r="M138" s="242"/>
      <c r="N138" s="243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235</v>
      </c>
      <c r="AU138" s="18" t="s">
        <v>87</v>
      </c>
    </row>
    <row r="139" s="2" customFormat="1" ht="24.15" customHeight="1">
      <c r="A139" s="39"/>
      <c r="B139" s="40"/>
      <c r="C139" s="226" t="s">
        <v>257</v>
      </c>
      <c r="D139" s="226" t="s">
        <v>225</v>
      </c>
      <c r="E139" s="227" t="s">
        <v>1832</v>
      </c>
      <c r="F139" s="228" t="s">
        <v>1833</v>
      </c>
      <c r="G139" s="229" t="s">
        <v>570</v>
      </c>
      <c r="H139" s="230">
        <v>7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1164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1164</v>
      </c>
      <c r="BM139" s="237" t="s">
        <v>1834</v>
      </c>
    </row>
    <row r="140" s="2" customFormat="1" ht="16.5" customHeight="1">
      <c r="A140" s="39"/>
      <c r="B140" s="40"/>
      <c r="C140" s="297" t="s">
        <v>264</v>
      </c>
      <c r="D140" s="297" t="s">
        <v>483</v>
      </c>
      <c r="E140" s="298" t="s">
        <v>1835</v>
      </c>
      <c r="F140" s="299" t="s">
        <v>1836</v>
      </c>
      <c r="G140" s="300" t="s">
        <v>754</v>
      </c>
      <c r="H140" s="301">
        <v>4.2000000000000002</v>
      </c>
      <c r="I140" s="302"/>
      <c r="J140" s="303">
        <f>ROUND(I140*H140,2)</f>
        <v>0</v>
      </c>
      <c r="K140" s="299" t="s">
        <v>229</v>
      </c>
      <c r="L140" s="304"/>
      <c r="M140" s="305" t="s">
        <v>1</v>
      </c>
      <c r="N140" s="306" t="s">
        <v>43</v>
      </c>
      <c r="O140" s="92"/>
      <c r="P140" s="235">
        <f>O140*H140</f>
        <v>0</v>
      </c>
      <c r="Q140" s="235">
        <v>0.001</v>
      </c>
      <c r="R140" s="235">
        <f>Q140*H140</f>
        <v>0.0042000000000000006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1755</v>
      </c>
      <c r="AT140" s="237" t="s">
        <v>483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1164</v>
      </c>
      <c r="BM140" s="237" t="s">
        <v>1837</v>
      </c>
    </row>
    <row r="141" s="13" customFormat="1">
      <c r="A141" s="13"/>
      <c r="B141" s="250"/>
      <c r="C141" s="251"/>
      <c r="D141" s="239" t="s">
        <v>314</v>
      </c>
      <c r="E141" s="251"/>
      <c r="F141" s="253" t="s">
        <v>1838</v>
      </c>
      <c r="G141" s="251"/>
      <c r="H141" s="254">
        <v>4.2000000000000002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26" t="s">
        <v>271</v>
      </c>
      <c r="D142" s="226" t="s">
        <v>225</v>
      </c>
      <c r="E142" s="227" t="s">
        <v>1770</v>
      </c>
      <c r="F142" s="228" t="s">
        <v>1771</v>
      </c>
      <c r="G142" s="229" t="s">
        <v>318</v>
      </c>
      <c r="H142" s="230">
        <v>2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1164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1164</v>
      </c>
      <c r="BM142" s="237" t="s">
        <v>1839</v>
      </c>
    </row>
    <row r="143" s="2" customFormat="1" ht="37.8" customHeight="1">
      <c r="A143" s="39"/>
      <c r="B143" s="40"/>
      <c r="C143" s="226" t="s">
        <v>276</v>
      </c>
      <c r="D143" s="226" t="s">
        <v>225</v>
      </c>
      <c r="E143" s="227" t="s">
        <v>1840</v>
      </c>
      <c r="F143" s="228" t="s">
        <v>1841</v>
      </c>
      <c r="G143" s="229" t="s">
        <v>570</v>
      </c>
      <c r="H143" s="230">
        <v>304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1164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1164</v>
      </c>
      <c r="BM143" s="237" t="s">
        <v>1842</v>
      </c>
    </row>
    <row r="144" s="2" customFormat="1" ht="24.15" customHeight="1">
      <c r="A144" s="39"/>
      <c r="B144" s="40"/>
      <c r="C144" s="297" t="s">
        <v>281</v>
      </c>
      <c r="D144" s="297" t="s">
        <v>483</v>
      </c>
      <c r="E144" s="298" t="s">
        <v>1843</v>
      </c>
      <c r="F144" s="299" t="s">
        <v>1844</v>
      </c>
      <c r="G144" s="300" t="s">
        <v>570</v>
      </c>
      <c r="H144" s="301">
        <v>349.60000000000002</v>
      </c>
      <c r="I144" s="302"/>
      <c r="J144" s="303">
        <f>ROUND(I144*H144,2)</f>
        <v>0</v>
      </c>
      <c r="K144" s="299" t="s">
        <v>229</v>
      </c>
      <c r="L144" s="304"/>
      <c r="M144" s="305" t="s">
        <v>1</v>
      </c>
      <c r="N144" s="306" t="s">
        <v>43</v>
      </c>
      <c r="O144" s="92"/>
      <c r="P144" s="235">
        <f>O144*H144</f>
        <v>0</v>
      </c>
      <c r="Q144" s="235">
        <v>0.00089999999999999998</v>
      </c>
      <c r="R144" s="235">
        <f>Q144*H144</f>
        <v>0.31464000000000003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1763</v>
      </c>
      <c r="AT144" s="237" t="s">
        <v>483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1763</v>
      </c>
      <c r="BM144" s="237" t="s">
        <v>1845</v>
      </c>
    </row>
    <row r="145" s="13" customFormat="1">
      <c r="A145" s="13"/>
      <c r="B145" s="250"/>
      <c r="C145" s="251"/>
      <c r="D145" s="239" t="s">
        <v>314</v>
      </c>
      <c r="E145" s="251"/>
      <c r="F145" s="253" t="s">
        <v>1846</v>
      </c>
      <c r="G145" s="251"/>
      <c r="H145" s="254">
        <v>349.60000000000002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314</v>
      </c>
      <c r="AU145" s="260" t="s">
        <v>87</v>
      </c>
      <c r="AV145" s="13" t="s">
        <v>87</v>
      </c>
      <c r="AW145" s="13" t="s">
        <v>4</v>
      </c>
      <c r="AX145" s="13" t="s">
        <v>85</v>
      </c>
      <c r="AY145" s="260" t="s">
        <v>224</v>
      </c>
    </row>
    <row r="146" s="12" customFormat="1" ht="22.8" customHeight="1">
      <c r="A146" s="12"/>
      <c r="B146" s="212"/>
      <c r="C146" s="213"/>
      <c r="D146" s="214" t="s">
        <v>77</v>
      </c>
      <c r="E146" s="244" t="s">
        <v>1780</v>
      </c>
      <c r="F146" s="244" t="s">
        <v>1781</v>
      </c>
      <c r="G146" s="213"/>
      <c r="H146" s="213"/>
      <c r="I146" s="216"/>
      <c r="J146" s="245">
        <f>BK146</f>
        <v>0</v>
      </c>
      <c r="K146" s="213"/>
      <c r="L146" s="218"/>
      <c r="M146" s="219"/>
      <c r="N146" s="220"/>
      <c r="O146" s="220"/>
      <c r="P146" s="221">
        <f>SUM(P147:P164)</f>
        <v>0</v>
      </c>
      <c r="Q146" s="220"/>
      <c r="R146" s="221">
        <f>SUM(R147:R164)</f>
        <v>1.9774859999999999</v>
      </c>
      <c r="S146" s="220"/>
      <c r="T146" s="222">
        <f>SUM(T147:T164)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23" t="s">
        <v>101</v>
      </c>
      <c r="AT146" s="224" t="s">
        <v>77</v>
      </c>
      <c r="AU146" s="224" t="s">
        <v>85</v>
      </c>
      <c r="AY146" s="223" t="s">
        <v>224</v>
      </c>
      <c r="BK146" s="225">
        <f>SUM(BK147:BK164)</f>
        <v>0</v>
      </c>
    </row>
    <row r="147" s="2" customFormat="1" ht="24.15" customHeight="1">
      <c r="A147" s="39"/>
      <c r="B147" s="40"/>
      <c r="C147" s="226" t="s">
        <v>8</v>
      </c>
      <c r="D147" s="226" t="s">
        <v>225</v>
      </c>
      <c r="E147" s="227" t="s">
        <v>1847</v>
      </c>
      <c r="F147" s="228" t="s">
        <v>1848</v>
      </c>
      <c r="G147" s="229" t="s">
        <v>1784</v>
      </c>
      <c r="H147" s="230">
        <v>0.94999999999999996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0.0044000000000000003</v>
      </c>
      <c r="R147" s="235">
        <f>Q147*H147</f>
        <v>0.0041799999999999997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1164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1164</v>
      </c>
      <c r="BM147" s="237" t="s">
        <v>1849</v>
      </c>
    </row>
    <row r="148" s="2" customFormat="1" ht="24.15" customHeight="1">
      <c r="A148" s="39"/>
      <c r="B148" s="40"/>
      <c r="C148" s="226" t="s">
        <v>294</v>
      </c>
      <c r="D148" s="226" t="s">
        <v>225</v>
      </c>
      <c r="E148" s="227" t="s">
        <v>1782</v>
      </c>
      <c r="F148" s="228" t="s">
        <v>1783</v>
      </c>
      <c r="G148" s="229" t="s">
        <v>1784</v>
      </c>
      <c r="H148" s="230">
        <v>1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0.0088000000000000005</v>
      </c>
      <c r="R148" s="235">
        <f>Q148*H148</f>
        <v>0.0088000000000000005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1164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1164</v>
      </c>
      <c r="BM148" s="237" t="s">
        <v>1850</v>
      </c>
    </row>
    <row r="149" s="2" customFormat="1" ht="24.15" customHeight="1">
      <c r="A149" s="39"/>
      <c r="B149" s="40"/>
      <c r="C149" s="226" t="s">
        <v>299</v>
      </c>
      <c r="D149" s="226" t="s">
        <v>225</v>
      </c>
      <c r="E149" s="227" t="s">
        <v>1851</v>
      </c>
      <c r="F149" s="228" t="s">
        <v>1852</v>
      </c>
      <c r="G149" s="229" t="s">
        <v>570</v>
      </c>
      <c r="H149" s="230">
        <v>20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1164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1164</v>
      </c>
      <c r="BM149" s="237" t="s">
        <v>1853</v>
      </c>
    </row>
    <row r="150" s="2" customFormat="1" ht="21.75" customHeight="1">
      <c r="A150" s="39"/>
      <c r="B150" s="40"/>
      <c r="C150" s="226" t="s">
        <v>361</v>
      </c>
      <c r="D150" s="226" t="s">
        <v>225</v>
      </c>
      <c r="E150" s="227" t="s">
        <v>1791</v>
      </c>
      <c r="F150" s="228" t="s">
        <v>1792</v>
      </c>
      <c r="G150" s="229" t="s">
        <v>318</v>
      </c>
      <c r="H150" s="230">
        <v>6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0.0076</v>
      </c>
      <c r="R150" s="235">
        <f>Q150*H150</f>
        <v>0.045600000000000002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1164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1164</v>
      </c>
      <c r="BM150" s="237" t="s">
        <v>1854</v>
      </c>
    </row>
    <row r="151" s="2" customFormat="1" ht="24.15" customHeight="1">
      <c r="A151" s="39"/>
      <c r="B151" s="40"/>
      <c r="C151" s="226" t="s">
        <v>365</v>
      </c>
      <c r="D151" s="226" t="s">
        <v>225</v>
      </c>
      <c r="E151" s="227" t="s">
        <v>1855</v>
      </c>
      <c r="F151" s="228" t="s">
        <v>1856</v>
      </c>
      <c r="G151" s="229" t="s">
        <v>570</v>
      </c>
      <c r="H151" s="230">
        <v>180</v>
      </c>
      <c r="I151" s="231"/>
      <c r="J151" s="232">
        <f>ROUND(I151*H151,2)</f>
        <v>0</v>
      </c>
      <c r="K151" s="228" t="s">
        <v>229</v>
      </c>
      <c r="L151" s="45"/>
      <c r="M151" s="233" t="s">
        <v>1</v>
      </c>
      <c r="N151" s="234" t="s">
        <v>43</v>
      </c>
      <c r="O151" s="92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1164</v>
      </c>
      <c r="AT151" s="237" t="s">
        <v>225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1164</v>
      </c>
      <c r="BM151" s="237" t="s">
        <v>1857</v>
      </c>
    </row>
    <row r="152" s="2" customFormat="1" ht="24.15" customHeight="1">
      <c r="A152" s="39"/>
      <c r="B152" s="40"/>
      <c r="C152" s="226" t="s">
        <v>371</v>
      </c>
      <c r="D152" s="226" t="s">
        <v>225</v>
      </c>
      <c r="E152" s="227" t="s">
        <v>1797</v>
      </c>
      <c r="F152" s="228" t="s">
        <v>1798</v>
      </c>
      <c r="G152" s="229" t="s">
        <v>312</v>
      </c>
      <c r="H152" s="230">
        <v>16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1164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1164</v>
      </c>
      <c r="BM152" s="237" t="s">
        <v>1858</v>
      </c>
    </row>
    <row r="153" s="2" customFormat="1">
      <c r="A153" s="39"/>
      <c r="B153" s="40"/>
      <c r="C153" s="41"/>
      <c r="D153" s="239" t="s">
        <v>235</v>
      </c>
      <c r="E153" s="41"/>
      <c r="F153" s="240" t="s">
        <v>1800</v>
      </c>
      <c r="G153" s="41"/>
      <c r="H153" s="41"/>
      <c r="I153" s="241"/>
      <c r="J153" s="41"/>
      <c r="K153" s="41"/>
      <c r="L153" s="45"/>
      <c r="M153" s="242"/>
      <c r="N153" s="243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235</v>
      </c>
      <c r="AU153" s="18" t="s">
        <v>87</v>
      </c>
    </row>
    <row r="154" s="2" customFormat="1" ht="24.15" customHeight="1">
      <c r="A154" s="39"/>
      <c r="B154" s="40"/>
      <c r="C154" s="226" t="s">
        <v>376</v>
      </c>
      <c r="D154" s="226" t="s">
        <v>225</v>
      </c>
      <c r="E154" s="227" t="s">
        <v>1801</v>
      </c>
      <c r="F154" s="228" t="s">
        <v>1802</v>
      </c>
      <c r="G154" s="229" t="s">
        <v>394</v>
      </c>
      <c r="H154" s="230">
        <v>8</v>
      </c>
      <c r="I154" s="231"/>
      <c r="J154" s="232">
        <f>ROUND(I154*H154,2)</f>
        <v>0</v>
      </c>
      <c r="K154" s="228" t="s">
        <v>229</v>
      </c>
      <c r="L154" s="45"/>
      <c r="M154" s="233" t="s">
        <v>1</v>
      </c>
      <c r="N154" s="234" t="s">
        <v>43</v>
      </c>
      <c r="O154" s="92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1164</v>
      </c>
      <c r="AT154" s="237" t="s">
        <v>225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1164</v>
      </c>
      <c r="BM154" s="237" t="s">
        <v>1859</v>
      </c>
    </row>
    <row r="155" s="14" customFormat="1">
      <c r="A155" s="14"/>
      <c r="B155" s="261"/>
      <c r="C155" s="262"/>
      <c r="D155" s="239" t="s">
        <v>314</v>
      </c>
      <c r="E155" s="263" t="s">
        <v>1</v>
      </c>
      <c r="F155" s="264" t="s">
        <v>1804</v>
      </c>
      <c r="G155" s="262"/>
      <c r="H155" s="263" t="s">
        <v>1</v>
      </c>
      <c r="I155" s="265"/>
      <c r="J155" s="262"/>
      <c r="K155" s="262"/>
      <c r="L155" s="266"/>
      <c r="M155" s="267"/>
      <c r="N155" s="268"/>
      <c r="O155" s="268"/>
      <c r="P155" s="268"/>
      <c r="Q155" s="268"/>
      <c r="R155" s="268"/>
      <c r="S155" s="268"/>
      <c r="T155" s="26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0" t="s">
        <v>314</v>
      </c>
      <c r="AU155" s="270" t="s">
        <v>87</v>
      </c>
      <c r="AV155" s="14" t="s">
        <v>85</v>
      </c>
      <c r="AW155" s="14" t="s">
        <v>34</v>
      </c>
      <c r="AX155" s="14" t="s">
        <v>78</v>
      </c>
      <c r="AY155" s="270" t="s">
        <v>224</v>
      </c>
    </row>
    <row r="156" s="13" customFormat="1">
      <c r="A156" s="13"/>
      <c r="B156" s="250"/>
      <c r="C156" s="251"/>
      <c r="D156" s="239" t="s">
        <v>314</v>
      </c>
      <c r="E156" s="252" t="s">
        <v>1</v>
      </c>
      <c r="F156" s="253" t="s">
        <v>1860</v>
      </c>
      <c r="G156" s="251"/>
      <c r="H156" s="254">
        <v>8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314</v>
      </c>
      <c r="AU156" s="260" t="s">
        <v>87</v>
      </c>
      <c r="AV156" s="13" t="s">
        <v>87</v>
      </c>
      <c r="AW156" s="13" t="s">
        <v>34</v>
      </c>
      <c r="AX156" s="13" t="s">
        <v>85</v>
      </c>
      <c r="AY156" s="260" t="s">
        <v>224</v>
      </c>
    </row>
    <row r="157" s="2" customFormat="1" ht="24.15" customHeight="1">
      <c r="A157" s="39"/>
      <c r="B157" s="40"/>
      <c r="C157" s="226" t="s">
        <v>380</v>
      </c>
      <c r="D157" s="226" t="s">
        <v>225</v>
      </c>
      <c r="E157" s="227" t="s">
        <v>1861</v>
      </c>
      <c r="F157" s="228" t="s">
        <v>1862</v>
      </c>
      <c r="G157" s="229" t="s">
        <v>570</v>
      </c>
      <c r="H157" s="230">
        <v>180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1164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1164</v>
      </c>
      <c r="BM157" s="237" t="s">
        <v>1863</v>
      </c>
    </row>
    <row r="158" s="2" customFormat="1" ht="21.75" customHeight="1">
      <c r="A158" s="39"/>
      <c r="B158" s="40"/>
      <c r="C158" s="226" t="s">
        <v>384</v>
      </c>
      <c r="D158" s="226" t="s">
        <v>225</v>
      </c>
      <c r="E158" s="227" t="s">
        <v>1809</v>
      </c>
      <c r="F158" s="228" t="s">
        <v>1810</v>
      </c>
      <c r="G158" s="229" t="s">
        <v>570</v>
      </c>
      <c r="H158" s="230">
        <v>180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6.9999999999999994E-05</v>
      </c>
      <c r="R158" s="235">
        <f>Q158*H158</f>
        <v>0.012599999999999998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1164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1164</v>
      </c>
      <c r="BM158" s="237" t="s">
        <v>1864</v>
      </c>
    </row>
    <row r="159" s="2" customFormat="1" ht="24.15" customHeight="1">
      <c r="A159" s="39"/>
      <c r="B159" s="40"/>
      <c r="C159" s="226" t="s">
        <v>7</v>
      </c>
      <c r="D159" s="226" t="s">
        <v>225</v>
      </c>
      <c r="E159" s="227" t="s">
        <v>1812</v>
      </c>
      <c r="F159" s="228" t="s">
        <v>1813</v>
      </c>
      <c r="G159" s="229" t="s">
        <v>570</v>
      </c>
      <c r="H159" s="230">
        <v>16</v>
      </c>
      <c r="I159" s="231"/>
      <c r="J159" s="232">
        <f>ROUND(I159*H159,2)</f>
        <v>0</v>
      </c>
      <c r="K159" s="228" t="s">
        <v>229</v>
      </c>
      <c r="L159" s="45"/>
      <c r="M159" s="233" t="s">
        <v>1</v>
      </c>
      <c r="N159" s="234" t="s">
        <v>43</v>
      </c>
      <c r="O159" s="92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1164</v>
      </c>
      <c r="AT159" s="237" t="s">
        <v>225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1164</v>
      </c>
      <c r="BM159" s="237" t="s">
        <v>1865</v>
      </c>
    </row>
    <row r="160" s="2" customFormat="1" ht="24.15" customHeight="1">
      <c r="A160" s="39"/>
      <c r="B160" s="40"/>
      <c r="C160" s="297" t="s">
        <v>391</v>
      </c>
      <c r="D160" s="297" t="s">
        <v>483</v>
      </c>
      <c r="E160" s="298" t="s">
        <v>1815</v>
      </c>
      <c r="F160" s="299" t="s">
        <v>1816</v>
      </c>
      <c r="G160" s="300" t="s">
        <v>570</v>
      </c>
      <c r="H160" s="301">
        <v>16.800000000000001</v>
      </c>
      <c r="I160" s="302"/>
      <c r="J160" s="303">
        <f>ROUND(I160*H160,2)</f>
        <v>0</v>
      </c>
      <c r="K160" s="299" t="s">
        <v>229</v>
      </c>
      <c r="L160" s="304"/>
      <c r="M160" s="305" t="s">
        <v>1</v>
      </c>
      <c r="N160" s="306" t="s">
        <v>43</v>
      </c>
      <c r="O160" s="92"/>
      <c r="P160" s="235">
        <f>O160*H160</f>
        <v>0</v>
      </c>
      <c r="Q160" s="235">
        <v>0.00092000000000000003</v>
      </c>
      <c r="R160" s="235">
        <f>Q160*H160</f>
        <v>0.015456000000000001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1763</v>
      </c>
      <c r="AT160" s="237" t="s">
        <v>483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1763</v>
      </c>
      <c r="BM160" s="237" t="s">
        <v>1866</v>
      </c>
    </row>
    <row r="161" s="13" customFormat="1">
      <c r="A161" s="13"/>
      <c r="B161" s="250"/>
      <c r="C161" s="251"/>
      <c r="D161" s="239" t="s">
        <v>314</v>
      </c>
      <c r="E161" s="251"/>
      <c r="F161" s="253" t="s">
        <v>1125</v>
      </c>
      <c r="G161" s="251"/>
      <c r="H161" s="254">
        <v>16.800000000000001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314</v>
      </c>
      <c r="AU161" s="260" t="s">
        <v>87</v>
      </c>
      <c r="AV161" s="13" t="s">
        <v>87</v>
      </c>
      <c r="AW161" s="13" t="s">
        <v>4</v>
      </c>
      <c r="AX161" s="13" t="s">
        <v>85</v>
      </c>
      <c r="AY161" s="260" t="s">
        <v>224</v>
      </c>
    </row>
    <row r="162" s="2" customFormat="1" ht="33" customHeight="1">
      <c r="A162" s="39"/>
      <c r="B162" s="40"/>
      <c r="C162" s="226" t="s">
        <v>398</v>
      </c>
      <c r="D162" s="226" t="s">
        <v>225</v>
      </c>
      <c r="E162" s="227" t="s">
        <v>1867</v>
      </c>
      <c r="F162" s="228" t="s">
        <v>1868</v>
      </c>
      <c r="G162" s="229" t="s">
        <v>318</v>
      </c>
      <c r="H162" s="230">
        <v>1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1.8908499999999999</v>
      </c>
      <c r="R162" s="235">
        <f>Q162*H162</f>
        <v>1.8908499999999999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1164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1164</v>
      </c>
      <c r="BM162" s="237" t="s">
        <v>1869</v>
      </c>
    </row>
    <row r="163" s="2" customFormat="1">
      <c r="A163" s="39"/>
      <c r="B163" s="40"/>
      <c r="C163" s="41"/>
      <c r="D163" s="239" t="s">
        <v>235</v>
      </c>
      <c r="E163" s="41"/>
      <c r="F163" s="240" t="s">
        <v>1870</v>
      </c>
      <c r="G163" s="41"/>
      <c r="H163" s="41"/>
      <c r="I163" s="241"/>
      <c r="J163" s="41"/>
      <c r="K163" s="41"/>
      <c r="L163" s="45"/>
      <c r="M163" s="242"/>
      <c r="N163" s="243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235</v>
      </c>
      <c r="AU163" s="18" t="s">
        <v>87</v>
      </c>
    </row>
    <row r="164" s="2" customFormat="1" ht="24.15" customHeight="1">
      <c r="A164" s="39"/>
      <c r="B164" s="40"/>
      <c r="C164" s="226" t="s">
        <v>404</v>
      </c>
      <c r="D164" s="226" t="s">
        <v>225</v>
      </c>
      <c r="E164" s="227" t="s">
        <v>1819</v>
      </c>
      <c r="F164" s="228" t="s">
        <v>1820</v>
      </c>
      <c r="G164" s="229" t="s">
        <v>486</v>
      </c>
      <c r="H164" s="230">
        <v>1.9770000000000001</v>
      </c>
      <c r="I164" s="231"/>
      <c r="J164" s="232">
        <f>ROUND(I164*H164,2)</f>
        <v>0</v>
      </c>
      <c r="K164" s="228" t="s">
        <v>229</v>
      </c>
      <c r="L164" s="45"/>
      <c r="M164" s="307" t="s">
        <v>1</v>
      </c>
      <c r="N164" s="308" t="s">
        <v>43</v>
      </c>
      <c r="O164" s="248"/>
      <c r="P164" s="309">
        <f>O164*H164</f>
        <v>0</v>
      </c>
      <c r="Q164" s="309">
        <v>0</v>
      </c>
      <c r="R164" s="309">
        <f>Q164*H164</f>
        <v>0</v>
      </c>
      <c r="S164" s="309">
        <v>0</v>
      </c>
      <c r="T164" s="31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1164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1164</v>
      </c>
      <c r="BM164" s="237" t="s">
        <v>1871</v>
      </c>
    </row>
    <row r="165" s="2" customFormat="1" ht="6.96" customHeight="1">
      <c r="A165" s="39"/>
      <c r="B165" s="67"/>
      <c r="C165" s="68"/>
      <c r="D165" s="68"/>
      <c r="E165" s="68"/>
      <c r="F165" s="68"/>
      <c r="G165" s="68"/>
      <c r="H165" s="68"/>
      <c r="I165" s="68"/>
      <c r="J165" s="68"/>
      <c r="K165" s="68"/>
      <c r="L165" s="45"/>
      <c r="M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</row>
  </sheetData>
  <sheetProtection sheet="1" autoFilter="0" formatColumns="0" formatRows="0" objects="1" scenarios="1" spinCount="100000" saltValue="Icr1owzu1Y1XOtv8eaGN8EwsWJ2fnkeHqT4nPfc3I+1ukeTq7hx+gkuGms37HEv3YMPtE/gUnUmlw3+p/Am3qg==" hashValue="uGWXw+pS/XgM3ipRau1bhV82SEd2PmUB+pAUqxRQb1vwQFkDAB3sRccchy5/EpHJlhskfB8m3hjfKmiQrdulsA==" algorithmName="SHA-512" password="CC35"/>
  <autoFilter ref="C126:K16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1872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1873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ROUND(J126,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ROUND((SUM(BE126:BE130)),  2)</f>
        <v>0</v>
      </c>
      <c r="G37" s="39"/>
      <c r="H37" s="39"/>
      <c r="I37" s="166">
        <v>0.20999999999999999</v>
      </c>
      <c r="J37" s="165">
        <f>ROUND(((SUM(BE126:BE130))*I37),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ROUND((SUM(BF126:BF130)),  2)</f>
        <v>0</v>
      </c>
      <c r="G38" s="39"/>
      <c r="H38" s="39"/>
      <c r="I38" s="166">
        <v>0.12</v>
      </c>
      <c r="J38" s="165">
        <f>ROUND(((SUM(BF126:BF130))*I38),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ROUND((SUM(BG126:BG130)),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ROUND((SUM(BH126:BH130)),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ROUND((SUM(BI126:BI130)),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1872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1431.1 - svítidla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J126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1746</v>
      </c>
      <c r="E101" s="193"/>
      <c r="F101" s="193"/>
      <c r="G101" s="193"/>
      <c r="H101" s="193"/>
      <c r="I101" s="193"/>
      <c r="J101" s="194">
        <f>J127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1747</v>
      </c>
      <c r="E102" s="198"/>
      <c r="F102" s="198"/>
      <c r="G102" s="198"/>
      <c r="H102" s="198"/>
      <c r="I102" s="198"/>
      <c r="J102" s="199">
        <f>J128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208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85" t="str">
        <f>E7</f>
        <v>Využití pozemku parc.č.549/61, Světlá nad Sázavou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193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1" customFormat="1" ht="16.5" customHeight="1">
      <c r="B114" s="22"/>
      <c r="C114" s="23"/>
      <c r="D114" s="23"/>
      <c r="E114" s="185" t="s">
        <v>194</v>
      </c>
      <c r="F114" s="23"/>
      <c r="G114" s="23"/>
      <c r="H114" s="23"/>
      <c r="I114" s="23"/>
      <c r="J114" s="23"/>
      <c r="K114" s="23"/>
      <c r="L114" s="21"/>
    </row>
    <row r="115" s="1" customFormat="1" ht="12" customHeight="1">
      <c r="B115" s="22"/>
      <c r="C115" s="33" t="s">
        <v>195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274" t="s">
        <v>1872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415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E13</f>
        <v>SO 1431.1 - svítidla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F16</f>
        <v>parc.č.549/61</v>
      </c>
      <c r="G120" s="41"/>
      <c r="H120" s="41"/>
      <c r="I120" s="33" t="s">
        <v>22</v>
      </c>
      <c r="J120" s="80" t="str">
        <f>IF(J16="","",J16)</f>
        <v>10. 7. 2025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5.65" customHeight="1">
      <c r="A122" s="39"/>
      <c r="B122" s="40"/>
      <c r="C122" s="33" t="s">
        <v>24</v>
      </c>
      <c r="D122" s="41"/>
      <c r="E122" s="41"/>
      <c r="F122" s="28" t="str">
        <f>E19</f>
        <v>Město Světlá nad Sázavou</v>
      </c>
      <c r="G122" s="41"/>
      <c r="H122" s="41"/>
      <c r="I122" s="33" t="s">
        <v>31</v>
      </c>
      <c r="J122" s="37" t="str">
        <f>E25</f>
        <v>TRANSCONSULT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29</v>
      </c>
      <c r="D123" s="41"/>
      <c r="E123" s="41"/>
      <c r="F123" s="28" t="str">
        <f>IF(E22="","",E22)</f>
        <v>Vyplň údaj</v>
      </c>
      <c r="G123" s="41"/>
      <c r="H123" s="41"/>
      <c r="I123" s="33" t="s">
        <v>35</v>
      </c>
      <c r="J123" s="37" t="str">
        <f>E28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209</v>
      </c>
      <c r="D125" s="204" t="s">
        <v>63</v>
      </c>
      <c r="E125" s="204" t="s">
        <v>59</v>
      </c>
      <c r="F125" s="204" t="s">
        <v>60</v>
      </c>
      <c r="G125" s="204" t="s">
        <v>210</v>
      </c>
      <c r="H125" s="204" t="s">
        <v>211</v>
      </c>
      <c r="I125" s="204" t="s">
        <v>212</v>
      </c>
      <c r="J125" s="204" t="s">
        <v>199</v>
      </c>
      <c r="K125" s="205" t="s">
        <v>213</v>
      </c>
      <c r="L125" s="206"/>
      <c r="M125" s="101" t="s">
        <v>1</v>
      </c>
      <c r="N125" s="102" t="s">
        <v>42</v>
      </c>
      <c r="O125" s="102" t="s">
        <v>214</v>
      </c>
      <c r="P125" s="102" t="s">
        <v>215</v>
      </c>
      <c r="Q125" s="102" t="s">
        <v>216</v>
      </c>
      <c r="R125" s="102" t="s">
        <v>217</v>
      </c>
      <c r="S125" s="102" t="s">
        <v>218</v>
      </c>
      <c r="T125" s="103" t="s">
        <v>219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220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</f>
        <v>0</v>
      </c>
      <c r="Q126" s="105"/>
      <c r="R126" s="209">
        <f>R127</f>
        <v>0</v>
      </c>
      <c r="S126" s="105"/>
      <c r="T126" s="210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201</v>
      </c>
      <c r="BK126" s="211">
        <f>BK127</f>
        <v>0</v>
      </c>
    </row>
    <row r="127" s="12" customFormat="1" ht="25.92" customHeight="1">
      <c r="A127" s="12"/>
      <c r="B127" s="212"/>
      <c r="C127" s="213"/>
      <c r="D127" s="214" t="s">
        <v>77</v>
      </c>
      <c r="E127" s="215" t="s">
        <v>483</v>
      </c>
      <c r="F127" s="215" t="s">
        <v>1749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P128</f>
        <v>0</v>
      </c>
      <c r="Q127" s="220"/>
      <c r="R127" s="221">
        <f>R128</f>
        <v>0</v>
      </c>
      <c r="S127" s="220"/>
      <c r="T127" s="222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101</v>
      </c>
      <c r="AT127" s="224" t="s">
        <v>77</v>
      </c>
      <c r="AU127" s="224" t="s">
        <v>78</v>
      </c>
      <c r="AY127" s="223" t="s">
        <v>224</v>
      </c>
      <c r="BK127" s="225">
        <f>BK128</f>
        <v>0</v>
      </c>
    </row>
    <row r="128" s="12" customFormat="1" ht="22.8" customHeight="1">
      <c r="A128" s="12"/>
      <c r="B128" s="212"/>
      <c r="C128" s="213"/>
      <c r="D128" s="214" t="s">
        <v>77</v>
      </c>
      <c r="E128" s="244" t="s">
        <v>1357</v>
      </c>
      <c r="F128" s="244" t="s">
        <v>1358</v>
      </c>
      <c r="G128" s="213"/>
      <c r="H128" s="213"/>
      <c r="I128" s="216"/>
      <c r="J128" s="245">
        <f>BK128</f>
        <v>0</v>
      </c>
      <c r="K128" s="213"/>
      <c r="L128" s="218"/>
      <c r="M128" s="219"/>
      <c r="N128" s="220"/>
      <c r="O128" s="220"/>
      <c r="P128" s="221">
        <f>SUM(P129:P130)</f>
        <v>0</v>
      </c>
      <c r="Q128" s="220"/>
      <c r="R128" s="221">
        <f>SUM(R129:R130)</f>
        <v>0</v>
      </c>
      <c r="S128" s="220"/>
      <c r="T128" s="222">
        <f>SUM(T129:T130)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101</v>
      </c>
      <c r="AT128" s="224" t="s">
        <v>77</v>
      </c>
      <c r="AU128" s="224" t="s">
        <v>85</v>
      </c>
      <c r="AY128" s="223" t="s">
        <v>224</v>
      </c>
      <c r="BK128" s="225">
        <f>SUM(BK129:BK130)</f>
        <v>0</v>
      </c>
    </row>
    <row r="129" s="2" customFormat="1" ht="37.8" customHeight="1">
      <c r="A129" s="39"/>
      <c r="B129" s="40"/>
      <c r="C129" s="226" t="s">
        <v>85</v>
      </c>
      <c r="D129" s="226" t="s">
        <v>225</v>
      </c>
      <c r="E129" s="227" t="s">
        <v>1874</v>
      </c>
      <c r="F129" s="228" t="s">
        <v>1875</v>
      </c>
      <c r="G129" s="229" t="s">
        <v>318</v>
      </c>
      <c r="H129" s="230">
        <v>15</v>
      </c>
      <c r="I129" s="231"/>
      <c r="J129" s="232">
        <f>ROUND(I129*H129,2)</f>
        <v>0</v>
      </c>
      <c r="K129" s="228" t="s">
        <v>1</v>
      </c>
      <c r="L129" s="45"/>
      <c r="M129" s="233" t="s">
        <v>1</v>
      </c>
      <c r="N129" s="234" t="s">
        <v>43</v>
      </c>
      <c r="O129" s="92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1164</v>
      </c>
      <c r="AT129" s="237" t="s">
        <v>225</v>
      </c>
      <c r="AU129" s="237" t="s">
        <v>87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1164</v>
      </c>
      <c r="BM129" s="237" t="s">
        <v>1876</v>
      </c>
    </row>
    <row r="130" s="2" customFormat="1">
      <c r="A130" s="39"/>
      <c r="B130" s="40"/>
      <c r="C130" s="41"/>
      <c r="D130" s="239" t="s">
        <v>235</v>
      </c>
      <c r="E130" s="41"/>
      <c r="F130" s="240" t="s">
        <v>1877</v>
      </c>
      <c r="G130" s="41"/>
      <c r="H130" s="41"/>
      <c r="I130" s="241"/>
      <c r="J130" s="41"/>
      <c r="K130" s="41"/>
      <c r="L130" s="45"/>
      <c r="M130" s="246"/>
      <c r="N130" s="247"/>
      <c r="O130" s="248"/>
      <c r="P130" s="248"/>
      <c r="Q130" s="248"/>
      <c r="R130" s="248"/>
      <c r="S130" s="248"/>
      <c r="T130" s="24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235</v>
      </c>
      <c r="AU130" s="18" t="s">
        <v>87</v>
      </c>
    </row>
    <row r="131" s="2" customFormat="1" ht="6.96" customHeight="1">
      <c r="A131" s="39"/>
      <c r="B131" s="67"/>
      <c r="C131" s="68"/>
      <c r="D131" s="68"/>
      <c r="E131" s="68"/>
      <c r="F131" s="68"/>
      <c r="G131" s="68"/>
      <c r="H131" s="68"/>
      <c r="I131" s="68"/>
      <c r="J131" s="68"/>
      <c r="K131" s="68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AfjA3G768BCm8kycxtcNzs6FW9cPQNznsPnuvizLSiAkFHJCjRk2fZZJrf8VvukJ49Hsp8s6mIM+dZByfQhC7g==" hashValue="8mioOOGpn40+BmPBa4DX8YuQt1PfaAYRXC6XNz4FWpmDfZ5we8EpBO76BfKlcmx+uEZuNnJiuHAoXl3hPPpx5g==" algorithmName="SHA-512" password="CC35"/>
  <autoFilter ref="C125:K13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1872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1878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ROUND((SUM(BE129:BE193)),  2)</f>
        <v>0</v>
      </c>
      <c r="G37" s="39"/>
      <c r="H37" s="39"/>
      <c r="I37" s="166">
        <v>0.20999999999999999</v>
      </c>
      <c r="J37" s="165">
        <f>ROUND(((SUM(BE129:BE193))*I37),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ROUND((SUM(BF129:BF193)),  2)</f>
        <v>0</v>
      </c>
      <c r="G38" s="39"/>
      <c r="H38" s="39"/>
      <c r="I38" s="166">
        <v>0.12</v>
      </c>
      <c r="J38" s="165">
        <f>ROUND(((SUM(BF129:BF193))*I38),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ROUND((SUM(BG129:BG193)),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ROUND((SUM(BH129:BH193)),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ROUND((SUM(BI129:BI193)),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1872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1431.2 - rozvody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683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926</v>
      </c>
      <c r="E102" s="198"/>
      <c r="F102" s="198"/>
      <c r="G102" s="198"/>
      <c r="H102" s="198"/>
      <c r="I102" s="198"/>
      <c r="J102" s="199">
        <f>J131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1746</v>
      </c>
      <c r="E103" s="193"/>
      <c r="F103" s="193"/>
      <c r="G103" s="193"/>
      <c r="H103" s="193"/>
      <c r="I103" s="193"/>
      <c r="J103" s="194">
        <f>J135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34"/>
      <c r="D104" s="197" t="s">
        <v>1747</v>
      </c>
      <c r="E104" s="198"/>
      <c r="F104" s="198"/>
      <c r="G104" s="198"/>
      <c r="H104" s="198"/>
      <c r="I104" s="198"/>
      <c r="J104" s="199">
        <f>J136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1748</v>
      </c>
      <c r="E105" s="198"/>
      <c r="F105" s="198"/>
      <c r="G105" s="198"/>
      <c r="H105" s="198"/>
      <c r="I105" s="198"/>
      <c r="J105" s="199">
        <f>J162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194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195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274" t="s">
        <v>1872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415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SO 1431.2 - rozvody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parc.č.549/61</v>
      </c>
      <c r="G123" s="41"/>
      <c r="H123" s="41"/>
      <c r="I123" s="33" t="s">
        <v>22</v>
      </c>
      <c r="J123" s="80" t="str">
        <f>IF(J16="","",J16)</f>
        <v>10. 7. 2025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24</v>
      </c>
      <c r="D125" s="41"/>
      <c r="E125" s="41"/>
      <c r="F125" s="28" t="str">
        <f>E19</f>
        <v>Město Světlá nad Sázavou</v>
      </c>
      <c r="G125" s="41"/>
      <c r="H125" s="41"/>
      <c r="I125" s="33" t="s">
        <v>31</v>
      </c>
      <c r="J125" s="37" t="str">
        <f>E25</f>
        <v>TRANSCONSULT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29</v>
      </c>
      <c r="D126" s="41"/>
      <c r="E126" s="41"/>
      <c r="F126" s="28" t="str">
        <f>IF(E22="","",E22)</f>
        <v>Vyplň údaj</v>
      </c>
      <c r="G126" s="41"/>
      <c r="H126" s="41"/>
      <c r="I126" s="33" t="s">
        <v>35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209</v>
      </c>
      <c r="D128" s="204" t="s">
        <v>63</v>
      </c>
      <c r="E128" s="204" t="s">
        <v>59</v>
      </c>
      <c r="F128" s="204" t="s">
        <v>60</v>
      </c>
      <c r="G128" s="204" t="s">
        <v>210</v>
      </c>
      <c r="H128" s="204" t="s">
        <v>211</v>
      </c>
      <c r="I128" s="204" t="s">
        <v>212</v>
      </c>
      <c r="J128" s="204" t="s">
        <v>199</v>
      </c>
      <c r="K128" s="205" t="s">
        <v>213</v>
      </c>
      <c r="L128" s="206"/>
      <c r="M128" s="101" t="s">
        <v>1</v>
      </c>
      <c r="N128" s="102" t="s">
        <v>42</v>
      </c>
      <c r="O128" s="102" t="s">
        <v>214</v>
      </c>
      <c r="P128" s="102" t="s">
        <v>215</v>
      </c>
      <c r="Q128" s="102" t="s">
        <v>216</v>
      </c>
      <c r="R128" s="102" t="s">
        <v>217</v>
      </c>
      <c r="S128" s="102" t="s">
        <v>218</v>
      </c>
      <c r="T128" s="103" t="s">
        <v>219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220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P130+P135</f>
        <v>0</v>
      </c>
      <c r="Q129" s="105"/>
      <c r="R129" s="209">
        <f>R130+R135</f>
        <v>3.4117584999999999</v>
      </c>
      <c r="S129" s="105"/>
      <c r="T129" s="210">
        <f>T130+T135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201</v>
      </c>
      <c r="BK129" s="211">
        <f>BK130+BK135</f>
        <v>0</v>
      </c>
    </row>
    <row r="130" s="12" customFormat="1" ht="25.92" customHeight="1">
      <c r="A130" s="12"/>
      <c r="B130" s="212"/>
      <c r="C130" s="213"/>
      <c r="D130" s="214" t="s">
        <v>77</v>
      </c>
      <c r="E130" s="215" t="s">
        <v>759</v>
      </c>
      <c r="F130" s="215" t="s">
        <v>760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P131</f>
        <v>0</v>
      </c>
      <c r="Q130" s="220"/>
      <c r="R130" s="221">
        <f>R131</f>
        <v>0.00027999999999999998</v>
      </c>
      <c r="S130" s="220"/>
      <c r="T130" s="222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87</v>
      </c>
      <c r="AT130" s="224" t="s">
        <v>77</v>
      </c>
      <c r="AU130" s="224" t="s">
        <v>78</v>
      </c>
      <c r="AY130" s="223" t="s">
        <v>224</v>
      </c>
      <c r="BK130" s="225">
        <f>BK131</f>
        <v>0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1101</v>
      </c>
      <c r="F131" s="244" t="s">
        <v>1102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SUM(P132:P134)</f>
        <v>0</v>
      </c>
      <c r="Q131" s="220"/>
      <c r="R131" s="221">
        <f>SUM(R132:R134)</f>
        <v>0.00027999999999999998</v>
      </c>
      <c r="S131" s="220"/>
      <c r="T131" s="222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87</v>
      </c>
      <c r="AT131" s="224" t="s">
        <v>77</v>
      </c>
      <c r="AU131" s="224" t="s">
        <v>85</v>
      </c>
      <c r="AY131" s="223" t="s">
        <v>224</v>
      </c>
      <c r="BK131" s="225">
        <f>SUM(BK132:BK134)</f>
        <v>0</v>
      </c>
    </row>
    <row r="132" s="2" customFormat="1" ht="21.75" customHeight="1">
      <c r="A132" s="39"/>
      <c r="B132" s="40"/>
      <c r="C132" s="226" t="s">
        <v>85</v>
      </c>
      <c r="D132" s="226" t="s">
        <v>225</v>
      </c>
      <c r="E132" s="227" t="s">
        <v>1879</v>
      </c>
      <c r="F132" s="228" t="s">
        <v>1880</v>
      </c>
      <c r="G132" s="229" t="s">
        <v>318</v>
      </c>
      <c r="H132" s="230">
        <v>1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365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365</v>
      </c>
      <c r="BM132" s="237" t="s">
        <v>1881</v>
      </c>
    </row>
    <row r="133" s="2" customFormat="1" ht="16.5" customHeight="1">
      <c r="A133" s="39"/>
      <c r="B133" s="40"/>
      <c r="C133" s="297" t="s">
        <v>87</v>
      </c>
      <c r="D133" s="297" t="s">
        <v>483</v>
      </c>
      <c r="E133" s="298" t="s">
        <v>1882</v>
      </c>
      <c r="F133" s="299" t="s">
        <v>1883</v>
      </c>
      <c r="G133" s="300" t="s">
        <v>318</v>
      </c>
      <c r="H133" s="301">
        <v>1</v>
      </c>
      <c r="I133" s="302"/>
      <c r="J133" s="303">
        <f>ROUND(I133*H133,2)</f>
        <v>0</v>
      </c>
      <c r="K133" s="299" t="s">
        <v>229</v>
      </c>
      <c r="L133" s="304"/>
      <c r="M133" s="305" t="s">
        <v>1</v>
      </c>
      <c r="N133" s="306" t="s">
        <v>43</v>
      </c>
      <c r="O133" s="92"/>
      <c r="P133" s="235">
        <f>O133*H133</f>
        <v>0</v>
      </c>
      <c r="Q133" s="235">
        <v>0.00027999999999999998</v>
      </c>
      <c r="R133" s="235">
        <f>Q133*H133</f>
        <v>0.00027999999999999998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567</v>
      </c>
      <c r="AT133" s="237" t="s">
        <v>483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365</v>
      </c>
      <c r="BM133" s="237" t="s">
        <v>1884</v>
      </c>
    </row>
    <row r="134" s="2" customFormat="1">
      <c r="A134" s="39"/>
      <c r="B134" s="40"/>
      <c r="C134" s="41"/>
      <c r="D134" s="239" t="s">
        <v>235</v>
      </c>
      <c r="E134" s="41"/>
      <c r="F134" s="240" t="s">
        <v>1885</v>
      </c>
      <c r="G134" s="41"/>
      <c r="H134" s="41"/>
      <c r="I134" s="241"/>
      <c r="J134" s="41"/>
      <c r="K134" s="41"/>
      <c r="L134" s="45"/>
      <c r="M134" s="242"/>
      <c r="N134" s="243"/>
      <c r="O134" s="92"/>
      <c r="P134" s="92"/>
      <c r="Q134" s="92"/>
      <c r="R134" s="92"/>
      <c r="S134" s="92"/>
      <c r="T134" s="93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235</v>
      </c>
      <c r="AU134" s="18" t="s">
        <v>87</v>
      </c>
    </row>
    <row r="135" s="12" customFormat="1" ht="25.92" customHeight="1">
      <c r="A135" s="12"/>
      <c r="B135" s="212"/>
      <c r="C135" s="213"/>
      <c r="D135" s="214" t="s">
        <v>77</v>
      </c>
      <c r="E135" s="215" t="s">
        <v>483</v>
      </c>
      <c r="F135" s="215" t="s">
        <v>1749</v>
      </c>
      <c r="G135" s="213"/>
      <c r="H135" s="213"/>
      <c r="I135" s="216"/>
      <c r="J135" s="217">
        <f>BK135</f>
        <v>0</v>
      </c>
      <c r="K135" s="213"/>
      <c r="L135" s="218"/>
      <c r="M135" s="219"/>
      <c r="N135" s="220"/>
      <c r="O135" s="220"/>
      <c r="P135" s="221">
        <f>P136+P162</f>
        <v>0</v>
      </c>
      <c r="Q135" s="220"/>
      <c r="R135" s="221">
        <f>R136+R162</f>
        <v>3.4114784999999999</v>
      </c>
      <c r="S135" s="220"/>
      <c r="T135" s="222">
        <f>T136+T162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101</v>
      </c>
      <c r="AT135" s="224" t="s">
        <v>77</v>
      </c>
      <c r="AU135" s="224" t="s">
        <v>78</v>
      </c>
      <c r="AY135" s="223" t="s">
        <v>224</v>
      </c>
      <c r="BK135" s="225">
        <f>BK136+BK162</f>
        <v>0</v>
      </c>
    </row>
    <row r="136" s="12" customFormat="1" ht="22.8" customHeight="1">
      <c r="A136" s="12"/>
      <c r="B136" s="212"/>
      <c r="C136" s="213"/>
      <c r="D136" s="214" t="s">
        <v>77</v>
      </c>
      <c r="E136" s="244" t="s">
        <v>1357</v>
      </c>
      <c r="F136" s="244" t="s">
        <v>1358</v>
      </c>
      <c r="G136" s="213"/>
      <c r="H136" s="213"/>
      <c r="I136" s="216"/>
      <c r="J136" s="245">
        <f>BK136</f>
        <v>0</v>
      </c>
      <c r="K136" s="213"/>
      <c r="L136" s="218"/>
      <c r="M136" s="219"/>
      <c r="N136" s="220"/>
      <c r="O136" s="220"/>
      <c r="P136" s="221">
        <f>SUM(P137:P161)</f>
        <v>0</v>
      </c>
      <c r="Q136" s="220"/>
      <c r="R136" s="221">
        <f>SUM(R137:R161)</f>
        <v>1.3804504999999998</v>
      </c>
      <c r="S136" s="220"/>
      <c r="T136" s="222">
        <f>SUM(T137:T161)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101</v>
      </c>
      <c r="AT136" s="224" t="s">
        <v>77</v>
      </c>
      <c r="AU136" s="224" t="s">
        <v>85</v>
      </c>
      <c r="AY136" s="223" t="s">
        <v>224</v>
      </c>
      <c r="BK136" s="225">
        <f>SUM(BK137:BK161)</f>
        <v>0</v>
      </c>
    </row>
    <row r="137" s="2" customFormat="1" ht="33" customHeight="1">
      <c r="A137" s="39"/>
      <c r="B137" s="40"/>
      <c r="C137" s="226" t="s">
        <v>101</v>
      </c>
      <c r="D137" s="226" t="s">
        <v>225</v>
      </c>
      <c r="E137" s="227" t="s">
        <v>1750</v>
      </c>
      <c r="F137" s="228" t="s">
        <v>1751</v>
      </c>
      <c r="G137" s="229" t="s">
        <v>318</v>
      </c>
      <c r="H137" s="230">
        <v>34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1164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1164</v>
      </c>
      <c r="BM137" s="237" t="s">
        <v>1886</v>
      </c>
    </row>
    <row r="138" s="2" customFormat="1" ht="24.15" customHeight="1">
      <c r="A138" s="39"/>
      <c r="B138" s="40"/>
      <c r="C138" s="297" t="s">
        <v>243</v>
      </c>
      <c r="D138" s="297" t="s">
        <v>483</v>
      </c>
      <c r="E138" s="298" t="s">
        <v>1753</v>
      </c>
      <c r="F138" s="299" t="s">
        <v>1754</v>
      </c>
      <c r="G138" s="300" t="s">
        <v>318</v>
      </c>
      <c r="H138" s="301">
        <v>34</v>
      </c>
      <c r="I138" s="302"/>
      <c r="J138" s="303">
        <f>ROUND(I138*H138,2)</f>
        <v>0</v>
      </c>
      <c r="K138" s="299" t="s">
        <v>229</v>
      </c>
      <c r="L138" s="304"/>
      <c r="M138" s="305" t="s">
        <v>1</v>
      </c>
      <c r="N138" s="306" t="s">
        <v>43</v>
      </c>
      <c r="O138" s="92"/>
      <c r="P138" s="235">
        <f>O138*H138</f>
        <v>0</v>
      </c>
      <c r="Q138" s="235">
        <v>0.0080999999999999996</v>
      </c>
      <c r="R138" s="235">
        <f>Q138*H138</f>
        <v>0.27539999999999998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1755</v>
      </c>
      <c r="AT138" s="237" t="s">
        <v>483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1164</v>
      </c>
      <c r="BM138" s="237" t="s">
        <v>1887</v>
      </c>
    </row>
    <row r="139" s="2" customFormat="1" ht="21.75" customHeight="1">
      <c r="A139" s="39"/>
      <c r="B139" s="40"/>
      <c r="C139" s="226" t="s">
        <v>223</v>
      </c>
      <c r="D139" s="226" t="s">
        <v>225</v>
      </c>
      <c r="E139" s="227" t="s">
        <v>1825</v>
      </c>
      <c r="F139" s="228" t="s">
        <v>1888</v>
      </c>
      <c r="G139" s="229" t="s">
        <v>318</v>
      </c>
      <c r="H139" s="230">
        <v>1</v>
      </c>
      <c r="I139" s="231"/>
      <c r="J139" s="232">
        <f>ROUND(I139*H139,2)</f>
        <v>0</v>
      </c>
      <c r="K139" s="228" t="s">
        <v>1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1164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1164</v>
      </c>
      <c r="BM139" s="237" t="s">
        <v>1889</v>
      </c>
    </row>
    <row r="140" s="2" customFormat="1" ht="37.8" customHeight="1">
      <c r="A140" s="39"/>
      <c r="B140" s="40"/>
      <c r="C140" s="226" t="s">
        <v>252</v>
      </c>
      <c r="D140" s="226" t="s">
        <v>225</v>
      </c>
      <c r="E140" s="227" t="s">
        <v>1757</v>
      </c>
      <c r="F140" s="228" t="s">
        <v>1758</v>
      </c>
      <c r="G140" s="229" t="s">
        <v>570</v>
      </c>
      <c r="H140" s="230">
        <v>407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1164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1164</v>
      </c>
      <c r="BM140" s="237" t="s">
        <v>1890</v>
      </c>
    </row>
    <row r="141" s="2" customFormat="1">
      <c r="A141" s="39"/>
      <c r="B141" s="40"/>
      <c r="C141" s="41"/>
      <c r="D141" s="239" t="s">
        <v>235</v>
      </c>
      <c r="E141" s="41"/>
      <c r="F141" s="240" t="s">
        <v>1760</v>
      </c>
      <c r="G141" s="41"/>
      <c r="H141" s="41"/>
      <c r="I141" s="241"/>
      <c r="J141" s="41"/>
      <c r="K141" s="41"/>
      <c r="L141" s="45"/>
      <c r="M141" s="242"/>
      <c r="N141" s="243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235</v>
      </c>
      <c r="AU141" s="18" t="s">
        <v>87</v>
      </c>
    </row>
    <row r="142" s="2" customFormat="1" ht="16.5" customHeight="1">
      <c r="A142" s="39"/>
      <c r="B142" s="40"/>
      <c r="C142" s="297" t="s">
        <v>257</v>
      </c>
      <c r="D142" s="297" t="s">
        <v>483</v>
      </c>
      <c r="E142" s="298" t="s">
        <v>1761</v>
      </c>
      <c r="F142" s="299" t="s">
        <v>1762</v>
      </c>
      <c r="G142" s="300" t="s">
        <v>754</v>
      </c>
      <c r="H142" s="301">
        <v>386.64999999999998</v>
      </c>
      <c r="I142" s="302"/>
      <c r="J142" s="303">
        <f>ROUND(I142*H142,2)</f>
        <v>0</v>
      </c>
      <c r="K142" s="299" t="s">
        <v>229</v>
      </c>
      <c r="L142" s="304"/>
      <c r="M142" s="305" t="s">
        <v>1</v>
      </c>
      <c r="N142" s="306" t="s">
        <v>43</v>
      </c>
      <c r="O142" s="92"/>
      <c r="P142" s="235">
        <f>O142*H142</f>
        <v>0</v>
      </c>
      <c r="Q142" s="235">
        <v>0.001</v>
      </c>
      <c r="R142" s="235">
        <f>Q142*H142</f>
        <v>0.38664999999999999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1763</v>
      </c>
      <c r="AT142" s="237" t="s">
        <v>483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1763</v>
      </c>
      <c r="BM142" s="237" t="s">
        <v>1891</v>
      </c>
    </row>
    <row r="143" s="13" customFormat="1">
      <c r="A143" s="13"/>
      <c r="B143" s="250"/>
      <c r="C143" s="251"/>
      <c r="D143" s="239" t="s">
        <v>314</v>
      </c>
      <c r="E143" s="251"/>
      <c r="F143" s="253" t="s">
        <v>1892</v>
      </c>
      <c r="G143" s="251"/>
      <c r="H143" s="254">
        <v>386.64999999999998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4</v>
      </c>
      <c r="AX143" s="13" t="s">
        <v>85</v>
      </c>
      <c r="AY143" s="260" t="s">
        <v>224</v>
      </c>
    </row>
    <row r="144" s="2" customFormat="1" ht="16.5" customHeight="1">
      <c r="A144" s="39"/>
      <c r="B144" s="40"/>
      <c r="C144" s="297" t="s">
        <v>264</v>
      </c>
      <c r="D144" s="297" t="s">
        <v>483</v>
      </c>
      <c r="E144" s="298" t="s">
        <v>1766</v>
      </c>
      <c r="F144" s="299" t="s">
        <v>1767</v>
      </c>
      <c r="G144" s="300" t="s">
        <v>318</v>
      </c>
      <c r="H144" s="301">
        <v>45</v>
      </c>
      <c r="I144" s="302"/>
      <c r="J144" s="303">
        <f>ROUND(I144*H144,2)</f>
        <v>0</v>
      </c>
      <c r="K144" s="299" t="s">
        <v>229</v>
      </c>
      <c r="L144" s="304"/>
      <c r="M144" s="305" t="s">
        <v>1</v>
      </c>
      <c r="N144" s="306" t="s">
        <v>43</v>
      </c>
      <c r="O144" s="92"/>
      <c r="P144" s="235">
        <f>O144*H144</f>
        <v>0</v>
      </c>
      <c r="Q144" s="235">
        <v>0.00029999999999999997</v>
      </c>
      <c r="R144" s="235">
        <f>Q144*H144</f>
        <v>0.013499999999999998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1755</v>
      </c>
      <c r="AT144" s="237" t="s">
        <v>483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1164</v>
      </c>
      <c r="BM144" s="237" t="s">
        <v>1893</v>
      </c>
    </row>
    <row r="145" s="2" customFormat="1">
      <c r="A145" s="39"/>
      <c r="B145" s="40"/>
      <c r="C145" s="41"/>
      <c r="D145" s="239" t="s">
        <v>235</v>
      </c>
      <c r="E145" s="41"/>
      <c r="F145" s="240" t="s">
        <v>1769</v>
      </c>
      <c r="G145" s="41"/>
      <c r="H145" s="41"/>
      <c r="I145" s="241"/>
      <c r="J145" s="41"/>
      <c r="K145" s="41"/>
      <c r="L145" s="45"/>
      <c r="M145" s="242"/>
      <c r="N145" s="243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235</v>
      </c>
      <c r="AU145" s="18" t="s">
        <v>87</v>
      </c>
    </row>
    <row r="146" s="2" customFormat="1" ht="24.15" customHeight="1">
      <c r="A146" s="39"/>
      <c r="B146" s="40"/>
      <c r="C146" s="226" t="s">
        <v>271</v>
      </c>
      <c r="D146" s="226" t="s">
        <v>225</v>
      </c>
      <c r="E146" s="227" t="s">
        <v>1832</v>
      </c>
      <c r="F146" s="228" t="s">
        <v>1833</v>
      </c>
      <c r="G146" s="229" t="s">
        <v>570</v>
      </c>
      <c r="H146" s="230">
        <v>50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1164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1164</v>
      </c>
      <c r="BM146" s="237" t="s">
        <v>1894</v>
      </c>
    </row>
    <row r="147" s="2" customFormat="1" ht="16.5" customHeight="1">
      <c r="A147" s="39"/>
      <c r="B147" s="40"/>
      <c r="C147" s="297" t="s">
        <v>276</v>
      </c>
      <c r="D147" s="297" t="s">
        <v>483</v>
      </c>
      <c r="E147" s="298" t="s">
        <v>1835</v>
      </c>
      <c r="F147" s="299" t="s">
        <v>1836</v>
      </c>
      <c r="G147" s="300" t="s">
        <v>754</v>
      </c>
      <c r="H147" s="301">
        <v>30</v>
      </c>
      <c r="I147" s="302"/>
      <c r="J147" s="303">
        <f>ROUND(I147*H147,2)</f>
        <v>0</v>
      </c>
      <c r="K147" s="299" t="s">
        <v>229</v>
      </c>
      <c r="L147" s="304"/>
      <c r="M147" s="305" t="s">
        <v>1</v>
      </c>
      <c r="N147" s="306" t="s">
        <v>43</v>
      </c>
      <c r="O147" s="92"/>
      <c r="P147" s="235">
        <f>O147*H147</f>
        <v>0</v>
      </c>
      <c r="Q147" s="235">
        <v>0.001</v>
      </c>
      <c r="R147" s="235">
        <f>Q147*H147</f>
        <v>0.029999999999999999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1755</v>
      </c>
      <c r="AT147" s="237" t="s">
        <v>483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1164</v>
      </c>
      <c r="BM147" s="237" t="s">
        <v>1895</v>
      </c>
    </row>
    <row r="148" s="13" customFormat="1">
      <c r="A148" s="13"/>
      <c r="B148" s="250"/>
      <c r="C148" s="251"/>
      <c r="D148" s="239" t="s">
        <v>314</v>
      </c>
      <c r="E148" s="251"/>
      <c r="F148" s="253" t="s">
        <v>1896</v>
      </c>
      <c r="G148" s="251"/>
      <c r="H148" s="254">
        <v>30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4</v>
      </c>
      <c r="AX148" s="13" t="s">
        <v>85</v>
      </c>
      <c r="AY148" s="260" t="s">
        <v>224</v>
      </c>
    </row>
    <row r="149" s="2" customFormat="1" ht="24.15" customHeight="1">
      <c r="A149" s="39"/>
      <c r="B149" s="40"/>
      <c r="C149" s="226" t="s">
        <v>281</v>
      </c>
      <c r="D149" s="226" t="s">
        <v>225</v>
      </c>
      <c r="E149" s="227" t="s">
        <v>1770</v>
      </c>
      <c r="F149" s="228" t="s">
        <v>1771</v>
      </c>
      <c r="G149" s="229" t="s">
        <v>318</v>
      </c>
      <c r="H149" s="230">
        <v>2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1164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1164</v>
      </c>
      <c r="BM149" s="237" t="s">
        <v>1897</v>
      </c>
    </row>
    <row r="150" s="2" customFormat="1" ht="37.8" customHeight="1">
      <c r="A150" s="39"/>
      <c r="B150" s="40"/>
      <c r="C150" s="226" t="s">
        <v>8</v>
      </c>
      <c r="D150" s="226" t="s">
        <v>225</v>
      </c>
      <c r="E150" s="227" t="s">
        <v>1898</v>
      </c>
      <c r="F150" s="228" t="s">
        <v>1899</v>
      </c>
      <c r="G150" s="229" t="s">
        <v>570</v>
      </c>
      <c r="H150" s="230">
        <v>131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1164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1164</v>
      </c>
      <c r="BM150" s="237" t="s">
        <v>1900</v>
      </c>
    </row>
    <row r="151" s="2" customFormat="1" ht="24.15" customHeight="1">
      <c r="A151" s="39"/>
      <c r="B151" s="40"/>
      <c r="C151" s="297" t="s">
        <v>294</v>
      </c>
      <c r="D151" s="297" t="s">
        <v>483</v>
      </c>
      <c r="E151" s="298" t="s">
        <v>1205</v>
      </c>
      <c r="F151" s="299" t="s">
        <v>1206</v>
      </c>
      <c r="G151" s="300" t="s">
        <v>570</v>
      </c>
      <c r="H151" s="301">
        <v>150.65000000000001</v>
      </c>
      <c r="I151" s="302"/>
      <c r="J151" s="303">
        <f>ROUND(I151*H151,2)</f>
        <v>0</v>
      </c>
      <c r="K151" s="299" t="s">
        <v>229</v>
      </c>
      <c r="L151" s="304"/>
      <c r="M151" s="305" t="s">
        <v>1</v>
      </c>
      <c r="N151" s="306" t="s">
        <v>43</v>
      </c>
      <c r="O151" s="92"/>
      <c r="P151" s="235">
        <f>O151*H151</f>
        <v>0</v>
      </c>
      <c r="Q151" s="235">
        <v>0.00017000000000000001</v>
      </c>
      <c r="R151" s="235">
        <f>Q151*H151</f>
        <v>0.025610500000000001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1763</v>
      </c>
      <c r="AT151" s="237" t="s">
        <v>483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1763</v>
      </c>
      <c r="BM151" s="237" t="s">
        <v>1901</v>
      </c>
    </row>
    <row r="152" s="13" customFormat="1">
      <c r="A152" s="13"/>
      <c r="B152" s="250"/>
      <c r="C152" s="251"/>
      <c r="D152" s="239" t="s">
        <v>314</v>
      </c>
      <c r="E152" s="251"/>
      <c r="F152" s="253" t="s">
        <v>1902</v>
      </c>
      <c r="G152" s="251"/>
      <c r="H152" s="254">
        <v>150.65000000000001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314</v>
      </c>
      <c r="AU152" s="260" t="s">
        <v>87</v>
      </c>
      <c r="AV152" s="13" t="s">
        <v>87</v>
      </c>
      <c r="AW152" s="13" t="s">
        <v>4</v>
      </c>
      <c r="AX152" s="13" t="s">
        <v>85</v>
      </c>
      <c r="AY152" s="260" t="s">
        <v>224</v>
      </c>
    </row>
    <row r="153" s="2" customFormat="1" ht="37.8" customHeight="1">
      <c r="A153" s="39"/>
      <c r="B153" s="40"/>
      <c r="C153" s="226" t="s">
        <v>299</v>
      </c>
      <c r="D153" s="226" t="s">
        <v>225</v>
      </c>
      <c r="E153" s="227" t="s">
        <v>1903</v>
      </c>
      <c r="F153" s="228" t="s">
        <v>1904</v>
      </c>
      <c r="G153" s="229" t="s">
        <v>570</v>
      </c>
      <c r="H153" s="230">
        <v>30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1164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1164</v>
      </c>
      <c r="BM153" s="237" t="s">
        <v>1905</v>
      </c>
    </row>
    <row r="154" s="2" customFormat="1" ht="24.15" customHeight="1">
      <c r="A154" s="39"/>
      <c r="B154" s="40"/>
      <c r="C154" s="297" t="s">
        <v>361</v>
      </c>
      <c r="D154" s="297" t="s">
        <v>483</v>
      </c>
      <c r="E154" s="298" t="s">
        <v>1906</v>
      </c>
      <c r="F154" s="299" t="s">
        <v>1907</v>
      </c>
      <c r="G154" s="300" t="s">
        <v>570</v>
      </c>
      <c r="H154" s="301">
        <v>34.5</v>
      </c>
      <c r="I154" s="302"/>
      <c r="J154" s="303">
        <f>ROUND(I154*H154,2)</f>
        <v>0</v>
      </c>
      <c r="K154" s="299" t="s">
        <v>229</v>
      </c>
      <c r="L154" s="304"/>
      <c r="M154" s="305" t="s">
        <v>1</v>
      </c>
      <c r="N154" s="306" t="s">
        <v>43</v>
      </c>
      <c r="O154" s="92"/>
      <c r="P154" s="235">
        <f>O154*H154</f>
        <v>0</v>
      </c>
      <c r="Q154" s="235">
        <v>0.00025000000000000001</v>
      </c>
      <c r="R154" s="235">
        <f>Q154*H154</f>
        <v>0.0086250000000000007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1763</v>
      </c>
      <c r="AT154" s="237" t="s">
        <v>483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1763</v>
      </c>
      <c r="BM154" s="237" t="s">
        <v>1908</v>
      </c>
    </row>
    <row r="155" s="13" customFormat="1">
      <c r="A155" s="13"/>
      <c r="B155" s="250"/>
      <c r="C155" s="251"/>
      <c r="D155" s="239" t="s">
        <v>314</v>
      </c>
      <c r="E155" s="251"/>
      <c r="F155" s="253" t="s">
        <v>1192</v>
      </c>
      <c r="G155" s="251"/>
      <c r="H155" s="254">
        <v>34.5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4</v>
      </c>
      <c r="AX155" s="13" t="s">
        <v>85</v>
      </c>
      <c r="AY155" s="260" t="s">
        <v>224</v>
      </c>
    </row>
    <row r="156" s="2" customFormat="1" ht="37.8" customHeight="1">
      <c r="A156" s="39"/>
      <c r="B156" s="40"/>
      <c r="C156" s="226" t="s">
        <v>365</v>
      </c>
      <c r="D156" s="226" t="s">
        <v>225</v>
      </c>
      <c r="E156" s="227" t="s">
        <v>1840</v>
      </c>
      <c r="F156" s="228" t="s">
        <v>1841</v>
      </c>
      <c r="G156" s="229" t="s">
        <v>570</v>
      </c>
      <c r="H156" s="230">
        <v>80</v>
      </c>
      <c r="I156" s="231"/>
      <c r="J156" s="232">
        <f>ROUND(I156*H156,2)</f>
        <v>0</v>
      </c>
      <c r="K156" s="228" t="s">
        <v>229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1164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1164</v>
      </c>
      <c r="BM156" s="237" t="s">
        <v>1909</v>
      </c>
    </row>
    <row r="157" s="2" customFormat="1" ht="24.15" customHeight="1">
      <c r="A157" s="39"/>
      <c r="B157" s="40"/>
      <c r="C157" s="297" t="s">
        <v>371</v>
      </c>
      <c r="D157" s="297" t="s">
        <v>483</v>
      </c>
      <c r="E157" s="298" t="s">
        <v>1843</v>
      </c>
      <c r="F157" s="299" t="s">
        <v>1844</v>
      </c>
      <c r="G157" s="300" t="s">
        <v>570</v>
      </c>
      <c r="H157" s="301">
        <v>92</v>
      </c>
      <c r="I157" s="302"/>
      <c r="J157" s="303">
        <f>ROUND(I157*H157,2)</f>
        <v>0</v>
      </c>
      <c r="K157" s="299" t="s">
        <v>229</v>
      </c>
      <c r="L157" s="304"/>
      <c r="M157" s="305" t="s">
        <v>1</v>
      </c>
      <c r="N157" s="306" t="s">
        <v>43</v>
      </c>
      <c r="O157" s="92"/>
      <c r="P157" s="235">
        <f>O157*H157</f>
        <v>0</v>
      </c>
      <c r="Q157" s="235">
        <v>0.00089999999999999998</v>
      </c>
      <c r="R157" s="235">
        <f>Q157*H157</f>
        <v>0.082799999999999999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1763</v>
      </c>
      <c r="AT157" s="237" t="s">
        <v>483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1763</v>
      </c>
      <c r="BM157" s="237" t="s">
        <v>1910</v>
      </c>
    </row>
    <row r="158" s="13" customFormat="1">
      <c r="A158" s="13"/>
      <c r="B158" s="250"/>
      <c r="C158" s="251"/>
      <c r="D158" s="239" t="s">
        <v>314</v>
      </c>
      <c r="E158" s="251"/>
      <c r="F158" s="253" t="s">
        <v>1911</v>
      </c>
      <c r="G158" s="251"/>
      <c r="H158" s="254">
        <v>92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0" t="s">
        <v>314</v>
      </c>
      <c r="AU158" s="260" t="s">
        <v>87</v>
      </c>
      <c r="AV158" s="13" t="s">
        <v>87</v>
      </c>
      <c r="AW158" s="13" t="s">
        <v>4</v>
      </c>
      <c r="AX158" s="13" t="s">
        <v>85</v>
      </c>
      <c r="AY158" s="260" t="s">
        <v>224</v>
      </c>
    </row>
    <row r="159" s="2" customFormat="1" ht="37.8" customHeight="1">
      <c r="A159" s="39"/>
      <c r="B159" s="40"/>
      <c r="C159" s="226" t="s">
        <v>376</v>
      </c>
      <c r="D159" s="226" t="s">
        <v>225</v>
      </c>
      <c r="E159" s="227" t="s">
        <v>1912</v>
      </c>
      <c r="F159" s="228" t="s">
        <v>1913</v>
      </c>
      <c r="G159" s="229" t="s">
        <v>570</v>
      </c>
      <c r="H159" s="230">
        <v>630</v>
      </c>
      <c r="I159" s="231"/>
      <c r="J159" s="232">
        <f>ROUND(I159*H159,2)</f>
        <v>0</v>
      </c>
      <c r="K159" s="228" t="s">
        <v>229</v>
      </c>
      <c r="L159" s="45"/>
      <c r="M159" s="233" t="s">
        <v>1</v>
      </c>
      <c r="N159" s="234" t="s">
        <v>43</v>
      </c>
      <c r="O159" s="92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1164</v>
      </c>
      <c r="AT159" s="237" t="s">
        <v>225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1164</v>
      </c>
      <c r="BM159" s="237" t="s">
        <v>1914</v>
      </c>
    </row>
    <row r="160" s="2" customFormat="1" ht="24.15" customHeight="1">
      <c r="A160" s="39"/>
      <c r="B160" s="40"/>
      <c r="C160" s="297" t="s">
        <v>380</v>
      </c>
      <c r="D160" s="297" t="s">
        <v>483</v>
      </c>
      <c r="E160" s="298" t="s">
        <v>1915</v>
      </c>
      <c r="F160" s="299" t="s">
        <v>1916</v>
      </c>
      <c r="G160" s="300" t="s">
        <v>570</v>
      </c>
      <c r="H160" s="301">
        <v>724.5</v>
      </c>
      <c r="I160" s="302"/>
      <c r="J160" s="303">
        <f>ROUND(I160*H160,2)</f>
        <v>0</v>
      </c>
      <c r="K160" s="299" t="s">
        <v>229</v>
      </c>
      <c r="L160" s="304"/>
      <c r="M160" s="305" t="s">
        <v>1</v>
      </c>
      <c r="N160" s="306" t="s">
        <v>43</v>
      </c>
      <c r="O160" s="92"/>
      <c r="P160" s="235">
        <f>O160*H160</f>
        <v>0</v>
      </c>
      <c r="Q160" s="235">
        <v>0.00076999999999999996</v>
      </c>
      <c r="R160" s="235">
        <f>Q160*H160</f>
        <v>0.55786499999999994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1763</v>
      </c>
      <c r="AT160" s="237" t="s">
        <v>483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1763</v>
      </c>
      <c r="BM160" s="237" t="s">
        <v>1917</v>
      </c>
    </row>
    <row r="161" s="13" customFormat="1">
      <c r="A161" s="13"/>
      <c r="B161" s="250"/>
      <c r="C161" s="251"/>
      <c r="D161" s="239" t="s">
        <v>314</v>
      </c>
      <c r="E161" s="251"/>
      <c r="F161" s="253" t="s">
        <v>1918</v>
      </c>
      <c r="G161" s="251"/>
      <c r="H161" s="254">
        <v>724.5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314</v>
      </c>
      <c r="AU161" s="260" t="s">
        <v>87</v>
      </c>
      <c r="AV161" s="13" t="s">
        <v>87</v>
      </c>
      <c r="AW161" s="13" t="s">
        <v>4</v>
      </c>
      <c r="AX161" s="13" t="s">
        <v>85</v>
      </c>
      <c r="AY161" s="260" t="s">
        <v>224</v>
      </c>
    </row>
    <row r="162" s="12" customFormat="1" ht="22.8" customHeight="1">
      <c r="A162" s="12"/>
      <c r="B162" s="212"/>
      <c r="C162" s="213"/>
      <c r="D162" s="214" t="s">
        <v>77</v>
      </c>
      <c r="E162" s="244" t="s">
        <v>1780</v>
      </c>
      <c r="F162" s="244" t="s">
        <v>1781</v>
      </c>
      <c r="G162" s="213"/>
      <c r="H162" s="213"/>
      <c r="I162" s="216"/>
      <c r="J162" s="245">
        <f>BK162</f>
        <v>0</v>
      </c>
      <c r="K162" s="213"/>
      <c r="L162" s="218"/>
      <c r="M162" s="219"/>
      <c r="N162" s="220"/>
      <c r="O162" s="220"/>
      <c r="P162" s="221">
        <f>SUM(P163:P193)</f>
        <v>0</v>
      </c>
      <c r="Q162" s="220"/>
      <c r="R162" s="221">
        <f>SUM(R163:R193)</f>
        <v>2.0310280000000001</v>
      </c>
      <c r="S162" s="220"/>
      <c r="T162" s="222">
        <f>SUM(T163:T193)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3" t="s">
        <v>101</v>
      </c>
      <c r="AT162" s="224" t="s">
        <v>77</v>
      </c>
      <c r="AU162" s="224" t="s">
        <v>85</v>
      </c>
      <c r="AY162" s="223" t="s">
        <v>224</v>
      </c>
      <c r="BK162" s="225">
        <f>SUM(BK163:BK193)</f>
        <v>0</v>
      </c>
    </row>
    <row r="163" s="2" customFormat="1" ht="24.15" customHeight="1">
      <c r="A163" s="39"/>
      <c r="B163" s="40"/>
      <c r="C163" s="226" t="s">
        <v>384</v>
      </c>
      <c r="D163" s="226" t="s">
        <v>225</v>
      </c>
      <c r="E163" s="227" t="s">
        <v>1847</v>
      </c>
      <c r="F163" s="228" t="s">
        <v>1848</v>
      </c>
      <c r="G163" s="229" t="s">
        <v>1784</v>
      </c>
      <c r="H163" s="230">
        <v>0.90000000000000002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0.0044000000000000003</v>
      </c>
      <c r="R163" s="235">
        <f>Q163*H163</f>
        <v>0.00396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1164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1164</v>
      </c>
      <c r="BM163" s="237" t="s">
        <v>1919</v>
      </c>
    </row>
    <row r="164" s="2" customFormat="1" ht="24.15" customHeight="1">
      <c r="A164" s="39"/>
      <c r="B164" s="40"/>
      <c r="C164" s="226" t="s">
        <v>7</v>
      </c>
      <c r="D164" s="226" t="s">
        <v>225</v>
      </c>
      <c r="E164" s="227" t="s">
        <v>1782</v>
      </c>
      <c r="F164" s="228" t="s">
        <v>1783</v>
      </c>
      <c r="G164" s="229" t="s">
        <v>1784</v>
      </c>
      <c r="H164" s="230">
        <v>1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0.0088000000000000005</v>
      </c>
      <c r="R164" s="235">
        <f>Q164*H164</f>
        <v>0.0088000000000000005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1164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1164</v>
      </c>
      <c r="BM164" s="237" t="s">
        <v>1920</v>
      </c>
    </row>
    <row r="165" s="2" customFormat="1" ht="24.15" customHeight="1">
      <c r="A165" s="39"/>
      <c r="B165" s="40"/>
      <c r="C165" s="226" t="s">
        <v>391</v>
      </c>
      <c r="D165" s="226" t="s">
        <v>225</v>
      </c>
      <c r="E165" s="227" t="s">
        <v>1851</v>
      </c>
      <c r="F165" s="228" t="s">
        <v>1852</v>
      </c>
      <c r="G165" s="229" t="s">
        <v>570</v>
      </c>
      <c r="H165" s="230">
        <v>440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1164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1164</v>
      </c>
      <c r="BM165" s="237" t="s">
        <v>1921</v>
      </c>
    </row>
    <row r="166" s="2" customFormat="1" ht="24.15" customHeight="1">
      <c r="A166" s="39"/>
      <c r="B166" s="40"/>
      <c r="C166" s="226" t="s">
        <v>398</v>
      </c>
      <c r="D166" s="226" t="s">
        <v>225</v>
      </c>
      <c r="E166" s="227" t="s">
        <v>1922</v>
      </c>
      <c r="F166" s="228" t="s">
        <v>1923</v>
      </c>
      <c r="G166" s="229" t="s">
        <v>570</v>
      </c>
      <c r="H166" s="230">
        <v>21</v>
      </c>
      <c r="I166" s="231"/>
      <c r="J166" s="232">
        <f>ROUND(I166*H166,2)</f>
        <v>0</v>
      </c>
      <c r="K166" s="228" t="s">
        <v>229</v>
      </c>
      <c r="L166" s="45"/>
      <c r="M166" s="233" t="s">
        <v>1</v>
      </c>
      <c r="N166" s="234" t="s">
        <v>43</v>
      </c>
      <c r="O166" s="92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1164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1164</v>
      </c>
      <c r="BM166" s="237" t="s">
        <v>1924</v>
      </c>
    </row>
    <row r="167" s="13" customFormat="1">
      <c r="A167" s="13"/>
      <c r="B167" s="250"/>
      <c r="C167" s="251"/>
      <c r="D167" s="239" t="s">
        <v>314</v>
      </c>
      <c r="E167" s="252" t="s">
        <v>1</v>
      </c>
      <c r="F167" s="253" t="s">
        <v>1925</v>
      </c>
      <c r="G167" s="251"/>
      <c r="H167" s="254">
        <v>21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0" t="s">
        <v>314</v>
      </c>
      <c r="AU167" s="260" t="s">
        <v>87</v>
      </c>
      <c r="AV167" s="13" t="s">
        <v>87</v>
      </c>
      <c r="AW167" s="13" t="s">
        <v>34</v>
      </c>
      <c r="AX167" s="13" t="s">
        <v>85</v>
      </c>
      <c r="AY167" s="260" t="s">
        <v>224</v>
      </c>
    </row>
    <row r="168" s="2" customFormat="1" ht="24.15" customHeight="1">
      <c r="A168" s="39"/>
      <c r="B168" s="40"/>
      <c r="C168" s="226" t="s">
        <v>404</v>
      </c>
      <c r="D168" s="226" t="s">
        <v>225</v>
      </c>
      <c r="E168" s="227" t="s">
        <v>1926</v>
      </c>
      <c r="F168" s="228" t="s">
        <v>1927</v>
      </c>
      <c r="G168" s="229" t="s">
        <v>570</v>
      </c>
      <c r="H168" s="230">
        <v>9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1164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1164</v>
      </c>
      <c r="BM168" s="237" t="s">
        <v>1928</v>
      </c>
    </row>
    <row r="169" s="2" customFormat="1" ht="24.15" customHeight="1">
      <c r="A169" s="39"/>
      <c r="B169" s="40"/>
      <c r="C169" s="226" t="s">
        <v>409</v>
      </c>
      <c r="D169" s="226" t="s">
        <v>225</v>
      </c>
      <c r="E169" s="227" t="s">
        <v>1786</v>
      </c>
      <c r="F169" s="228" t="s">
        <v>1787</v>
      </c>
      <c r="G169" s="229" t="s">
        <v>394</v>
      </c>
      <c r="H169" s="230">
        <v>10.92</v>
      </c>
      <c r="I169" s="231"/>
      <c r="J169" s="232">
        <f>ROUND(I169*H169,2)</f>
        <v>0</v>
      </c>
      <c r="K169" s="228" t="s">
        <v>229</v>
      </c>
      <c r="L169" s="45"/>
      <c r="M169" s="233" t="s">
        <v>1</v>
      </c>
      <c r="N169" s="234" t="s">
        <v>43</v>
      </c>
      <c r="O169" s="92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1164</v>
      </c>
      <c r="AT169" s="237" t="s">
        <v>225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1164</v>
      </c>
      <c r="BM169" s="237" t="s">
        <v>1929</v>
      </c>
    </row>
    <row r="170" s="13" customFormat="1">
      <c r="A170" s="13"/>
      <c r="B170" s="250"/>
      <c r="C170" s="251"/>
      <c r="D170" s="239" t="s">
        <v>314</v>
      </c>
      <c r="E170" s="252" t="s">
        <v>1</v>
      </c>
      <c r="F170" s="253" t="s">
        <v>1930</v>
      </c>
      <c r="G170" s="251"/>
      <c r="H170" s="254">
        <v>10.92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34</v>
      </c>
      <c r="AX170" s="13" t="s">
        <v>85</v>
      </c>
      <c r="AY170" s="260" t="s">
        <v>224</v>
      </c>
    </row>
    <row r="171" s="2" customFormat="1" ht="21.75" customHeight="1">
      <c r="A171" s="39"/>
      <c r="B171" s="40"/>
      <c r="C171" s="226" t="s">
        <v>538</v>
      </c>
      <c r="D171" s="226" t="s">
        <v>225</v>
      </c>
      <c r="E171" s="227" t="s">
        <v>1791</v>
      </c>
      <c r="F171" s="228" t="s">
        <v>1792</v>
      </c>
      <c r="G171" s="229" t="s">
        <v>318</v>
      </c>
      <c r="H171" s="230">
        <v>5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0.0076</v>
      </c>
      <c r="R171" s="235">
        <f>Q171*H171</f>
        <v>0.037999999999999999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1164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1164</v>
      </c>
      <c r="BM171" s="237" t="s">
        <v>1931</v>
      </c>
    </row>
    <row r="172" s="2" customFormat="1" ht="24.15" customHeight="1">
      <c r="A172" s="39"/>
      <c r="B172" s="40"/>
      <c r="C172" s="226" t="s">
        <v>542</v>
      </c>
      <c r="D172" s="226" t="s">
        <v>225</v>
      </c>
      <c r="E172" s="227" t="s">
        <v>1855</v>
      </c>
      <c r="F172" s="228" t="s">
        <v>1856</v>
      </c>
      <c r="G172" s="229" t="s">
        <v>570</v>
      </c>
      <c r="H172" s="230">
        <v>440</v>
      </c>
      <c r="I172" s="231"/>
      <c r="J172" s="232">
        <f>ROUND(I172*H172,2)</f>
        <v>0</v>
      </c>
      <c r="K172" s="228" t="s">
        <v>229</v>
      </c>
      <c r="L172" s="45"/>
      <c r="M172" s="233" t="s">
        <v>1</v>
      </c>
      <c r="N172" s="234" t="s">
        <v>43</v>
      </c>
      <c r="O172" s="92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7" t="s">
        <v>1164</v>
      </c>
      <c r="AT172" s="237" t="s">
        <v>225</v>
      </c>
      <c r="AU172" s="237" t="s">
        <v>87</v>
      </c>
      <c r="AY172" s="18" t="s">
        <v>224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8" t="s">
        <v>85</v>
      </c>
      <c r="BK172" s="238">
        <f>ROUND(I172*H172,2)</f>
        <v>0</v>
      </c>
      <c r="BL172" s="18" t="s">
        <v>1164</v>
      </c>
      <c r="BM172" s="237" t="s">
        <v>1932</v>
      </c>
    </row>
    <row r="173" s="2" customFormat="1" ht="24.15" customHeight="1">
      <c r="A173" s="39"/>
      <c r="B173" s="40"/>
      <c r="C173" s="226" t="s">
        <v>547</v>
      </c>
      <c r="D173" s="226" t="s">
        <v>225</v>
      </c>
      <c r="E173" s="227" t="s">
        <v>1933</v>
      </c>
      <c r="F173" s="228" t="s">
        <v>1934</v>
      </c>
      <c r="G173" s="229" t="s">
        <v>570</v>
      </c>
      <c r="H173" s="230">
        <v>21</v>
      </c>
      <c r="I173" s="231"/>
      <c r="J173" s="232">
        <f>ROUND(I173*H173,2)</f>
        <v>0</v>
      </c>
      <c r="K173" s="228" t="s">
        <v>229</v>
      </c>
      <c r="L173" s="45"/>
      <c r="M173" s="233" t="s">
        <v>1</v>
      </c>
      <c r="N173" s="234" t="s">
        <v>43</v>
      </c>
      <c r="O173" s="92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7" t="s">
        <v>1164</v>
      </c>
      <c r="AT173" s="237" t="s">
        <v>225</v>
      </c>
      <c r="AU173" s="237" t="s">
        <v>87</v>
      </c>
      <c r="AY173" s="18" t="s">
        <v>224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8" t="s">
        <v>85</v>
      </c>
      <c r="BK173" s="238">
        <f>ROUND(I173*H173,2)</f>
        <v>0</v>
      </c>
      <c r="BL173" s="18" t="s">
        <v>1164</v>
      </c>
      <c r="BM173" s="237" t="s">
        <v>1935</v>
      </c>
    </row>
    <row r="174" s="13" customFormat="1">
      <c r="A174" s="13"/>
      <c r="B174" s="250"/>
      <c r="C174" s="251"/>
      <c r="D174" s="239" t="s">
        <v>314</v>
      </c>
      <c r="E174" s="252" t="s">
        <v>1</v>
      </c>
      <c r="F174" s="253" t="s">
        <v>1925</v>
      </c>
      <c r="G174" s="251"/>
      <c r="H174" s="254">
        <v>21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0" t="s">
        <v>314</v>
      </c>
      <c r="AU174" s="260" t="s">
        <v>87</v>
      </c>
      <c r="AV174" s="13" t="s">
        <v>87</v>
      </c>
      <c r="AW174" s="13" t="s">
        <v>34</v>
      </c>
      <c r="AX174" s="13" t="s">
        <v>85</v>
      </c>
      <c r="AY174" s="260" t="s">
        <v>224</v>
      </c>
    </row>
    <row r="175" s="2" customFormat="1" ht="24.15" customHeight="1">
      <c r="A175" s="39"/>
      <c r="B175" s="40"/>
      <c r="C175" s="226" t="s">
        <v>551</v>
      </c>
      <c r="D175" s="226" t="s">
        <v>225</v>
      </c>
      <c r="E175" s="227" t="s">
        <v>1936</v>
      </c>
      <c r="F175" s="228" t="s">
        <v>1937</v>
      </c>
      <c r="G175" s="229" t="s">
        <v>570</v>
      </c>
      <c r="H175" s="230">
        <v>7</v>
      </c>
      <c r="I175" s="231"/>
      <c r="J175" s="232">
        <f>ROUND(I175*H175,2)</f>
        <v>0</v>
      </c>
      <c r="K175" s="228" t="s">
        <v>229</v>
      </c>
      <c r="L175" s="45"/>
      <c r="M175" s="233" t="s">
        <v>1</v>
      </c>
      <c r="N175" s="234" t="s">
        <v>43</v>
      </c>
      <c r="O175" s="92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1164</v>
      </c>
      <c r="AT175" s="237" t="s">
        <v>225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1164</v>
      </c>
      <c r="BM175" s="237" t="s">
        <v>1938</v>
      </c>
    </row>
    <row r="176" s="2" customFormat="1" ht="24.15" customHeight="1">
      <c r="A176" s="39"/>
      <c r="B176" s="40"/>
      <c r="C176" s="226" t="s">
        <v>556</v>
      </c>
      <c r="D176" s="226" t="s">
        <v>225</v>
      </c>
      <c r="E176" s="227" t="s">
        <v>1794</v>
      </c>
      <c r="F176" s="228" t="s">
        <v>1795</v>
      </c>
      <c r="G176" s="229" t="s">
        <v>394</v>
      </c>
      <c r="H176" s="230">
        <v>10.92</v>
      </c>
      <c r="I176" s="231"/>
      <c r="J176" s="232">
        <f>ROUND(I176*H176,2)</f>
        <v>0</v>
      </c>
      <c r="K176" s="228" t="s">
        <v>229</v>
      </c>
      <c r="L176" s="45"/>
      <c r="M176" s="233" t="s">
        <v>1</v>
      </c>
      <c r="N176" s="234" t="s">
        <v>43</v>
      </c>
      <c r="O176" s="92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1164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1164</v>
      </c>
      <c r="BM176" s="237" t="s">
        <v>1939</v>
      </c>
    </row>
    <row r="177" s="2" customFormat="1" ht="24.15" customHeight="1">
      <c r="A177" s="39"/>
      <c r="B177" s="40"/>
      <c r="C177" s="226" t="s">
        <v>561</v>
      </c>
      <c r="D177" s="226" t="s">
        <v>225</v>
      </c>
      <c r="E177" s="227" t="s">
        <v>1797</v>
      </c>
      <c r="F177" s="228" t="s">
        <v>1798</v>
      </c>
      <c r="G177" s="229" t="s">
        <v>312</v>
      </c>
      <c r="H177" s="230">
        <v>512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1164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1164</v>
      </c>
      <c r="BM177" s="237" t="s">
        <v>1940</v>
      </c>
    </row>
    <row r="178" s="2" customFormat="1">
      <c r="A178" s="39"/>
      <c r="B178" s="40"/>
      <c r="C178" s="41"/>
      <c r="D178" s="239" t="s">
        <v>235</v>
      </c>
      <c r="E178" s="41"/>
      <c r="F178" s="240" t="s">
        <v>1800</v>
      </c>
      <c r="G178" s="41"/>
      <c r="H178" s="41"/>
      <c r="I178" s="241"/>
      <c r="J178" s="41"/>
      <c r="K178" s="41"/>
      <c r="L178" s="45"/>
      <c r="M178" s="242"/>
      <c r="N178" s="243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235</v>
      </c>
      <c r="AU178" s="18" t="s">
        <v>87</v>
      </c>
    </row>
    <row r="179" s="2" customFormat="1" ht="24.15" customHeight="1">
      <c r="A179" s="39"/>
      <c r="B179" s="40"/>
      <c r="C179" s="226" t="s">
        <v>567</v>
      </c>
      <c r="D179" s="226" t="s">
        <v>225</v>
      </c>
      <c r="E179" s="227" t="s">
        <v>1801</v>
      </c>
      <c r="F179" s="228" t="s">
        <v>1802</v>
      </c>
      <c r="G179" s="229" t="s">
        <v>394</v>
      </c>
      <c r="H179" s="230">
        <v>26</v>
      </c>
      <c r="I179" s="231"/>
      <c r="J179" s="232">
        <f>ROUND(I179*H179,2)</f>
        <v>0</v>
      </c>
      <c r="K179" s="228" t="s">
        <v>229</v>
      </c>
      <c r="L179" s="45"/>
      <c r="M179" s="233" t="s">
        <v>1</v>
      </c>
      <c r="N179" s="234" t="s">
        <v>43</v>
      </c>
      <c r="O179" s="92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1164</v>
      </c>
      <c r="AT179" s="237" t="s">
        <v>225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1164</v>
      </c>
      <c r="BM179" s="237" t="s">
        <v>1941</v>
      </c>
    </row>
    <row r="180" s="14" customFormat="1">
      <c r="A180" s="14"/>
      <c r="B180" s="261"/>
      <c r="C180" s="262"/>
      <c r="D180" s="239" t="s">
        <v>314</v>
      </c>
      <c r="E180" s="263" t="s">
        <v>1</v>
      </c>
      <c r="F180" s="264" t="s">
        <v>1804</v>
      </c>
      <c r="G180" s="262"/>
      <c r="H180" s="263" t="s">
        <v>1</v>
      </c>
      <c r="I180" s="265"/>
      <c r="J180" s="262"/>
      <c r="K180" s="262"/>
      <c r="L180" s="266"/>
      <c r="M180" s="267"/>
      <c r="N180" s="268"/>
      <c r="O180" s="268"/>
      <c r="P180" s="268"/>
      <c r="Q180" s="268"/>
      <c r="R180" s="268"/>
      <c r="S180" s="268"/>
      <c r="T180" s="26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70" t="s">
        <v>314</v>
      </c>
      <c r="AU180" s="270" t="s">
        <v>87</v>
      </c>
      <c r="AV180" s="14" t="s">
        <v>85</v>
      </c>
      <c r="AW180" s="14" t="s">
        <v>34</v>
      </c>
      <c r="AX180" s="14" t="s">
        <v>78</v>
      </c>
      <c r="AY180" s="270" t="s">
        <v>224</v>
      </c>
    </row>
    <row r="181" s="13" customFormat="1">
      <c r="A181" s="13"/>
      <c r="B181" s="250"/>
      <c r="C181" s="251"/>
      <c r="D181" s="239" t="s">
        <v>314</v>
      </c>
      <c r="E181" s="252" t="s">
        <v>1</v>
      </c>
      <c r="F181" s="253" t="s">
        <v>1942</v>
      </c>
      <c r="G181" s="251"/>
      <c r="H181" s="254">
        <v>26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34</v>
      </c>
      <c r="AX181" s="13" t="s">
        <v>85</v>
      </c>
      <c r="AY181" s="260" t="s">
        <v>224</v>
      </c>
    </row>
    <row r="182" s="2" customFormat="1" ht="24.15" customHeight="1">
      <c r="A182" s="39"/>
      <c r="B182" s="40"/>
      <c r="C182" s="226" t="s">
        <v>574</v>
      </c>
      <c r="D182" s="226" t="s">
        <v>225</v>
      </c>
      <c r="E182" s="227" t="s">
        <v>1943</v>
      </c>
      <c r="F182" s="228" t="s">
        <v>1944</v>
      </c>
      <c r="G182" s="229" t="s">
        <v>570</v>
      </c>
      <c r="H182" s="230">
        <v>461</v>
      </c>
      <c r="I182" s="231"/>
      <c r="J182" s="232">
        <f>ROUND(I182*H182,2)</f>
        <v>0</v>
      </c>
      <c r="K182" s="228" t="s">
        <v>229</v>
      </c>
      <c r="L182" s="45"/>
      <c r="M182" s="233" t="s">
        <v>1</v>
      </c>
      <c r="N182" s="234" t="s">
        <v>43</v>
      </c>
      <c r="O182" s="92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7" t="s">
        <v>1164</v>
      </c>
      <c r="AT182" s="237" t="s">
        <v>225</v>
      </c>
      <c r="AU182" s="237" t="s">
        <v>87</v>
      </c>
      <c r="AY182" s="18" t="s">
        <v>224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8" t="s">
        <v>85</v>
      </c>
      <c r="BK182" s="238">
        <f>ROUND(I182*H182,2)</f>
        <v>0</v>
      </c>
      <c r="BL182" s="18" t="s">
        <v>1164</v>
      </c>
      <c r="BM182" s="237" t="s">
        <v>1945</v>
      </c>
    </row>
    <row r="183" s="13" customFormat="1">
      <c r="A183" s="13"/>
      <c r="B183" s="250"/>
      <c r="C183" s="251"/>
      <c r="D183" s="239" t="s">
        <v>314</v>
      </c>
      <c r="E183" s="252" t="s">
        <v>1</v>
      </c>
      <c r="F183" s="253" t="s">
        <v>1946</v>
      </c>
      <c r="G183" s="251"/>
      <c r="H183" s="254">
        <v>461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0" t="s">
        <v>314</v>
      </c>
      <c r="AU183" s="260" t="s">
        <v>87</v>
      </c>
      <c r="AV183" s="13" t="s">
        <v>87</v>
      </c>
      <c r="AW183" s="13" t="s">
        <v>34</v>
      </c>
      <c r="AX183" s="13" t="s">
        <v>85</v>
      </c>
      <c r="AY183" s="260" t="s">
        <v>224</v>
      </c>
    </row>
    <row r="184" s="2" customFormat="1" ht="24.15" customHeight="1">
      <c r="A184" s="39"/>
      <c r="B184" s="40"/>
      <c r="C184" s="226" t="s">
        <v>579</v>
      </c>
      <c r="D184" s="226" t="s">
        <v>225</v>
      </c>
      <c r="E184" s="227" t="s">
        <v>1947</v>
      </c>
      <c r="F184" s="228" t="s">
        <v>1948</v>
      </c>
      <c r="G184" s="229" t="s">
        <v>570</v>
      </c>
      <c r="H184" s="230">
        <v>9</v>
      </c>
      <c r="I184" s="231"/>
      <c r="J184" s="232">
        <f>ROUND(I184*H184,2)</f>
        <v>0</v>
      </c>
      <c r="K184" s="228" t="s">
        <v>229</v>
      </c>
      <c r="L184" s="45"/>
      <c r="M184" s="233" t="s">
        <v>1</v>
      </c>
      <c r="N184" s="234" t="s">
        <v>43</v>
      </c>
      <c r="O184" s="92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1164</v>
      </c>
      <c r="AT184" s="237" t="s">
        <v>225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1164</v>
      </c>
      <c r="BM184" s="237" t="s">
        <v>1949</v>
      </c>
    </row>
    <row r="185" s="2" customFormat="1" ht="24.15" customHeight="1">
      <c r="A185" s="39"/>
      <c r="B185" s="40"/>
      <c r="C185" s="226" t="s">
        <v>583</v>
      </c>
      <c r="D185" s="226" t="s">
        <v>225</v>
      </c>
      <c r="E185" s="227" t="s">
        <v>1806</v>
      </c>
      <c r="F185" s="228" t="s">
        <v>1807</v>
      </c>
      <c r="G185" s="229" t="s">
        <v>570</v>
      </c>
      <c r="H185" s="230">
        <v>7</v>
      </c>
      <c r="I185" s="231"/>
      <c r="J185" s="232">
        <f>ROUND(I185*H185,2)</f>
        <v>0</v>
      </c>
      <c r="K185" s="228" t="s">
        <v>229</v>
      </c>
      <c r="L185" s="45"/>
      <c r="M185" s="233" t="s">
        <v>1</v>
      </c>
      <c r="N185" s="234" t="s">
        <v>43</v>
      </c>
      <c r="O185" s="92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1164</v>
      </c>
      <c r="AT185" s="237" t="s">
        <v>225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1164</v>
      </c>
      <c r="BM185" s="237" t="s">
        <v>1950</v>
      </c>
    </row>
    <row r="186" s="2" customFormat="1" ht="21.75" customHeight="1">
      <c r="A186" s="39"/>
      <c r="B186" s="40"/>
      <c r="C186" s="226" t="s">
        <v>587</v>
      </c>
      <c r="D186" s="226" t="s">
        <v>225</v>
      </c>
      <c r="E186" s="227" t="s">
        <v>1809</v>
      </c>
      <c r="F186" s="228" t="s">
        <v>1810</v>
      </c>
      <c r="G186" s="229" t="s">
        <v>570</v>
      </c>
      <c r="H186" s="230">
        <v>477</v>
      </c>
      <c r="I186" s="231"/>
      <c r="J186" s="232">
        <f>ROUND(I186*H186,2)</f>
        <v>0</v>
      </c>
      <c r="K186" s="228" t="s">
        <v>229</v>
      </c>
      <c r="L186" s="45"/>
      <c r="M186" s="233" t="s">
        <v>1</v>
      </c>
      <c r="N186" s="234" t="s">
        <v>43</v>
      </c>
      <c r="O186" s="92"/>
      <c r="P186" s="235">
        <f>O186*H186</f>
        <v>0</v>
      </c>
      <c r="Q186" s="235">
        <v>6.9999999999999994E-05</v>
      </c>
      <c r="R186" s="235">
        <f>Q186*H186</f>
        <v>0.033389999999999996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1164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1164</v>
      </c>
      <c r="BM186" s="237" t="s">
        <v>1951</v>
      </c>
    </row>
    <row r="187" s="13" customFormat="1">
      <c r="A187" s="13"/>
      <c r="B187" s="250"/>
      <c r="C187" s="251"/>
      <c r="D187" s="239" t="s">
        <v>314</v>
      </c>
      <c r="E187" s="252" t="s">
        <v>1</v>
      </c>
      <c r="F187" s="253" t="s">
        <v>1952</v>
      </c>
      <c r="G187" s="251"/>
      <c r="H187" s="254">
        <v>477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0" t="s">
        <v>314</v>
      </c>
      <c r="AU187" s="260" t="s">
        <v>87</v>
      </c>
      <c r="AV187" s="13" t="s">
        <v>87</v>
      </c>
      <c r="AW187" s="13" t="s">
        <v>34</v>
      </c>
      <c r="AX187" s="13" t="s">
        <v>85</v>
      </c>
      <c r="AY187" s="260" t="s">
        <v>224</v>
      </c>
    </row>
    <row r="188" s="2" customFormat="1" ht="24.15" customHeight="1">
      <c r="A188" s="39"/>
      <c r="B188" s="40"/>
      <c r="C188" s="226" t="s">
        <v>592</v>
      </c>
      <c r="D188" s="226" t="s">
        <v>225</v>
      </c>
      <c r="E188" s="227" t="s">
        <v>1812</v>
      </c>
      <c r="F188" s="228" t="s">
        <v>1813</v>
      </c>
      <c r="G188" s="229" t="s">
        <v>570</v>
      </c>
      <c r="H188" s="230">
        <v>58</v>
      </c>
      <c r="I188" s="231"/>
      <c r="J188" s="232">
        <f>ROUND(I188*H188,2)</f>
        <v>0</v>
      </c>
      <c r="K188" s="228" t="s">
        <v>229</v>
      </c>
      <c r="L188" s="45"/>
      <c r="M188" s="233" t="s">
        <v>1</v>
      </c>
      <c r="N188" s="234" t="s">
        <v>43</v>
      </c>
      <c r="O188" s="92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7" t="s">
        <v>1164</v>
      </c>
      <c r="AT188" s="237" t="s">
        <v>225</v>
      </c>
      <c r="AU188" s="237" t="s">
        <v>87</v>
      </c>
      <c r="AY188" s="18" t="s">
        <v>224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8" t="s">
        <v>85</v>
      </c>
      <c r="BK188" s="238">
        <f>ROUND(I188*H188,2)</f>
        <v>0</v>
      </c>
      <c r="BL188" s="18" t="s">
        <v>1164</v>
      </c>
      <c r="BM188" s="237" t="s">
        <v>1953</v>
      </c>
    </row>
    <row r="189" s="2" customFormat="1" ht="24.15" customHeight="1">
      <c r="A189" s="39"/>
      <c r="B189" s="40"/>
      <c r="C189" s="297" t="s">
        <v>599</v>
      </c>
      <c r="D189" s="297" t="s">
        <v>483</v>
      </c>
      <c r="E189" s="298" t="s">
        <v>1815</v>
      </c>
      <c r="F189" s="299" t="s">
        <v>1816</v>
      </c>
      <c r="G189" s="300" t="s">
        <v>570</v>
      </c>
      <c r="H189" s="301">
        <v>60.899999999999999</v>
      </c>
      <c r="I189" s="302"/>
      <c r="J189" s="303">
        <f>ROUND(I189*H189,2)</f>
        <v>0</v>
      </c>
      <c r="K189" s="299" t="s">
        <v>229</v>
      </c>
      <c r="L189" s="304"/>
      <c r="M189" s="305" t="s">
        <v>1</v>
      </c>
      <c r="N189" s="306" t="s">
        <v>43</v>
      </c>
      <c r="O189" s="92"/>
      <c r="P189" s="235">
        <f>O189*H189</f>
        <v>0</v>
      </c>
      <c r="Q189" s="235">
        <v>0.00092000000000000003</v>
      </c>
      <c r="R189" s="235">
        <f>Q189*H189</f>
        <v>0.056028000000000001</v>
      </c>
      <c r="S189" s="235">
        <v>0</v>
      </c>
      <c r="T189" s="236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7" t="s">
        <v>1763</v>
      </c>
      <c r="AT189" s="237" t="s">
        <v>483</v>
      </c>
      <c r="AU189" s="237" t="s">
        <v>87</v>
      </c>
      <c r="AY189" s="18" t="s">
        <v>224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8" t="s">
        <v>85</v>
      </c>
      <c r="BK189" s="238">
        <f>ROUND(I189*H189,2)</f>
        <v>0</v>
      </c>
      <c r="BL189" s="18" t="s">
        <v>1763</v>
      </c>
      <c r="BM189" s="237" t="s">
        <v>1954</v>
      </c>
    </row>
    <row r="190" s="13" customFormat="1">
      <c r="A190" s="13"/>
      <c r="B190" s="250"/>
      <c r="C190" s="251"/>
      <c r="D190" s="239" t="s">
        <v>314</v>
      </c>
      <c r="E190" s="251"/>
      <c r="F190" s="253" t="s">
        <v>1955</v>
      </c>
      <c r="G190" s="251"/>
      <c r="H190" s="254">
        <v>60.899999999999999</v>
      </c>
      <c r="I190" s="255"/>
      <c r="J190" s="251"/>
      <c r="K190" s="251"/>
      <c r="L190" s="256"/>
      <c r="M190" s="257"/>
      <c r="N190" s="258"/>
      <c r="O190" s="258"/>
      <c r="P190" s="258"/>
      <c r="Q190" s="258"/>
      <c r="R190" s="258"/>
      <c r="S190" s="258"/>
      <c r="T190" s="25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0" t="s">
        <v>314</v>
      </c>
      <c r="AU190" s="260" t="s">
        <v>87</v>
      </c>
      <c r="AV190" s="13" t="s">
        <v>87</v>
      </c>
      <c r="AW190" s="13" t="s">
        <v>4</v>
      </c>
      <c r="AX190" s="13" t="s">
        <v>85</v>
      </c>
      <c r="AY190" s="260" t="s">
        <v>224</v>
      </c>
    </row>
    <row r="191" s="2" customFormat="1" ht="33" customHeight="1">
      <c r="A191" s="39"/>
      <c r="B191" s="40"/>
      <c r="C191" s="226" t="s">
        <v>1062</v>
      </c>
      <c r="D191" s="226" t="s">
        <v>225</v>
      </c>
      <c r="E191" s="227" t="s">
        <v>1867</v>
      </c>
      <c r="F191" s="228" t="s">
        <v>1868</v>
      </c>
      <c r="G191" s="229" t="s">
        <v>318</v>
      </c>
      <c r="H191" s="230">
        <v>1</v>
      </c>
      <c r="I191" s="231"/>
      <c r="J191" s="232">
        <f>ROUND(I191*H191,2)</f>
        <v>0</v>
      </c>
      <c r="K191" s="228" t="s">
        <v>229</v>
      </c>
      <c r="L191" s="45"/>
      <c r="M191" s="233" t="s">
        <v>1</v>
      </c>
      <c r="N191" s="234" t="s">
        <v>43</v>
      </c>
      <c r="O191" s="92"/>
      <c r="P191" s="235">
        <f>O191*H191</f>
        <v>0</v>
      </c>
      <c r="Q191" s="235">
        <v>1.8908499999999999</v>
      </c>
      <c r="R191" s="235">
        <f>Q191*H191</f>
        <v>1.8908499999999999</v>
      </c>
      <c r="S191" s="235">
        <v>0</v>
      </c>
      <c r="T191" s="23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7" t="s">
        <v>1164</v>
      </c>
      <c r="AT191" s="237" t="s">
        <v>225</v>
      </c>
      <c r="AU191" s="237" t="s">
        <v>87</v>
      </c>
      <c r="AY191" s="18" t="s">
        <v>224</v>
      </c>
      <c r="BE191" s="238">
        <f>IF(N191="základní",J191,0)</f>
        <v>0</v>
      </c>
      <c r="BF191" s="238">
        <f>IF(N191="snížená",J191,0)</f>
        <v>0</v>
      </c>
      <c r="BG191" s="238">
        <f>IF(N191="zákl. přenesená",J191,0)</f>
        <v>0</v>
      </c>
      <c r="BH191" s="238">
        <f>IF(N191="sníž. přenesená",J191,0)</f>
        <v>0</v>
      </c>
      <c r="BI191" s="238">
        <f>IF(N191="nulová",J191,0)</f>
        <v>0</v>
      </c>
      <c r="BJ191" s="18" t="s">
        <v>85</v>
      </c>
      <c r="BK191" s="238">
        <f>ROUND(I191*H191,2)</f>
        <v>0</v>
      </c>
      <c r="BL191" s="18" t="s">
        <v>1164</v>
      </c>
      <c r="BM191" s="237" t="s">
        <v>1956</v>
      </c>
    </row>
    <row r="192" s="2" customFormat="1">
      <c r="A192" s="39"/>
      <c r="B192" s="40"/>
      <c r="C192" s="41"/>
      <c r="D192" s="239" t="s">
        <v>235</v>
      </c>
      <c r="E192" s="41"/>
      <c r="F192" s="240" t="s">
        <v>1870</v>
      </c>
      <c r="G192" s="41"/>
      <c r="H192" s="41"/>
      <c r="I192" s="241"/>
      <c r="J192" s="41"/>
      <c r="K192" s="41"/>
      <c r="L192" s="45"/>
      <c r="M192" s="242"/>
      <c r="N192" s="243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235</v>
      </c>
      <c r="AU192" s="18" t="s">
        <v>87</v>
      </c>
    </row>
    <row r="193" s="2" customFormat="1" ht="24.15" customHeight="1">
      <c r="A193" s="39"/>
      <c r="B193" s="40"/>
      <c r="C193" s="226" t="s">
        <v>1066</v>
      </c>
      <c r="D193" s="226" t="s">
        <v>225</v>
      </c>
      <c r="E193" s="227" t="s">
        <v>1819</v>
      </c>
      <c r="F193" s="228" t="s">
        <v>1820</v>
      </c>
      <c r="G193" s="229" t="s">
        <v>486</v>
      </c>
      <c r="H193" s="230">
        <v>2.0310000000000001</v>
      </c>
      <c r="I193" s="231"/>
      <c r="J193" s="232">
        <f>ROUND(I193*H193,2)</f>
        <v>0</v>
      </c>
      <c r="K193" s="228" t="s">
        <v>229</v>
      </c>
      <c r="L193" s="45"/>
      <c r="M193" s="307" t="s">
        <v>1</v>
      </c>
      <c r="N193" s="308" t="s">
        <v>43</v>
      </c>
      <c r="O193" s="248"/>
      <c r="P193" s="309">
        <f>O193*H193</f>
        <v>0</v>
      </c>
      <c r="Q193" s="309">
        <v>0</v>
      </c>
      <c r="R193" s="309">
        <f>Q193*H193</f>
        <v>0</v>
      </c>
      <c r="S193" s="309">
        <v>0</v>
      </c>
      <c r="T193" s="31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7" t="s">
        <v>1164</v>
      </c>
      <c r="AT193" s="237" t="s">
        <v>225</v>
      </c>
      <c r="AU193" s="237" t="s">
        <v>87</v>
      </c>
      <c r="AY193" s="18" t="s">
        <v>224</v>
      </c>
      <c r="BE193" s="238">
        <f>IF(N193="základní",J193,0)</f>
        <v>0</v>
      </c>
      <c r="BF193" s="238">
        <f>IF(N193="snížená",J193,0)</f>
        <v>0</v>
      </c>
      <c r="BG193" s="238">
        <f>IF(N193="zákl. přenesená",J193,0)</f>
        <v>0</v>
      </c>
      <c r="BH193" s="238">
        <f>IF(N193="sníž. přenesená",J193,0)</f>
        <v>0</v>
      </c>
      <c r="BI193" s="238">
        <f>IF(N193="nulová",J193,0)</f>
        <v>0</v>
      </c>
      <c r="BJ193" s="18" t="s">
        <v>85</v>
      </c>
      <c r="BK193" s="238">
        <f>ROUND(I193*H193,2)</f>
        <v>0</v>
      </c>
      <c r="BL193" s="18" t="s">
        <v>1164</v>
      </c>
      <c r="BM193" s="237" t="s">
        <v>1957</v>
      </c>
    </row>
    <row r="194" s="2" customFormat="1" ht="6.96" customHeight="1">
      <c r="A194" s="39"/>
      <c r="B194" s="67"/>
      <c r="C194" s="68"/>
      <c r="D194" s="68"/>
      <c r="E194" s="68"/>
      <c r="F194" s="68"/>
      <c r="G194" s="68"/>
      <c r="H194" s="68"/>
      <c r="I194" s="68"/>
      <c r="J194" s="68"/>
      <c r="K194" s="68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a7cFSPeai9eX/uMmfbblVLWyVLHEgUm6r2DbEfNtojNetCtHUjfItOH3btTY876BmbK1i8vWIfdngZEuUQG5Rg==" hashValue="qqFYp87oezsONZAPPr6n2EJBIRYucSSOJNUYeD0JLgyjTfOeC99GMwAmpzgbWZ0UKkVx01GFZmnOuCCC61sfOw==" algorithmName="SHA-512" password="CC35"/>
  <autoFilter ref="C128:K19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1958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ROUND((SUM(BE127:BE207)),  2)</f>
        <v>0</v>
      </c>
      <c r="G35" s="39"/>
      <c r="H35" s="39"/>
      <c r="I35" s="166">
        <v>0.20999999999999999</v>
      </c>
      <c r="J35" s="165">
        <f>ROUND(((SUM(BE127:BE207))*I35),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ROUND((SUM(BF127:BF207)),  2)</f>
        <v>0</v>
      </c>
      <c r="G36" s="39"/>
      <c r="H36" s="39"/>
      <c r="I36" s="166">
        <v>0.12</v>
      </c>
      <c r="J36" s="165">
        <f>ROUND(((SUM(BF127:BF207))*I36),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ROUND((SUM(BG127:BG207)),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ROUND((SUM(BH127:BH207)),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ROUND((SUM(BI127:BI207)),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1432 - Osvětlení víceúčelového hřiště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417</v>
      </c>
      <c r="E100" s="198"/>
      <c r="F100" s="198"/>
      <c r="G100" s="198"/>
      <c r="H100" s="198"/>
      <c r="I100" s="198"/>
      <c r="J100" s="199">
        <f>J129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683</v>
      </c>
      <c r="E101" s="193"/>
      <c r="F101" s="193"/>
      <c r="G101" s="193"/>
      <c r="H101" s="193"/>
      <c r="I101" s="193"/>
      <c r="J101" s="194">
        <f>J134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926</v>
      </c>
      <c r="E102" s="198"/>
      <c r="F102" s="198"/>
      <c r="G102" s="198"/>
      <c r="H102" s="198"/>
      <c r="I102" s="198"/>
      <c r="J102" s="199">
        <f>J135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1746</v>
      </c>
      <c r="E103" s="193"/>
      <c r="F103" s="193"/>
      <c r="G103" s="193"/>
      <c r="H103" s="193"/>
      <c r="I103" s="193"/>
      <c r="J103" s="194">
        <f>J139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34"/>
      <c r="D104" s="197" t="s">
        <v>1747</v>
      </c>
      <c r="E104" s="198"/>
      <c r="F104" s="198"/>
      <c r="G104" s="198"/>
      <c r="H104" s="198"/>
      <c r="I104" s="198"/>
      <c r="J104" s="199">
        <f>J140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1748</v>
      </c>
      <c r="E105" s="198"/>
      <c r="F105" s="198"/>
      <c r="G105" s="198"/>
      <c r="H105" s="198"/>
      <c r="I105" s="198"/>
      <c r="J105" s="199">
        <f>J173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194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195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SO 1432 - Osvětlení víceúčelového hřiště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F14</f>
        <v>parc.č.549/61</v>
      </c>
      <c r="G121" s="41"/>
      <c r="H121" s="41"/>
      <c r="I121" s="33" t="s">
        <v>22</v>
      </c>
      <c r="J121" s="80" t="str">
        <f>IF(J14="","",J14)</f>
        <v>10. 7. 2025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5.65" customHeight="1">
      <c r="A123" s="39"/>
      <c r="B123" s="40"/>
      <c r="C123" s="33" t="s">
        <v>24</v>
      </c>
      <c r="D123" s="41"/>
      <c r="E123" s="41"/>
      <c r="F123" s="28" t="str">
        <f>E17</f>
        <v>Město Světlá nad Sázavou</v>
      </c>
      <c r="G123" s="41"/>
      <c r="H123" s="41"/>
      <c r="I123" s="33" t="s">
        <v>31</v>
      </c>
      <c r="J123" s="37" t="str">
        <f>E23</f>
        <v>TRANSCONSULT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29</v>
      </c>
      <c r="D124" s="41"/>
      <c r="E124" s="41"/>
      <c r="F124" s="28" t="str">
        <f>IF(E20="","",E20)</f>
        <v>Vyplň údaj</v>
      </c>
      <c r="G124" s="41"/>
      <c r="H124" s="41"/>
      <c r="I124" s="33" t="s">
        <v>35</v>
      </c>
      <c r="J124" s="37" t="str">
        <f>E26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209</v>
      </c>
      <c r="D126" s="204" t="s">
        <v>63</v>
      </c>
      <c r="E126" s="204" t="s">
        <v>59</v>
      </c>
      <c r="F126" s="204" t="s">
        <v>60</v>
      </c>
      <c r="G126" s="204" t="s">
        <v>210</v>
      </c>
      <c r="H126" s="204" t="s">
        <v>211</v>
      </c>
      <c r="I126" s="204" t="s">
        <v>212</v>
      </c>
      <c r="J126" s="204" t="s">
        <v>199</v>
      </c>
      <c r="K126" s="205" t="s">
        <v>213</v>
      </c>
      <c r="L126" s="206"/>
      <c r="M126" s="101" t="s">
        <v>1</v>
      </c>
      <c r="N126" s="102" t="s">
        <v>42</v>
      </c>
      <c r="O126" s="102" t="s">
        <v>214</v>
      </c>
      <c r="P126" s="102" t="s">
        <v>215</v>
      </c>
      <c r="Q126" s="102" t="s">
        <v>216</v>
      </c>
      <c r="R126" s="102" t="s">
        <v>217</v>
      </c>
      <c r="S126" s="102" t="s">
        <v>218</v>
      </c>
      <c r="T126" s="103" t="s">
        <v>219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220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P128+P134+P139</f>
        <v>0</v>
      </c>
      <c r="Q127" s="105"/>
      <c r="R127" s="209">
        <f>R128+R134+R139</f>
        <v>1.8416619999999999</v>
      </c>
      <c r="S127" s="105"/>
      <c r="T127" s="210">
        <f>T128+T134+T139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77</v>
      </c>
      <c r="AU127" s="18" t="s">
        <v>201</v>
      </c>
      <c r="BK127" s="211">
        <f>BK128+BK134+BK139</f>
        <v>0</v>
      </c>
    </row>
    <row r="128" s="12" customFormat="1" ht="25.92" customHeight="1">
      <c r="A128" s="12"/>
      <c r="B128" s="212"/>
      <c r="C128" s="213"/>
      <c r="D128" s="214" t="s">
        <v>77</v>
      </c>
      <c r="E128" s="215" t="s">
        <v>307</v>
      </c>
      <c r="F128" s="215" t="s">
        <v>308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P129</f>
        <v>0</v>
      </c>
      <c r="Q128" s="220"/>
      <c r="R128" s="221">
        <f>R129</f>
        <v>0.63848000000000005</v>
      </c>
      <c r="S128" s="220"/>
      <c r="T128" s="222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85</v>
      </c>
      <c r="AT128" s="224" t="s">
        <v>77</v>
      </c>
      <c r="AU128" s="224" t="s">
        <v>78</v>
      </c>
      <c r="AY128" s="223" t="s">
        <v>224</v>
      </c>
      <c r="BK128" s="225">
        <f>BK129</f>
        <v>0</v>
      </c>
    </row>
    <row r="129" s="12" customFormat="1" ht="22.8" customHeight="1">
      <c r="A129" s="12"/>
      <c r="B129" s="212"/>
      <c r="C129" s="213"/>
      <c r="D129" s="214" t="s">
        <v>77</v>
      </c>
      <c r="E129" s="244" t="s">
        <v>87</v>
      </c>
      <c r="F129" s="244" t="s">
        <v>502</v>
      </c>
      <c r="G129" s="213"/>
      <c r="H129" s="213"/>
      <c r="I129" s="216"/>
      <c r="J129" s="245">
        <f>BK129</f>
        <v>0</v>
      </c>
      <c r="K129" s="213"/>
      <c r="L129" s="218"/>
      <c r="M129" s="219"/>
      <c r="N129" s="220"/>
      <c r="O129" s="220"/>
      <c r="P129" s="221">
        <f>SUM(P130:P133)</f>
        <v>0</v>
      </c>
      <c r="Q129" s="220"/>
      <c r="R129" s="221">
        <f>SUM(R130:R133)</f>
        <v>0.63848000000000005</v>
      </c>
      <c r="S129" s="220"/>
      <c r="T129" s="222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85</v>
      </c>
      <c r="AT129" s="224" t="s">
        <v>77</v>
      </c>
      <c r="AU129" s="224" t="s">
        <v>85</v>
      </c>
      <c r="AY129" s="223" t="s">
        <v>224</v>
      </c>
      <c r="BK129" s="225">
        <f>SUM(BK130:BK133)</f>
        <v>0</v>
      </c>
    </row>
    <row r="130" s="2" customFormat="1" ht="24.15" customHeight="1">
      <c r="A130" s="39"/>
      <c r="B130" s="40"/>
      <c r="C130" s="226" t="s">
        <v>85</v>
      </c>
      <c r="D130" s="226" t="s">
        <v>225</v>
      </c>
      <c r="E130" s="227" t="s">
        <v>1959</v>
      </c>
      <c r="F130" s="228" t="s">
        <v>1960</v>
      </c>
      <c r="G130" s="229" t="s">
        <v>318</v>
      </c>
      <c r="H130" s="230">
        <v>4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1164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1164</v>
      </c>
      <c r="BM130" s="237" t="s">
        <v>1961</v>
      </c>
    </row>
    <row r="131" s="2" customFormat="1" ht="24.15" customHeight="1">
      <c r="A131" s="39"/>
      <c r="B131" s="40"/>
      <c r="C131" s="297" t="s">
        <v>87</v>
      </c>
      <c r="D131" s="297" t="s">
        <v>483</v>
      </c>
      <c r="E131" s="298" t="s">
        <v>1962</v>
      </c>
      <c r="F131" s="299" t="s">
        <v>1963</v>
      </c>
      <c r="G131" s="300" t="s">
        <v>318</v>
      </c>
      <c r="H131" s="301">
        <v>4</v>
      </c>
      <c r="I131" s="302"/>
      <c r="J131" s="303">
        <f>ROUND(I131*H131,2)</f>
        <v>0</v>
      </c>
      <c r="K131" s="299" t="s">
        <v>1</v>
      </c>
      <c r="L131" s="304"/>
      <c r="M131" s="305" t="s">
        <v>1</v>
      </c>
      <c r="N131" s="306" t="s">
        <v>43</v>
      </c>
      <c r="O131" s="92"/>
      <c r="P131" s="235">
        <f>O131*H131</f>
        <v>0</v>
      </c>
      <c r="Q131" s="235">
        <v>0.050000000000000003</v>
      </c>
      <c r="R131" s="235">
        <f>Q131*H131</f>
        <v>0.20000000000000001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1763</v>
      </c>
      <c r="AT131" s="237" t="s">
        <v>483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1763</v>
      </c>
      <c r="BM131" s="237" t="s">
        <v>1964</v>
      </c>
    </row>
    <row r="132" s="2" customFormat="1" ht="24.15" customHeight="1">
      <c r="A132" s="39"/>
      <c r="B132" s="40"/>
      <c r="C132" s="226" t="s">
        <v>101</v>
      </c>
      <c r="D132" s="226" t="s">
        <v>225</v>
      </c>
      <c r="E132" s="227" t="s">
        <v>1965</v>
      </c>
      <c r="F132" s="228" t="s">
        <v>1966</v>
      </c>
      <c r="G132" s="229" t="s">
        <v>394</v>
      </c>
      <c r="H132" s="230">
        <v>0.20300000000000001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2.1600000000000001</v>
      </c>
      <c r="R132" s="235">
        <f>Q132*H132</f>
        <v>0.43848000000000004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1967</v>
      </c>
    </row>
    <row r="133" s="13" customFormat="1">
      <c r="A133" s="13"/>
      <c r="B133" s="250"/>
      <c r="C133" s="251"/>
      <c r="D133" s="239" t="s">
        <v>314</v>
      </c>
      <c r="E133" s="252" t="s">
        <v>1</v>
      </c>
      <c r="F133" s="253" t="s">
        <v>1968</v>
      </c>
      <c r="G133" s="251"/>
      <c r="H133" s="254">
        <v>0.20300000000000001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314</v>
      </c>
      <c r="AU133" s="260" t="s">
        <v>87</v>
      </c>
      <c r="AV133" s="13" t="s">
        <v>87</v>
      </c>
      <c r="AW133" s="13" t="s">
        <v>34</v>
      </c>
      <c r="AX133" s="13" t="s">
        <v>85</v>
      </c>
      <c r="AY133" s="260" t="s">
        <v>224</v>
      </c>
    </row>
    <row r="134" s="12" customFormat="1" ht="25.92" customHeight="1">
      <c r="A134" s="12"/>
      <c r="B134" s="212"/>
      <c r="C134" s="213"/>
      <c r="D134" s="214" t="s">
        <v>77</v>
      </c>
      <c r="E134" s="215" t="s">
        <v>759</v>
      </c>
      <c r="F134" s="215" t="s">
        <v>760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P135</f>
        <v>0</v>
      </c>
      <c r="Q134" s="220"/>
      <c r="R134" s="221">
        <f>R135</f>
        <v>0.00027999999999999998</v>
      </c>
      <c r="S134" s="220"/>
      <c r="T134" s="222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87</v>
      </c>
      <c r="AT134" s="224" t="s">
        <v>77</v>
      </c>
      <c r="AU134" s="224" t="s">
        <v>78</v>
      </c>
      <c r="AY134" s="223" t="s">
        <v>224</v>
      </c>
      <c r="BK134" s="225">
        <f>BK135</f>
        <v>0</v>
      </c>
    </row>
    <row r="135" s="12" customFormat="1" ht="22.8" customHeight="1">
      <c r="A135" s="12"/>
      <c r="B135" s="212"/>
      <c r="C135" s="213"/>
      <c r="D135" s="214" t="s">
        <v>77</v>
      </c>
      <c r="E135" s="244" t="s">
        <v>1101</v>
      </c>
      <c r="F135" s="244" t="s">
        <v>1102</v>
      </c>
      <c r="G135" s="213"/>
      <c r="H135" s="213"/>
      <c r="I135" s="216"/>
      <c r="J135" s="245">
        <f>BK135</f>
        <v>0</v>
      </c>
      <c r="K135" s="213"/>
      <c r="L135" s="218"/>
      <c r="M135" s="219"/>
      <c r="N135" s="220"/>
      <c r="O135" s="220"/>
      <c r="P135" s="221">
        <f>SUM(P136:P138)</f>
        <v>0</v>
      </c>
      <c r="Q135" s="220"/>
      <c r="R135" s="221">
        <f>SUM(R136:R138)</f>
        <v>0.00027999999999999998</v>
      </c>
      <c r="S135" s="220"/>
      <c r="T135" s="222">
        <f>SUM(T136:T138)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87</v>
      </c>
      <c r="AT135" s="224" t="s">
        <v>77</v>
      </c>
      <c r="AU135" s="224" t="s">
        <v>85</v>
      </c>
      <c r="AY135" s="223" t="s">
        <v>224</v>
      </c>
      <c r="BK135" s="225">
        <f>SUM(BK136:BK138)</f>
        <v>0</v>
      </c>
    </row>
    <row r="136" s="2" customFormat="1" ht="21.75" customHeight="1">
      <c r="A136" s="39"/>
      <c r="B136" s="40"/>
      <c r="C136" s="226" t="s">
        <v>243</v>
      </c>
      <c r="D136" s="226" t="s">
        <v>225</v>
      </c>
      <c r="E136" s="227" t="s">
        <v>1879</v>
      </c>
      <c r="F136" s="228" t="s">
        <v>1880</v>
      </c>
      <c r="G136" s="229" t="s">
        <v>318</v>
      </c>
      <c r="H136" s="230">
        <v>1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365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365</v>
      </c>
      <c r="BM136" s="237" t="s">
        <v>1969</v>
      </c>
    </row>
    <row r="137" s="2" customFormat="1" ht="16.5" customHeight="1">
      <c r="A137" s="39"/>
      <c r="B137" s="40"/>
      <c r="C137" s="297" t="s">
        <v>223</v>
      </c>
      <c r="D137" s="297" t="s">
        <v>483</v>
      </c>
      <c r="E137" s="298" t="s">
        <v>1882</v>
      </c>
      <c r="F137" s="299" t="s">
        <v>1883</v>
      </c>
      <c r="G137" s="300" t="s">
        <v>318</v>
      </c>
      <c r="H137" s="301">
        <v>1</v>
      </c>
      <c r="I137" s="302"/>
      <c r="J137" s="303">
        <f>ROUND(I137*H137,2)</f>
        <v>0</v>
      </c>
      <c r="K137" s="299" t="s">
        <v>229</v>
      </c>
      <c r="L137" s="304"/>
      <c r="M137" s="305" t="s">
        <v>1</v>
      </c>
      <c r="N137" s="306" t="s">
        <v>43</v>
      </c>
      <c r="O137" s="92"/>
      <c r="P137" s="235">
        <f>O137*H137</f>
        <v>0</v>
      </c>
      <c r="Q137" s="235">
        <v>0.00027999999999999998</v>
      </c>
      <c r="R137" s="235">
        <f>Q137*H137</f>
        <v>0.00027999999999999998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567</v>
      </c>
      <c r="AT137" s="237" t="s">
        <v>483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365</v>
      </c>
      <c r="BM137" s="237" t="s">
        <v>1970</v>
      </c>
    </row>
    <row r="138" s="2" customFormat="1">
      <c r="A138" s="39"/>
      <c r="B138" s="40"/>
      <c r="C138" s="41"/>
      <c r="D138" s="239" t="s">
        <v>235</v>
      </c>
      <c r="E138" s="41"/>
      <c r="F138" s="240" t="s">
        <v>1885</v>
      </c>
      <c r="G138" s="41"/>
      <c r="H138" s="41"/>
      <c r="I138" s="241"/>
      <c r="J138" s="41"/>
      <c r="K138" s="41"/>
      <c r="L138" s="45"/>
      <c r="M138" s="242"/>
      <c r="N138" s="243"/>
      <c r="O138" s="92"/>
      <c r="P138" s="92"/>
      <c r="Q138" s="92"/>
      <c r="R138" s="92"/>
      <c r="S138" s="92"/>
      <c r="T138" s="93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235</v>
      </c>
      <c r="AU138" s="18" t="s">
        <v>87</v>
      </c>
    </row>
    <row r="139" s="12" customFormat="1" ht="25.92" customHeight="1">
      <c r="A139" s="12"/>
      <c r="B139" s="212"/>
      <c r="C139" s="213"/>
      <c r="D139" s="214" t="s">
        <v>77</v>
      </c>
      <c r="E139" s="215" t="s">
        <v>483</v>
      </c>
      <c r="F139" s="215" t="s">
        <v>1749</v>
      </c>
      <c r="G139" s="213"/>
      <c r="H139" s="213"/>
      <c r="I139" s="216"/>
      <c r="J139" s="217">
        <f>BK139</f>
        <v>0</v>
      </c>
      <c r="K139" s="213"/>
      <c r="L139" s="218"/>
      <c r="M139" s="219"/>
      <c r="N139" s="220"/>
      <c r="O139" s="220"/>
      <c r="P139" s="221">
        <f>P140+P173</f>
        <v>0</v>
      </c>
      <c r="Q139" s="220"/>
      <c r="R139" s="221">
        <f>R140+R173</f>
        <v>1.2029019999999999</v>
      </c>
      <c r="S139" s="220"/>
      <c r="T139" s="222">
        <f>T140+T173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101</v>
      </c>
      <c r="AT139" s="224" t="s">
        <v>77</v>
      </c>
      <c r="AU139" s="224" t="s">
        <v>78</v>
      </c>
      <c r="AY139" s="223" t="s">
        <v>224</v>
      </c>
      <c r="BK139" s="225">
        <f>BK140+BK173</f>
        <v>0</v>
      </c>
    </row>
    <row r="140" s="12" customFormat="1" ht="22.8" customHeight="1">
      <c r="A140" s="12"/>
      <c r="B140" s="212"/>
      <c r="C140" s="213"/>
      <c r="D140" s="214" t="s">
        <v>77</v>
      </c>
      <c r="E140" s="244" t="s">
        <v>1357</v>
      </c>
      <c r="F140" s="244" t="s">
        <v>1358</v>
      </c>
      <c r="G140" s="213"/>
      <c r="H140" s="213"/>
      <c r="I140" s="216"/>
      <c r="J140" s="245">
        <f>BK140</f>
        <v>0</v>
      </c>
      <c r="K140" s="213"/>
      <c r="L140" s="218"/>
      <c r="M140" s="219"/>
      <c r="N140" s="220"/>
      <c r="O140" s="220"/>
      <c r="P140" s="221">
        <f>SUM(P141:P172)</f>
        <v>0</v>
      </c>
      <c r="Q140" s="220"/>
      <c r="R140" s="221">
        <f>SUM(R141:R172)</f>
        <v>0.74422999999999995</v>
      </c>
      <c r="S140" s="220"/>
      <c r="T140" s="222">
        <f>SUM(T141:T172)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101</v>
      </c>
      <c r="AT140" s="224" t="s">
        <v>77</v>
      </c>
      <c r="AU140" s="224" t="s">
        <v>85</v>
      </c>
      <c r="AY140" s="223" t="s">
        <v>224</v>
      </c>
      <c r="BK140" s="225">
        <f>SUM(BK141:BK172)</f>
        <v>0</v>
      </c>
    </row>
    <row r="141" s="2" customFormat="1" ht="33" customHeight="1">
      <c r="A141" s="39"/>
      <c r="B141" s="40"/>
      <c r="C141" s="226" t="s">
        <v>252</v>
      </c>
      <c r="D141" s="226" t="s">
        <v>225</v>
      </c>
      <c r="E141" s="227" t="s">
        <v>1750</v>
      </c>
      <c r="F141" s="228" t="s">
        <v>1751</v>
      </c>
      <c r="G141" s="229" t="s">
        <v>318</v>
      </c>
      <c r="H141" s="230">
        <v>16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1164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1164</v>
      </c>
      <c r="BM141" s="237" t="s">
        <v>1971</v>
      </c>
    </row>
    <row r="142" s="2" customFormat="1" ht="24.15" customHeight="1">
      <c r="A142" s="39"/>
      <c r="B142" s="40"/>
      <c r="C142" s="297" t="s">
        <v>257</v>
      </c>
      <c r="D142" s="297" t="s">
        <v>483</v>
      </c>
      <c r="E142" s="298" t="s">
        <v>1753</v>
      </c>
      <c r="F142" s="299" t="s">
        <v>1754</v>
      </c>
      <c r="G142" s="300" t="s">
        <v>318</v>
      </c>
      <c r="H142" s="301">
        <v>16</v>
      </c>
      <c r="I142" s="302"/>
      <c r="J142" s="303">
        <f>ROUND(I142*H142,2)</f>
        <v>0</v>
      </c>
      <c r="K142" s="299" t="s">
        <v>229</v>
      </c>
      <c r="L142" s="304"/>
      <c r="M142" s="305" t="s">
        <v>1</v>
      </c>
      <c r="N142" s="306" t="s">
        <v>43</v>
      </c>
      <c r="O142" s="92"/>
      <c r="P142" s="235">
        <f>O142*H142</f>
        <v>0</v>
      </c>
      <c r="Q142" s="235">
        <v>0.0080999999999999996</v>
      </c>
      <c r="R142" s="235">
        <f>Q142*H142</f>
        <v>0.12959999999999999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1755</v>
      </c>
      <c r="AT142" s="237" t="s">
        <v>483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1164</v>
      </c>
      <c r="BM142" s="237" t="s">
        <v>1972</v>
      </c>
    </row>
    <row r="143" s="2" customFormat="1" ht="33" customHeight="1">
      <c r="A143" s="39"/>
      <c r="B143" s="40"/>
      <c r="C143" s="226" t="s">
        <v>264</v>
      </c>
      <c r="D143" s="226" t="s">
        <v>225</v>
      </c>
      <c r="E143" s="227" t="s">
        <v>1973</v>
      </c>
      <c r="F143" s="228" t="s">
        <v>1974</v>
      </c>
      <c r="G143" s="229" t="s">
        <v>318</v>
      </c>
      <c r="H143" s="230">
        <v>8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1164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1164</v>
      </c>
      <c r="BM143" s="237" t="s">
        <v>1975</v>
      </c>
    </row>
    <row r="144" s="2" customFormat="1" ht="33" customHeight="1">
      <c r="A144" s="39"/>
      <c r="B144" s="40"/>
      <c r="C144" s="297" t="s">
        <v>271</v>
      </c>
      <c r="D144" s="297" t="s">
        <v>483</v>
      </c>
      <c r="E144" s="298" t="s">
        <v>1976</v>
      </c>
      <c r="F144" s="299" t="s">
        <v>1977</v>
      </c>
      <c r="G144" s="300" t="s">
        <v>318</v>
      </c>
      <c r="H144" s="301">
        <v>8</v>
      </c>
      <c r="I144" s="302"/>
      <c r="J144" s="303">
        <f>ROUND(I144*H144,2)</f>
        <v>0</v>
      </c>
      <c r="K144" s="299" t="s">
        <v>1</v>
      </c>
      <c r="L144" s="304"/>
      <c r="M144" s="305" t="s">
        <v>1</v>
      </c>
      <c r="N144" s="306" t="s">
        <v>43</v>
      </c>
      <c r="O144" s="92"/>
      <c r="P144" s="235">
        <f>O144*H144</f>
        <v>0</v>
      </c>
      <c r="Q144" s="235">
        <v>0.0033</v>
      </c>
      <c r="R144" s="235">
        <f>Q144*H144</f>
        <v>0.0264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1763</v>
      </c>
      <c r="AT144" s="237" t="s">
        <v>483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1763</v>
      </c>
      <c r="BM144" s="237" t="s">
        <v>1978</v>
      </c>
    </row>
    <row r="145" s="2" customFormat="1">
      <c r="A145" s="39"/>
      <c r="B145" s="40"/>
      <c r="C145" s="41"/>
      <c r="D145" s="239" t="s">
        <v>235</v>
      </c>
      <c r="E145" s="41"/>
      <c r="F145" s="240" t="s">
        <v>1979</v>
      </c>
      <c r="G145" s="41"/>
      <c r="H145" s="41"/>
      <c r="I145" s="241"/>
      <c r="J145" s="41"/>
      <c r="K145" s="41"/>
      <c r="L145" s="45"/>
      <c r="M145" s="242"/>
      <c r="N145" s="243"/>
      <c r="O145" s="92"/>
      <c r="P145" s="92"/>
      <c r="Q145" s="92"/>
      <c r="R145" s="92"/>
      <c r="S145" s="92"/>
      <c r="T145" s="93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235</v>
      </c>
      <c r="AU145" s="18" t="s">
        <v>87</v>
      </c>
    </row>
    <row r="146" s="2" customFormat="1" ht="24.15" customHeight="1">
      <c r="A146" s="39"/>
      <c r="B146" s="40"/>
      <c r="C146" s="226" t="s">
        <v>276</v>
      </c>
      <c r="D146" s="226" t="s">
        <v>225</v>
      </c>
      <c r="E146" s="227" t="s">
        <v>1980</v>
      </c>
      <c r="F146" s="228" t="s">
        <v>1981</v>
      </c>
      <c r="G146" s="229" t="s">
        <v>318</v>
      </c>
      <c r="H146" s="230">
        <v>4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1164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1164</v>
      </c>
      <c r="BM146" s="237" t="s">
        <v>1982</v>
      </c>
    </row>
    <row r="147" s="2" customFormat="1" ht="24.15" customHeight="1">
      <c r="A147" s="39"/>
      <c r="B147" s="40"/>
      <c r="C147" s="297" t="s">
        <v>281</v>
      </c>
      <c r="D147" s="297" t="s">
        <v>483</v>
      </c>
      <c r="E147" s="298" t="s">
        <v>1983</v>
      </c>
      <c r="F147" s="299" t="s">
        <v>1984</v>
      </c>
      <c r="G147" s="300" t="s">
        <v>318</v>
      </c>
      <c r="H147" s="301">
        <v>4</v>
      </c>
      <c r="I147" s="302"/>
      <c r="J147" s="303">
        <f>ROUND(I147*H147,2)</f>
        <v>0</v>
      </c>
      <c r="K147" s="299" t="s">
        <v>229</v>
      </c>
      <c r="L147" s="304"/>
      <c r="M147" s="305" t="s">
        <v>1</v>
      </c>
      <c r="N147" s="306" t="s">
        <v>43</v>
      </c>
      <c r="O147" s="92"/>
      <c r="P147" s="235">
        <f>O147*H147</f>
        <v>0</v>
      </c>
      <c r="Q147" s="235">
        <v>0.0074000000000000003</v>
      </c>
      <c r="R147" s="235">
        <f>Q147*H147</f>
        <v>0.029600000000000001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1755</v>
      </c>
      <c r="AT147" s="237" t="s">
        <v>483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1164</v>
      </c>
      <c r="BM147" s="237" t="s">
        <v>1985</v>
      </c>
    </row>
    <row r="148" s="2" customFormat="1" ht="16.5" customHeight="1">
      <c r="A148" s="39"/>
      <c r="B148" s="40"/>
      <c r="C148" s="226" t="s">
        <v>8</v>
      </c>
      <c r="D148" s="226" t="s">
        <v>225</v>
      </c>
      <c r="E148" s="227" t="s">
        <v>1986</v>
      </c>
      <c r="F148" s="228" t="s">
        <v>1987</v>
      </c>
      <c r="G148" s="229" t="s">
        <v>318</v>
      </c>
      <c r="H148" s="230">
        <v>4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1164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1164</v>
      </c>
      <c r="BM148" s="237" t="s">
        <v>1988</v>
      </c>
    </row>
    <row r="149" s="2" customFormat="1" ht="16.5" customHeight="1">
      <c r="A149" s="39"/>
      <c r="B149" s="40"/>
      <c r="C149" s="297" t="s">
        <v>294</v>
      </c>
      <c r="D149" s="297" t="s">
        <v>483</v>
      </c>
      <c r="E149" s="298" t="s">
        <v>1989</v>
      </c>
      <c r="F149" s="299" t="s">
        <v>1990</v>
      </c>
      <c r="G149" s="300" t="s">
        <v>318</v>
      </c>
      <c r="H149" s="301">
        <v>4</v>
      </c>
      <c r="I149" s="302"/>
      <c r="J149" s="303">
        <f>ROUND(I149*H149,2)</f>
        <v>0</v>
      </c>
      <c r="K149" s="299" t="s">
        <v>229</v>
      </c>
      <c r="L149" s="304"/>
      <c r="M149" s="305" t="s">
        <v>1</v>
      </c>
      <c r="N149" s="306" t="s">
        <v>43</v>
      </c>
      <c r="O149" s="92"/>
      <c r="P149" s="235">
        <f>O149*H149</f>
        <v>0</v>
      </c>
      <c r="Q149" s="235">
        <v>0.00059999999999999995</v>
      </c>
      <c r="R149" s="235">
        <f>Q149*H149</f>
        <v>0.0023999999999999998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1763</v>
      </c>
      <c r="AT149" s="237" t="s">
        <v>483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1763</v>
      </c>
      <c r="BM149" s="237" t="s">
        <v>1991</v>
      </c>
    </row>
    <row r="150" s="2" customFormat="1">
      <c r="A150" s="39"/>
      <c r="B150" s="40"/>
      <c r="C150" s="41"/>
      <c r="D150" s="239" t="s">
        <v>235</v>
      </c>
      <c r="E150" s="41"/>
      <c r="F150" s="240" t="s">
        <v>1992</v>
      </c>
      <c r="G150" s="41"/>
      <c r="H150" s="41"/>
      <c r="I150" s="241"/>
      <c r="J150" s="41"/>
      <c r="K150" s="41"/>
      <c r="L150" s="45"/>
      <c r="M150" s="242"/>
      <c r="N150" s="243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235</v>
      </c>
      <c r="AU150" s="18" t="s">
        <v>87</v>
      </c>
    </row>
    <row r="151" s="2" customFormat="1" ht="37.8" customHeight="1">
      <c r="A151" s="39"/>
      <c r="B151" s="40"/>
      <c r="C151" s="226" t="s">
        <v>299</v>
      </c>
      <c r="D151" s="226" t="s">
        <v>225</v>
      </c>
      <c r="E151" s="227" t="s">
        <v>1757</v>
      </c>
      <c r="F151" s="228" t="s">
        <v>1758</v>
      </c>
      <c r="G151" s="229" t="s">
        <v>570</v>
      </c>
      <c r="H151" s="230">
        <v>203</v>
      </c>
      <c r="I151" s="231"/>
      <c r="J151" s="232">
        <f>ROUND(I151*H151,2)</f>
        <v>0</v>
      </c>
      <c r="K151" s="228" t="s">
        <v>229</v>
      </c>
      <c r="L151" s="45"/>
      <c r="M151" s="233" t="s">
        <v>1</v>
      </c>
      <c r="N151" s="234" t="s">
        <v>43</v>
      </c>
      <c r="O151" s="92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1164</v>
      </c>
      <c r="AT151" s="237" t="s">
        <v>225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1164</v>
      </c>
      <c r="BM151" s="237" t="s">
        <v>1993</v>
      </c>
    </row>
    <row r="152" s="2" customFormat="1">
      <c r="A152" s="39"/>
      <c r="B152" s="40"/>
      <c r="C152" s="41"/>
      <c r="D152" s="239" t="s">
        <v>235</v>
      </c>
      <c r="E152" s="41"/>
      <c r="F152" s="240" t="s">
        <v>1760</v>
      </c>
      <c r="G152" s="41"/>
      <c r="H152" s="41"/>
      <c r="I152" s="241"/>
      <c r="J152" s="41"/>
      <c r="K152" s="41"/>
      <c r="L152" s="45"/>
      <c r="M152" s="242"/>
      <c r="N152" s="243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235</v>
      </c>
      <c r="AU152" s="18" t="s">
        <v>87</v>
      </c>
    </row>
    <row r="153" s="2" customFormat="1" ht="16.5" customHeight="1">
      <c r="A153" s="39"/>
      <c r="B153" s="40"/>
      <c r="C153" s="297" t="s">
        <v>361</v>
      </c>
      <c r="D153" s="297" t="s">
        <v>483</v>
      </c>
      <c r="E153" s="298" t="s">
        <v>1761</v>
      </c>
      <c r="F153" s="299" t="s">
        <v>1762</v>
      </c>
      <c r="G153" s="300" t="s">
        <v>754</v>
      </c>
      <c r="H153" s="301">
        <v>192.84999999999999</v>
      </c>
      <c r="I153" s="302"/>
      <c r="J153" s="303">
        <f>ROUND(I153*H153,2)</f>
        <v>0</v>
      </c>
      <c r="K153" s="299" t="s">
        <v>229</v>
      </c>
      <c r="L153" s="304"/>
      <c r="M153" s="305" t="s">
        <v>1</v>
      </c>
      <c r="N153" s="306" t="s">
        <v>43</v>
      </c>
      <c r="O153" s="92"/>
      <c r="P153" s="235">
        <f>O153*H153</f>
        <v>0</v>
      </c>
      <c r="Q153" s="235">
        <v>0.001</v>
      </c>
      <c r="R153" s="235">
        <f>Q153*H153</f>
        <v>0.19284999999999999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1763</v>
      </c>
      <c r="AT153" s="237" t="s">
        <v>483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1763</v>
      </c>
      <c r="BM153" s="237" t="s">
        <v>1994</v>
      </c>
    </row>
    <row r="154" s="13" customFormat="1">
      <c r="A154" s="13"/>
      <c r="B154" s="250"/>
      <c r="C154" s="251"/>
      <c r="D154" s="239" t="s">
        <v>314</v>
      </c>
      <c r="E154" s="251"/>
      <c r="F154" s="253" t="s">
        <v>1995</v>
      </c>
      <c r="G154" s="251"/>
      <c r="H154" s="254">
        <v>192.84999999999999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4</v>
      </c>
      <c r="AX154" s="13" t="s">
        <v>85</v>
      </c>
      <c r="AY154" s="260" t="s">
        <v>224</v>
      </c>
    </row>
    <row r="155" s="2" customFormat="1" ht="16.5" customHeight="1">
      <c r="A155" s="39"/>
      <c r="B155" s="40"/>
      <c r="C155" s="297" t="s">
        <v>365</v>
      </c>
      <c r="D155" s="297" t="s">
        <v>483</v>
      </c>
      <c r="E155" s="298" t="s">
        <v>1766</v>
      </c>
      <c r="F155" s="299" t="s">
        <v>1767</v>
      </c>
      <c r="G155" s="300" t="s">
        <v>318</v>
      </c>
      <c r="H155" s="301">
        <v>22</v>
      </c>
      <c r="I155" s="302"/>
      <c r="J155" s="303">
        <f>ROUND(I155*H155,2)</f>
        <v>0</v>
      </c>
      <c r="K155" s="299" t="s">
        <v>229</v>
      </c>
      <c r="L155" s="304"/>
      <c r="M155" s="305" t="s">
        <v>1</v>
      </c>
      <c r="N155" s="306" t="s">
        <v>43</v>
      </c>
      <c r="O155" s="92"/>
      <c r="P155" s="235">
        <f>O155*H155</f>
        <v>0</v>
      </c>
      <c r="Q155" s="235">
        <v>0.00029999999999999997</v>
      </c>
      <c r="R155" s="235">
        <f>Q155*H155</f>
        <v>0.0065999999999999991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1755</v>
      </c>
      <c r="AT155" s="237" t="s">
        <v>483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1164</v>
      </c>
      <c r="BM155" s="237" t="s">
        <v>1996</v>
      </c>
    </row>
    <row r="156" s="2" customFormat="1">
      <c r="A156" s="39"/>
      <c r="B156" s="40"/>
      <c r="C156" s="41"/>
      <c r="D156" s="239" t="s">
        <v>235</v>
      </c>
      <c r="E156" s="41"/>
      <c r="F156" s="240" t="s">
        <v>1769</v>
      </c>
      <c r="G156" s="41"/>
      <c r="H156" s="41"/>
      <c r="I156" s="241"/>
      <c r="J156" s="41"/>
      <c r="K156" s="41"/>
      <c r="L156" s="45"/>
      <c r="M156" s="242"/>
      <c r="N156" s="243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235</v>
      </c>
      <c r="AU156" s="18" t="s">
        <v>87</v>
      </c>
    </row>
    <row r="157" s="2" customFormat="1" ht="24.15" customHeight="1">
      <c r="A157" s="39"/>
      <c r="B157" s="40"/>
      <c r="C157" s="226" t="s">
        <v>371</v>
      </c>
      <c r="D157" s="226" t="s">
        <v>225</v>
      </c>
      <c r="E157" s="227" t="s">
        <v>1832</v>
      </c>
      <c r="F157" s="228" t="s">
        <v>1833</v>
      </c>
      <c r="G157" s="229" t="s">
        <v>570</v>
      </c>
      <c r="H157" s="230">
        <v>25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1164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1164</v>
      </c>
      <c r="BM157" s="237" t="s">
        <v>1997</v>
      </c>
    </row>
    <row r="158" s="2" customFormat="1" ht="16.5" customHeight="1">
      <c r="A158" s="39"/>
      <c r="B158" s="40"/>
      <c r="C158" s="297" t="s">
        <v>376</v>
      </c>
      <c r="D158" s="297" t="s">
        <v>483</v>
      </c>
      <c r="E158" s="298" t="s">
        <v>1835</v>
      </c>
      <c r="F158" s="299" t="s">
        <v>1836</v>
      </c>
      <c r="G158" s="300" t="s">
        <v>754</v>
      </c>
      <c r="H158" s="301">
        <v>15</v>
      </c>
      <c r="I158" s="302"/>
      <c r="J158" s="303">
        <f>ROUND(I158*H158,2)</f>
        <v>0</v>
      </c>
      <c r="K158" s="299" t="s">
        <v>229</v>
      </c>
      <c r="L158" s="304"/>
      <c r="M158" s="305" t="s">
        <v>1</v>
      </c>
      <c r="N158" s="306" t="s">
        <v>43</v>
      </c>
      <c r="O158" s="92"/>
      <c r="P158" s="235">
        <f>O158*H158</f>
        <v>0</v>
      </c>
      <c r="Q158" s="235">
        <v>0.001</v>
      </c>
      <c r="R158" s="235">
        <f>Q158*H158</f>
        <v>0.014999999999999999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1755</v>
      </c>
      <c r="AT158" s="237" t="s">
        <v>483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1164</v>
      </c>
      <c r="BM158" s="237" t="s">
        <v>1998</v>
      </c>
    </row>
    <row r="159" s="13" customFormat="1">
      <c r="A159" s="13"/>
      <c r="B159" s="250"/>
      <c r="C159" s="251"/>
      <c r="D159" s="239" t="s">
        <v>314</v>
      </c>
      <c r="E159" s="251"/>
      <c r="F159" s="253" t="s">
        <v>1999</v>
      </c>
      <c r="G159" s="251"/>
      <c r="H159" s="254">
        <v>15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314</v>
      </c>
      <c r="AU159" s="260" t="s">
        <v>87</v>
      </c>
      <c r="AV159" s="13" t="s">
        <v>87</v>
      </c>
      <c r="AW159" s="13" t="s">
        <v>4</v>
      </c>
      <c r="AX159" s="13" t="s">
        <v>85</v>
      </c>
      <c r="AY159" s="260" t="s">
        <v>224</v>
      </c>
    </row>
    <row r="160" s="2" customFormat="1" ht="24.15" customHeight="1">
      <c r="A160" s="39"/>
      <c r="B160" s="40"/>
      <c r="C160" s="226" t="s">
        <v>380</v>
      </c>
      <c r="D160" s="226" t="s">
        <v>225</v>
      </c>
      <c r="E160" s="227" t="s">
        <v>1770</v>
      </c>
      <c r="F160" s="228" t="s">
        <v>1771</v>
      </c>
      <c r="G160" s="229" t="s">
        <v>318</v>
      </c>
      <c r="H160" s="230">
        <v>2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1164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1164</v>
      </c>
      <c r="BM160" s="237" t="s">
        <v>2000</v>
      </c>
    </row>
    <row r="161" s="2" customFormat="1" ht="37.8" customHeight="1">
      <c r="A161" s="39"/>
      <c r="B161" s="40"/>
      <c r="C161" s="226" t="s">
        <v>384</v>
      </c>
      <c r="D161" s="226" t="s">
        <v>225</v>
      </c>
      <c r="E161" s="227" t="s">
        <v>1898</v>
      </c>
      <c r="F161" s="228" t="s">
        <v>1899</v>
      </c>
      <c r="G161" s="229" t="s">
        <v>570</v>
      </c>
      <c r="H161" s="230">
        <v>65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1164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1164</v>
      </c>
      <c r="BM161" s="237" t="s">
        <v>2001</v>
      </c>
    </row>
    <row r="162" s="2" customFormat="1" ht="24.15" customHeight="1">
      <c r="A162" s="39"/>
      <c r="B162" s="40"/>
      <c r="C162" s="297" t="s">
        <v>7</v>
      </c>
      <c r="D162" s="297" t="s">
        <v>483</v>
      </c>
      <c r="E162" s="298" t="s">
        <v>1205</v>
      </c>
      <c r="F162" s="299" t="s">
        <v>1206</v>
      </c>
      <c r="G162" s="300" t="s">
        <v>570</v>
      </c>
      <c r="H162" s="301">
        <v>74.75</v>
      </c>
      <c r="I162" s="302"/>
      <c r="J162" s="303">
        <f>ROUND(I162*H162,2)</f>
        <v>0</v>
      </c>
      <c r="K162" s="299" t="s">
        <v>229</v>
      </c>
      <c r="L162" s="304"/>
      <c r="M162" s="305" t="s">
        <v>1</v>
      </c>
      <c r="N162" s="306" t="s">
        <v>43</v>
      </c>
      <c r="O162" s="92"/>
      <c r="P162" s="235">
        <f>O162*H162</f>
        <v>0</v>
      </c>
      <c r="Q162" s="235">
        <v>0.00017000000000000001</v>
      </c>
      <c r="R162" s="235">
        <f>Q162*H162</f>
        <v>0.0127075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1763</v>
      </c>
      <c r="AT162" s="237" t="s">
        <v>483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1763</v>
      </c>
      <c r="BM162" s="237" t="s">
        <v>2002</v>
      </c>
    </row>
    <row r="163" s="13" customFormat="1">
      <c r="A163" s="13"/>
      <c r="B163" s="250"/>
      <c r="C163" s="251"/>
      <c r="D163" s="239" t="s">
        <v>314</v>
      </c>
      <c r="E163" s="251"/>
      <c r="F163" s="253" t="s">
        <v>2003</v>
      </c>
      <c r="G163" s="251"/>
      <c r="H163" s="254">
        <v>74.75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314</v>
      </c>
      <c r="AU163" s="260" t="s">
        <v>87</v>
      </c>
      <c r="AV163" s="13" t="s">
        <v>87</v>
      </c>
      <c r="AW163" s="13" t="s">
        <v>4</v>
      </c>
      <c r="AX163" s="13" t="s">
        <v>85</v>
      </c>
      <c r="AY163" s="260" t="s">
        <v>224</v>
      </c>
    </row>
    <row r="164" s="2" customFormat="1" ht="37.8" customHeight="1">
      <c r="A164" s="39"/>
      <c r="B164" s="40"/>
      <c r="C164" s="226" t="s">
        <v>391</v>
      </c>
      <c r="D164" s="226" t="s">
        <v>225</v>
      </c>
      <c r="E164" s="227" t="s">
        <v>1903</v>
      </c>
      <c r="F164" s="228" t="s">
        <v>1904</v>
      </c>
      <c r="G164" s="229" t="s">
        <v>570</v>
      </c>
      <c r="H164" s="230">
        <v>15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1164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1164</v>
      </c>
      <c r="BM164" s="237" t="s">
        <v>2004</v>
      </c>
    </row>
    <row r="165" s="2" customFormat="1" ht="24.15" customHeight="1">
      <c r="A165" s="39"/>
      <c r="B165" s="40"/>
      <c r="C165" s="297" t="s">
        <v>398</v>
      </c>
      <c r="D165" s="297" t="s">
        <v>483</v>
      </c>
      <c r="E165" s="298" t="s">
        <v>1906</v>
      </c>
      <c r="F165" s="299" t="s">
        <v>1907</v>
      </c>
      <c r="G165" s="300" t="s">
        <v>570</v>
      </c>
      <c r="H165" s="301">
        <v>17.25</v>
      </c>
      <c r="I165" s="302"/>
      <c r="J165" s="303">
        <f>ROUND(I165*H165,2)</f>
        <v>0</v>
      </c>
      <c r="K165" s="299" t="s">
        <v>229</v>
      </c>
      <c r="L165" s="304"/>
      <c r="M165" s="305" t="s">
        <v>1</v>
      </c>
      <c r="N165" s="306" t="s">
        <v>43</v>
      </c>
      <c r="O165" s="92"/>
      <c r="P165" s="235">
        <f>O165*H165</f>
        <v>0</v>
      </c>
      <c r="Q165" s="235">
        <v>0.00025000000000000001</v>
      </c>
      <c r="R165" s="235">
        <f>Q165*H165</f>
        <v>0.0043125000000000004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1763</v>
      </c>
      <c r="AT165" s="237" t="s">
        <v>483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1763</v>
      </c>
      <c r="BM165" s="237" t="s">
        <v>2005</v>
      </c>
    </row>
    <row r="166" s="13" customFormat="1">
      <c r="A166" s="13"/>
      <c r="B166" s="250"/>
      <c r="C166" s="251"/>
      <c r="D166" s="239" t="s">
        <v>314</v>
      </c>
      <c r="E166" s="251"/>
      <c r="F166" s="253" t="s">
        <v>1149</v>
      </c>
      <c r="G166" s="251"/>
      <c r="H166" s="254">
        <v>17.25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314</v>
      </c>
      <c r="AU166" s="260" t="s">
        <v>87</v>
      </c>
      <c r="AV166" s="13" t="s">
        <v>87</v>
      </c>
      <c r="AW166" s="13" t="s">
        <v>4</v>
      </c>
      <c r="AX166" s="13" t="s">
        <v>85</v>
      </c>
      <c r="AY166" s="260" t="s">
        <v>224</v>
      </c>
    </row>
    <row r="167" s="2" customFormat="1" ht="37.8" customHeight="1">
      <c r="A167" s="39"/>
      <c r="B167" s="40"/>
      <c r="C167" s="226" t="s">
        <v>404</v>
      </c>
      <c r="D167" s="226" t="s">
        <v>225</v>
      </c>
      <c r="E167" s="227" t="s">
        <v>1840</v>
      </c>
      <c r="F167" s="228" t="s">
        <v>1841</v>
      </c>
      <c r="G167" s="229" t="s">
        <v>570</v>
      </c>
      <c r="H167" s="230">
        <v>40</v>
      </c>
      <c r="I167" s="231"/>
      <c r="J167" s="232">
        <f>ROUND(I167*H167,2)</f>
        <v>0</v>
      </c>
      <c r="K167" s="228" t="s">
        <v>229</v>
      </c>
      <c r="L167" s="45"/>
      <c r="M167" s="233" t="s">
        <v>1</v>
      </c>
      <c r="N167" s="234" t="s">
        <v>43</v>
      </c>
      <c r="O167" s="92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7" t="s">
        <v>1164</v>
      </c>
      <c r="AT167" s="237" t="s">
        <v>225</v>
      </c>
      <c r="AU167" s="237" t="s">
        <v>87</v>
      </c>
      <c r="AY167" s="18" t="s">
        <v>224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8" t="s">
        <v>85</v>
      </c>
      <c r="BK167" s="238">
        <f>ROUND(I167*H167,2)</f>
        <v>0</v>
      </c>
      <c r="BL167" s="18" t="s">
        <v>1164</v>
      </c>
      <c r="BM167" s="237" t="s">
        <v>2006</v>
      </c>
    </row>
    <row r="168" s="2" customFormat="1" ht="24.15" customHeight="1">
      <c r="A168" s="39"/>
      <c r="B168" s="40"/>
      <c r="C168" s="297" t="s">
        <v>409</v>
      </c>
      <c r="D168" s="297" t="s">
        <v>483</v>
      </c>
      <c r="E168" s="298" t="s">
        <v>1843</v>
      </c>
      <c r="F168" s="299" t="s">
        <v>1844</v>
      </c>
      <c r="G168" s="300" t="s">
        <v>570</v>
      </c>
      <c r="H168" s="301">
        <v>46</v>
      </c>
      <c r="I168" s="302"/>
      <c r="J168" s="303">
        <f>ROUND(I168*H168,2)</f>
        <v>0</v>
      </c>
      <c r="K168" s="299" t="s">
        <v>229</v>
      </c>
      <c r="L168" s="304"/>
      <c r="M168" s="305" t="s">
        <v>1</v>
      </c>
      <c r="N168" s="306" t="s">
        <v>43</v>
      </c>
      <c r="O168" s="92"/>
      <c r="P168" s="235">
        <f>O168*H168</f>
        <v>0</v>
      </c>
      <c r="Q168" s="235">
        <v>0.00089999999999999998</v>
      </c>
      <c r="R168" s="235">
        <f>Q168*H168</f>
        <v>0.041399999999999999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1763</v>
      </c>
      <c r="AT168" s="237" t="s">
        <v>483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1763</v>
      </c>
      <c r="BM168" s="237" t="s">
        <v>2007</v>
      </c>
    </row>
    <row r="169" s="13" customFormat="1">
      <c r="A169" s="13"/>
      <c r="B169" s="250"/>
      <c r="C169" s="251"/>
      <c r="D169" s="239" t="s">
        <v>314</v>
      </c>
      <c r="E169" s="251"/>
      <c r="F169" s="253" t="s">
        <v>2008</v>
      </c>
      <c r="G169" s="251"/>
      <c r="H169" s="254">
        <v>46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314</v>
      </c>
      <c r="AU169" s="260" t="s">
        <v>87</v>
      </c>
      <c r="AV169" s="13" t="s">
        <v>87</v>
      </c>
      <c r="AW169" s="13" t="s">
        <v>4</v>
      </c>
      <c r="AX169" s="13" t="s">
        <v>85</v>
      </c>
      <c r="AY169" s="260" t="s">
        <v>224</v>
      </c>
    </row>
    <row r="170" s="2" customFormat="1" ht="37.8" customHeight="1">
      <c r="A170" s="39"/>
      <c r="B170" s="40"/>
      <c r="C170" s="226" t="s">
        <v>538</v>
      </c>
      <c r="D170" s="226" t="s">
        <v>225</v>
      </c>
      <c r="E170" s="227" t="s">
        <v>1912</v>
      </c>
      <c r="F170" s="228" t="s">
        <v>1913</v>
      </c>
      <c r="G170" s="229" t="s">
        <v>570</v>
      </c>
      <c r="H170" s="230">
        <v>320</v>
      </c>
      <c r="I170" s="231"/>
      <c r="J170" s="232">
        <f>ROUND(I170*H170,2)</f>
        <v>0</v>
      </c>
      <c r="K170" s="228" t="s">
        <v>229</v>
      </c>
      <c r="L170" s="45"/>
      <c r="M170" s="233" t="s">
        <v>1</v>
      </c>
      <c r="N170" s="234" t="s">
        <v>43</v>
      </c>
      <c r="O170" s="92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1164</v>
      </c>
      <c r="AT170" s="237" t="s">
        <v>225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1164</v>
      </c>
      <c r="BM170" s="237" t="s">
        <v>2009</v>
      </c>
    </row>
    <row r="171" s="2" customFormat="1" ht="24.15" customHeight="1">
      <c r="A171" s="39"/>
      <c r="B171" s="40"/>
      <c r="C171" s="297" t="s">
        <v>542</v>
      </c>
      <c r="D171" s="297" t="s">
        <v>483</v>
      </c>
      <c r="E171" s="298" t="s">
        <v>1915</v>
      </c>
      <c r="F171" s="299" t="s">
        <v>1916</v>
      </c>
      <c r="G171" s="300" t="s">
        <v>570</v>
      </c>
      <c r="H171" s="301">
        <v>368</v>
      </c>
      <c r="I171" s="302"/>
      <c r="J171" s="303">
        <f>ROUND(I171*H171,2)</f>
        <v>0</v>
      </c>
      <c r="K171" s="299" t="s">
        <v>229</v>
      </c>
      <c r="L171" s="304"/>
      <c r="M171" s="305" t="s">
        <v>1</v>
      </c>
      <c r="N171" s="306" t="s">
        <v>43</v>
      </c>
      <c r="O171" s="92"/>
      <c r="P171" s="235">
        <f>O171*H171</f>
        <v>0</v>
      </c>
      <c r="Q171" s="235">
        <v>0.00076999999999999996</v>
      </c>
      <c r="R171" s="235">
        <f>Q171*H171</f>
        <v>0.28336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1763</v>
      </c>
      <c r="AT171" s="237" t="s">
        <v>483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1763</v>
      </c>
      <c r="BM171" s="237" t="s">
        <v>2010</v>
      </c>
    </row>
    <row r="172" s="13" customFormat="1">
      <c r="A172" s="13"/>
      <c r="B172" s="250"/>
      <c r="C172" s="251"/>
      <c r="D172" s="239" t="s">
        <v>314</v>
      </c>
      <c r="E172" s="251"/>
      <c r="F172" s="253" t="s">
        <v>2011</v>
      </c>
      <c r="G172" s="251"/>
      <c r="H172" s="254">
        <v>368</v>
      </c>
      <c r="I172" s="255"/>
      <c r="J172" s="251"/>
      <c r="K172" s="251"/>
      <c r="L172" s="256"/>
      <c r="M172" s="257"/>
      <c r="N172" s="258"/>
      <c r="O172" s="258"/>
      <c r="P172" s="258"/>
      <c r="Q172" s="258"/>
      <c r="R172" s="258"/>
      <c r="S172" s="258"/>
      <c r="T172" s="25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0" t="s">
        <v>314</v>
      </c>
      <c r="AU172" s="260" t="s">
        <v>87</v>
      </c>
      <c r="AV172" s="13" t="s">
        <v>87</v>
      </c>
      <c r="AW172" s="13" t="s">
        <v>4</v>
      </c>
      <c r="AX172" s="13" t="s">
        <v>85</v>
      </c>
      <c r="AY172" s="260" t="s">
        <v>224</v>
      </c>
    </row>
    <row r="173" s="12" customFormat="1" ht="22.8" customHeight="1">
      <c r="A173" s="12"/>
      <c r="B173" s="212"/>
      <c r="C173" s="213"/>
      <c r="D173" s="214" t="s">
        <v>77</v>
      </c>
      <c r="E173" s="244" t="s">
        <v>1780</v>
      </c>
      <c r="F173" s="244" t="s">
        <v>1781</v>
      </c>
      <c r="G173" s="213"/>
      <c r="H173" s="213"/>
      <c r="I173" s="216"/>
      <c r="J173" s="245">
        <f>BK173</f>
        <v>0</v>
      </c>
      <c r="K173" s="213"/>
      <c r="L173" s="218"/>
      <c r="M173" s="219"/>
      <c r="N173" s="220"/>
      <c r="O173" s="220"/>
      <c r="P173" s="221">
        <f>SUM(P174:P207)</f>
        <v>0</v>
      </c>
      <c r="Q173" s="220"/>
      <c r="R173" s="221">
        <f>SUM(R174:R207)</f>
        <v>0.45867200000000002</v>
      </c>
      <c r="S173" s="220"/>
      <c r="T173" s="222">
        <f>SUM(T174:T207)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23" t="s">
        <v>101</v>
      </c>
      <c r="AT173" s="224" t="s">
        <v>77</v>
      </c>
      <c r="AU173" s="224" t="s">
        <v>85</v>
      </c>
      <c r="AY173" s="223" t="s">
        <v>224</v>
      </c>
      <c r="BK173" s="225">
        <f>SUM(BK174:BK207)</f>
        <v>0</v>
      </c>
    </row>
    <row r="174" s="2" customFormat="1" ht="24.15" customHeight="1">
      <c r="A174" s="39"/>
      <c r="B174" s="40"/>
      <c r="C174" s="226" t="s">
        <v>547</v>
      </c>
      <c r="D174" s="226" t="s">
        <v>225</v>
      </c>
      <c r="E174" s="227" t="s">
        <v>1847</v>
      </c>
      <c r="F174" s="228" t="s">
        <v>1848</v>
      </c>
      <c r="G174" s="229" t="s">
        <v>1784</v>
      </c>
      <c r="H174" s="230">
        <v>0.90000000000000002</v>
      </c>
      <c r="I174" s="231"/>
      <c r="J174" s="232">
        <f>ROUND(I174*H174,2)</f>
        <v>0</v>
      </c>
      <c r="K174" s="228" t="s">
        <v>229</v>
      </c>
      <c r="L174" s="45"/>
      <c r="M174" s="233" t="s">
        <v>1</v>
      </c>
      <c r="N174" s="234" t="s">
        <v>43</v>
      </c>
      <c r="O174" s="92"/>
      <c r="P174" s="235">
        <f>O174*H174</f>
        <v>0</v>
      </c>
      <c r="Q174" s="235">
        <v>0.0044000000000000003</v>
      </c>
      <c r="R174" s="235">
        <f>Q174*H174</f>
        <v>0.00396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1164</v>
      </c>
      <c r="AT174" s="237" t="s">
        <v>225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1164</v>
      </c>
      <c r="BM174" s="237" t="s">
        <v>2012</v>
      </c>
    </row>
    <row r="175" s="2" customFormat="1" ht="24.15" customHeight="1">
      <c r="A175" s="39"/>
      <c r="B175" s="40"/>
      <c r="C175" s="226" t="s">
        <v>551</v>
      </c>
      <c r="D175" s="226" t="s">
        <v>225</v>
      </c>
      <c r="E175" s="227" t="s">
        <v>1782</v>
      </c>
      <c r="F175" s="228" t="s">
        <v>1783</v>
      </c>
      <c r="G175" s="229" t="s">
        <v>1784</v>
      </c>
      <c r="H175" s="230">
        <v>1</v>
      </c>
      <c r="I175" s="231"/>
      <c r="J175" s="232">
        <f>ROUND(I175*H175,2)</f>
        <v>0</v>
      </c>
      <c r="K175" s="228" t="s">
        <v>229</v>
      </c>
      <c r="L175" s="45"/>
      <c r="M175" s="233" t="s">
        <v>1</v>
      </c>
      <c r="N175" s="234" t="s">
        <v>43</v>
      </c>
      <c r="O175" s="92"/>
      <c r="P175" s="235">
        <f>O175*H175</f>
        <v>0</v>
      </c>
      <c r="Q175" s="235">
        <v>0.0088000000000000005</v>
      </c>
      <c r="R175" s="235">
        <f>Q175*H175</f>
        <v>0.0088000000000000005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1164</v>
      </c>
      <c r="AT175" s="237" t="s">
        <v>225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1164</v>
      </c>
      <c r="BM175" s="237" t="s">
        <v>2013</v>
      </c>
    </row>
    <row r="176" s="2" customFormat="1" ht="24.15" customHeight="1">
      <c r="A176" s="39"/>
      <c r="B176" s="40"/>
      <c r="C176" s="226" t="s">
        <v>556</v>
      </c>
      <c r="D176" s="226" t="s">
        <v>225</v>
      </c>
      <c r="E176" s="227" t="s">
        <v>1851</v>
      </c>
      <c r="F176" s="228" t="s">
        <v>1852</v>
      </c>
      <c r="G176" s="229" t="s">
        <v>570</v>
      </c>
      <c r="H176" s="230">
        <v>220</v>
      </c>
      <c r="I176" s="231"/>
      <c r="J176" s="232">
        <f>ROUND(I176*H176,2)</f>
        <v>0</v>
      </c>
      <c r="K176" s="228" t="s">
        <v>229</v>
      </c>
      <c r="L176" s="45"/>
      <c r="M176" s="233" t="s">
        <v>1</v>
      </c>
      <c r="N176" s="234" t="s">
        <v>43</v>
      </c>
      <c r="O176" s="92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1164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1164</v>
      </c>
      <c r="BM176" s="237" t="s">
        <v>2014</v>
      </c>
    </row>
    <row r="177" s="2" customFormat="1" ht="24.15" customHeight="1">
      <c r="A177" s="39"/>
      <c r="B177" s="40"/>
      <c r="C177" s="226" t="s">
        <v>561</v>
      </c>
      <c r="D177" s="226" t="s">
        <v>225</v>
      </c>
      <c r="E177" s="227" t="s">
        <v>1922</v>
      </c>
      <c r="F177" s="228" t="s">
        <v>1923</v>
      </c>
      <c r="G177" s="229" t="s">
        <v>570</v>
      </c>
      <c r="H177" s="230">
        <v>10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1164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1164</v>
      </c>
      <c r="BM177" s="237" t="s">
        <v>2015</v>
      </c>
    </row>
    <row r="178" s="13" customFormat="1">
      <c r="A178" s="13"/>
      <c r="B178" s="250"/>
      <c r="C178" s="251"/>
      <c r="D178" s="239" t="s">
        <v>314</v>
      </c>
      <c r="E178" s="252" t="s">
        <v>1</v>
      </c>
      <c r="F178" s="253" t="s">
        <v>2016</v>
      </c>
      <c r="G178" s="251"/>
      <c r="H178" s="254">
        <v>10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0" t="s">
        <v>314</v>
      </c>
      <c r="AU178" s="260" t="s">
        <v>87</v>
      </c>
      <c r="AV178" s="13" t="s">
        <v>87</v>
      </c>
      <c r="AW178" s="13" t="s">
        <v>34</v>
      </c>
      <c r="AX178" s="13" t="s">
        <v>85</v>
      </c>
      <c r="AY178" s="260" t="s">
        <v>224</v>
      </c>
    </row>
    <row r="179" s="2" customFormat="1" ht="24.15" customHeight="1">
      <c r="A179" s="39"/>
      <c r="B179" s="40"/>
      <c r="C179" s="226" t="s">
        <v>567</v>
      </c>
      <c r="D179" s="226" t="s">
        <v>225</v>
      </c>
      <c r="E179" s="227" t="s">
        <v>1926</v>
      </c>
      <c r="F179" s="228" t="s">
        <v>1927</v>
      </c>
      <c r="G179" s="229" t="s">
        <v>570</v>
      </c>
      <c r="H179" s="230">
        <v>5</v>
      </c>
      <c r="I179" s="231"/>
      <c r="J179" s="232">
        <f>ROUND(I179*H179,2)</f>
        <v>0</v>
      </c>
      <c r="K179" s="228" t="s">
        <v>229</v>
      </c>
      <c r="L179" s="45"/>
      <c r="M179" s="233" t="s">
        <v>1</v>
      </c>
      <c r="N179" s="234" t="s">
        <v>43</v>
      </c>
      <c r="O179" s="92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1164</v>
      </c>
      <c r="AT179" s="237" t="s">
        <v>225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1164</v>
      </c>
      <c r="BM179" s="237" t="s">
        <v>2017</v>
      </c>
    </row>
    <row r="180" s="2" customFormat="1" ht="24.15" customHeight="1">
      <c r="A180" s="39"/>
      <c r="B180" s="40"/>
      <c r="C180" s="226" t="s">
        <v>574</v>
      </c>
      <c r="D180" s="226" t="s">
        <v>225</v>
      </c>
      <c r="E180" s="227" t="s">
        <v>1786</v>
      </c>
      <c r="F180" s="228" t="s">
        <v>1787</v>
      </c>
      <c r="G180" s="229" t="s">
        <v>394</v>
      </c>
      <c r="H180" s="230">
        <v>4.6799999999999997</v>
      </c>
      <c r="I180" s="231"/>
      <c r="J180" s="232">
        <f>ROUND(I180*H180,2)</f>
        <v>0</v>
      </c>
      <c r="K180" s="228" t="s">
        <v>229</v>
      </c>
      <c r="L180" s="45"/>
      <c r="M180" s="233" t="s">
        <v>1</v>
      </c>
      <c r="N180" s="234" t="s">
        <v>43</v>
      </c>
      <c r="O180" s="92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7" t="s">
        <v>1164</v>
      </c>
      <c r="AT180" s="237" t="s">
        <v>225</v>
      </c>
      <c r="AU180" s="237" t="s">
        <v>87</v>
      </c>
      <c r="AY180" s="18" t="s">
        <v>224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8" t="s">
        <v>85</v>
      </c>
      <c r="BK180" s="238">
        <f>ROUND(I180*H180,2)</f>
        <v>0</v>
      </c>
      <c r="BL180" s="18" t="s">
        <v>1164</v>
      </c>
      <c r="BM180" s="237" t="s">
        <v>2018</v>
      </c>
    </row>
    <row r="181" s="13" customFormat="1">
      <c r="A181" s="13"/>
      <c r="B181" s="250"/>
      <c r="C181" s="251"/>
      <c r="D181" s="239" t="s">
        <v>314</v>
      </c>
      <c r="E181" s="252" t="s">
        <v>1</v>
      </c>
      <c r="F181" s="253" t="s">
        <v>2019</v>
      </c>
      <c r="G181" s="251"/>
      <c r="H181" s="254">
        <v>4.6799999999999997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34</v>
      </c>
      <c r="AX181" s="13" t="s">
        <v>85</v>
      </c>
      <c r="AY181" s="260" t="s">
        <v>224</v>
      </c>
    </row>
    <row r="182" s="2" customFormat="1" ht="21.75" customHeight="1">
      <c r="A182" s="39"/>
      <c r="B182" s="40"/>
      <c r="C182" s="226" t="s">
        <v>579</v>
      </c>
      <c r="D182" s="226" t="s">
        <v>225</v>
      </c>
      <c r="E182" s="227" t="s">
        <v>1791</v>
      </c>
      <c r="F182" s="228" t="s">
        <v>1792</v>
      </c>
      <c r="G182" s="229" t="s">
        <v>318</v>
      </c>
      <c r="H182" s="230">
        <v>1</v>
      </c>
      <c r="I182" s="231"/>
      <c r="J182" s="232">
        <f>ROUND(I182*H182,2)</f>
        <v>0</v>
      </c>
      <c r="K182" s="228" t="s">
        <v>229</v>
      </c>
      <c r="L182" s="45"/>
      <c r="M182" s="233" t="s">
        <v>1</v>
      </c>
      <c r="N182" s="234" t="s">
        <v>43</v>
      </c>
      <c r="O182" s="92"/>
      <c r="P182" s="235">
        <f>O182*H182</f>
        <v>0</v>
      </c>
      <c r="Q182" s="235">
        <v>0.0076</v>
      </c>
      <c r="R182" s="235">
        <f>Q182*H182</f>
        <v>0.0076</v>
      </c>
      <c r="S182" s="235">
        <v>0</v>
      </c>
      <c r="T182" s="236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7" t="s">
        <v>1164</v>
      </c>
      <c r="AT182" s="237" t="s">
        <v>225</v>
      </c>
      <c r="AU182" s="237" t="s">
        <v>87</v>
      </c>
      <c r="AY182" s="18" t="s">
        <v>224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8" t="s">
        <v>85</v>
      </c>
      <c r="BK182" s="238">
        <f>ROUND(I182*H182,2)</f>
        <v>0</v>
      </c>
      <c r="BL182" s="18" t="s">
        <v>1164</v>
      </c>
      <c r="BM182" s="237" t="s">
        <v>2020</v>
      </c>
    </row>
    <row r="183" s="2" customFormat="1" ht="24.15" customHeight="1">
      <c r="A183" s="39"/>
      <c r="B183" s="40"/>
      <c r="C183" s="226" t="s">
        <v>583</v>
      </c>
      <c r="D183" s="226" t="s">
        <v>225</v>
      </c>
      <c r="E183" s="227" t="s">
        <v>1855</v>
      </c>
      <c r="F183" s="228" t="s">
        <v>1856</v>
      </c>
      <c r="G183" s="229" t="s">
        <v>570</v>
      </c>
      <c r="H183" s="230">
        <v>220</v>
      </c>
      <c r="I183" s="231"/>
      <c r="J183" s="232">
        <f>ROUND(I183*H183,2)</f>
        <v>0</v>
      </c>
      <c r="K183" s="228" t="s">
        <v>229</v>
      </c>
      <c r="L183" s="45"/>
      <c r="M183" s="233" t="s">
        <v>1</v>
      </c>
      <c r="N183" s="234" t="s">
        <v>43</v>
      </c>
      <c r="O183" s="92"/>
      <c r="P183" s="235">
        <f>O183*H183</f>
        <v>0</v>
      </c>
      <c r="Q183" s="235">
        <v>0</v>
      </c>
      <c r="R183" s="235">
        <f>Q183*H183</f>
        <v>0</v>
      </c>
      <c r="S183" s="235">
        <v>0</v>
      </c>
      <c r="T183" s="23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7" t="s">
        <v>1164</v>
      </c>
      <c r="AT183" s="237" t="s">
        <v>225</v>
      </c>
      <c r="AU183" s="237" t="s">
        <v>87</v>
      </c>
      <c r="AY183" s="18" t="s">
        <v>224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8" t="s">
        <v>85</v>
      </c>
      <c r="BK183" s="238">
        <f>ROUND(I183*H183,2)</f>
        <v>0</v>
      </c>
      <c r="BL183" s="18" t="s">
        <v>1164</v>
      </c>
      <c r="BM183" s="237" t="s">
        <v>2021</v>
      </c>
    </row>
    <row r="184" s="2" customFormat="1" ht="24.15" customHeight="1">
      <c r="A184" s="39"/>
      <c r="B184" s="40"/>
      <c r="C184" s="226" t="s">
        <v>587</v>
      </c>
      <c r="D184" s="226" t="s">
        <v>225</v>
      </c>
      <c r="E184" s="227" t="s">
        <v>1933</v>
      </c>
      <c r="F184" s="228" t="s">
        <v>1934</v>
      </c>
      <c r="G184" s="229" t="s">
        <v>570</v>
      </c>
      <c r="H184" s="230">
        <v>10</v>
      </c>
      <c r="I184" s="231"/>
      <c r="J184" s="232">
        <f>ROUND(I184*H184,2)</f>
        <v>0</v>
      </c>
      <c r="K184" s="228" t="s">
        <v>229</v>
      </c>
      <c r="L184" s="45"/>
      <c r="M184" s="233" t="s">
        <v>1</v>
      </c>
      <c r="N184" s="234" t="s">
        <v>43</v>
      </c>
      <c r="O184" s="92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1164</v>
      </c>
      <c r="AT184" s="237" t="s">
        <v>225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1164</v>
      </c>
      <c r="BM184" s="237" t="s">
        <v>2022</v>
      </c>
    </row>
    <row r="185" s="2" customFormat="1" ht="24.15" customHeight="1">
      <c r="A185" s="39"/>
      <c r="B185" s="40"/>
      <c r="C185" s="226" t="s">
        <v>592</v>
      </c>
      <c r="D185" s="226" t="s">
        <v>225</v>
      </c>
      <c r="E185" s="227" t="s">
        <v>1936</v>
      </c>
      <c r="F185" s="228" t="s">
        <v>1937</v>
      </c>
      <c r="G185" s="229" t="s">
        <v>570</v>
      </c>
      <c r="H185" s="230">
        <v>5</v>
      </c>
      <c r="I185" s="231"/>
      <c r="J185" s="232">
        <f>ROUND(I185*H185,2)</f>
        <v>0</v>
      </c>
      <c r="K185" s="228" t="s">
        <v>229</v>
      </c>
      <c r="L185" s="45"/>
      <c r="M185" s="233" t="s">
        <v>1</v>
      </c>
      <c r="N185" s="234" t="s">
        <v>43</v>
      </c>
      <c r="O185" s="92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1164</v>
      </c>
      <c r="AT185" s="237" t="s">
        <v>225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1164</v>
      </c>
      <c r="BM185" s="237" t="s">
        <v>2023</v>
      </c>
    </row>
    <row r="186" s="2" customFormat="1" ht="24.15" customHeight="1">
      <c r="A186" s="39"/>
      <c r="B186" s="40"/>
      <c r="C186" s="226" t="s">
        <v>599</v>
      </c>
      <c r="D186" s="226" t="s">
        <v>225</v>
      </c>
      <c r="E186" s="227" t="s">
        <v>1794</v>
      </c>
      <c r="F186" s="228" t="s">
        <v>1795</v>
      </c>
      <c r="G186" s="229" t="s">
        <v>394</v>
      </c>
      <c r="H186" s="230">
        <v>4.6799999999999997</v>
      </c>
      <c r="I186" s="231"/>
      <c r="J186" s="232">
        <f>ROUND(I186*H186,2)</f>
        <v>0</v>
      </c>
      <c r="K186" s="228" t="s">
        <v>229</v>
      </c>
      <c r="L186" s="45"/>
      <c r="M186" s="233" t="s">
        <v>1</v>
      </c>
      <c r="N186" s="234" t="s">
        <v>43</v>
      </c>
      <c r="O186" s="92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1164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1164</v>
      </c>
      <c r="BM186" s="237" t="s">
        <v>2024</v>
      </c>
    </row>
    <row r="187" s="2" customFormat="1" ht="24.15" customHeight="1">
      <c r="A187" s="39"/>
      <c r="B187" s="40"/>
      <c r="C187" s="226" t="s">
        <v>1062</v>
      </c>
      <c r="D187" s="226" t="s">
        <v>225</v>
      </c>
      <c r="E187" s="227" t="s">
        <v>1797</v>
      </c>
      <c r="F187" s="228" t="s">
        <v>1798</v>
      </c>
      <c r="G187" s="229" t="s">
        <v>312</v>
      </c>
      <c r="H187" s="230">
        <v>256</v>
      </c>
      <c r="I187" s="231"/>
      <c r="J187" s="232">
        <f>ROUND(I187*H187,2)</f>
        <v>0</v>
      </c>
      <c r="K187" s="228" t="s">
        <v>229</v>
      </c>
      <c r="L187" s="45"/>
      <c r="M187" s="233" t="s">
        <v>1</v>
      </c>
      <c r="N187" s="234" t="s">
        <v>43</v>
      </c>
      <c r="O187" s="92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7" t="s">
        <v>1164</v>
      </c>
      <c r="AT187" s="237" t="s">
        <v>225</v>
      </c>
      <c r="AU187" s="237" t="s">
        <v>87</v>
      </c>
      <c r="AY187" s="18" t="s">
        <v>224</v>
      </c>
      <c r="BE187" s="238">
        <f>IF(N187="základní",J187,0)</f>
        <v>0</v>
      </c>
      <c r="BF187" s="238">
        <f>IF(N187="snížená",J187,0)</f>
        <v>0</v>
      </c>
      <c r="BG187" s="238">
        <f>IF(N187="zákl. přenesená",J187,0)</f>
        <v>0</v>
      </c>
      <c r="BH187" s="238">
        <f>IF(N187="sníž. přenesená",J187,0)</f>
        <v>0</v>
      </c>
      <c r="BI187" s="238">
        <f>IF(N187="nulová",J187,0)</f>
        <v>0</v>
      </c>
      <c r="BJ187" s="18" t="s">
        <v>85</v>
      </c>
      <c r="BK187" s="238">
        <f>ROUND(I187*H187,2)</f>
        <v>0</v>
      </c>
      <c r="BL187" s="18" t="s">
        <v>1164</v>
      </c>
      <c r="BM187" s="237" t="s">
        <v>2025</v>
      </c>
    </row>
    <row r="188" s="2" customFormat="1">
      <c r="A188" s="39"/>
      <c r="B188" s="40"/>
      <c r="C188" s="41"/>
      <c r="D188" s="239" t="s">
        <v>235</v>
      </c>
      <c r="E188" s="41"/>
      <c r="F188" s="240" t="s">
        <v>1800</v>
      </c>
      <c r="G188" s="41"/>
      <c r="H188" s="41"/>
      <c r="I188" s="241"/>
      <c r="J188" s="41"/>
      <c r="K188" s="41"/>
      <c r="L188" s="45"/>
      <c r="M188" s="242"/>
      <c r="N188" s="243"/>
      <c r="O188" s="92"/>
      <c r="P188" s="92"/>
      <c r="Q188" s="92"/>
      <c r="R188" s="92"/>
      <c r="S188" s="92"/>
      <c r="T188" s="93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235</v>
      </c>
      <c r="AU188" s="18" t="s">
        <v>87</v>
      </c>
    </row>
    <row r="189" s="2" customFormat="1" ht="24.15" customHeight="1">
      <c r="A189" s="39"/>
      <c r="B189" s="40"/>
      <c r="C189" s="226" t="s">
        <v>1066</v>
      </c>
      <c r="D189" s="226" t="s">
        <v>225</v>
      </c>
      <c r="E189" s="227" t="s">
        <v>1801</v>
      </c>
      <c r="F189" s="228" t="s">
        <v>1802</v>
      </c>
      <c r="G189" s="229" t="s">
        <v>394</v>
      </c>
      <c r="H189" s="230">
        <v>13</v>
      </c>
      <c r="I189" s="231"/>
      <c r="J189" s="232">
        <f>ROUND(I189*H189,2)</f>
        <v>0</v>
      </c>
      <c r="K189" s="228" t="s">
        <v>229</v>
      </c>
      <c r="L189" s="45"/>
      <c r="M189" s="233" t="s">
        <v>1</v>
      </c>
      <c r="N189" s="234" t="s">
        <v>43</v>
      </c>
      <c r="O189" s="92"/>
      <c r="P189" s="235">
        <f>O189*H189</f>
        <v>0</v>
      </c>
      <c r="Q189" s="235">
        <v>0</v>
      </c>
      <c r="R189" s="235">
        <f>Q189*H189</f>
        <v>0</v>
      </c>
      <c r="S189" s="235">
        <v>0</v>
      </c>
      <c r="T189" s="236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7" t="s">
        <v>1164</v>
      </c>
      <c r="AT189" s="237" t="s">
        <v>225</v>
      </c>
      <c r="AU189" s="237" t="s">
        <v>87</v>
      </c>
      <c r="AY189" s="18" t="s">
        <v>224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8" t="s">
        <v>85</v>
      </c>
      <c r="BK189" s="238">
        <f>ROUND(I189*H189,2)</f>
        <v>0</v>
      </c>
      <c r="BL189" s="18" t="s">
        <v>1164</v>
      </c>
      <c r="BM189" s="237" t="s">
        <v>2026</v>
      </c>
    </row>
    <row r="190" s="14" customFormat="1">
      <c r="A190" s="14"/>
      <c r="B190" s="261"/>
      <c r="C190" s="262"/>
      <c r="D190" s="239" t="s">
        <v>314</v>
      </c>
      <c r="E190" s="263" t="s">
        <v>1</v>
      </c>
      <c r="F190" s="264" t="s">
        <v>1804</v>
      </c>
      <c r="G190" s="262"/>
      <c r="H190" s="263" t="s">
        <v>1</v>
      </c>
      <c r="I190" s="265"/>
      <c r="J190" s="262"/>
      <c r="K190" s="262"/>
      <c r="L190" s="266"/>
      <c r="M190" s="267"/>
      <c r="N190" s="268"/>
      <c r="O190" s="268"/>
      <c r="P190" s="268"/>
      <c r="Q190" s="268"/>
      <c r="R190" s="268"/>
      <c r="S190" s="268"/>
      <c r="T190" s="26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0" t="s">
        <v>314</v>
      </c>
      <c r="AU190" s="270" t="s">
        <v>87</v>
      </c>
      <c r="AV190" s="14" t="s">
        <v>85</v>
      </c>
      <c r="AW190" s="14" t="s">
        <v>34</v>
      </c>
      <c r="AX190" s="14" t="s">
        <v>78</v>
      </c>
      <c r="AY190" s="270" t="s">
        <v>224</v>
      </c>
    </row>
    <row r="191" s="13" customFormat="1">
      <c r="A191" s="13"/>
      <c r="B191" s="250"/>
      <c r="C191" s="251"/>
      <c r="D191" s="239" t="s">
        <v>314</v>
      </c>
      <c r="E191" s="252" t="s">
        <v>1</v>
      </c>
      <c r="F191" s="253" t="s">
        <v>2027</v>
      </c>
      <c r="G191" s="251"/>
      <c r="H191" s="254">
        <v>13</v>
      </c>
      <c r="I191" s="255"/>
      <c r="J191" s="251"/>
      <c r="K191" s="251"/>
      <c r="L191" s="256"/>
      <c r="M191" s="257"/>
      <c r="N191" s="258"/>
      <c r="O191" s="258"/>
      <c r="P191" s="258"/>
      <c r="Q191" s="258"/>
      <c r="R191" s="258"/>
      <c r="S191" s="258"/>
      <c r="T191" s="25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0" t="s">
        <v>314</v>
      </c>
      <c r="AU191" s="260" t="s">
        <v>87</v>
      </c>
      <c r="AV191" s="13" t="s">
        <v>87</v>
      </c>
      <c r="AW191" s="13" t="s">
        <v>34</v>
      </c>
      <c r="AX191" s="13" t="s">
        <v>85</v>
      </c>
      <c r="AY191" s="260" t="s">
        <v>224</v>
      </c>
    </row>
    <row r="192" s="2" customFormat="1" ht="24.15" customHeight="1">
      <c r="A192" s="39"/>
      <c r="B192" s="40"/>
      <c r="C192" s="226" t="s">
        <v>1070</v>
      </c>
      <c r="D192" s="226" t="s">
        <v>225</v>
      </c>
      <c r="E192" s="227" t="s">
        <v>2028</v>
      </c>
      <c r="F192" s="228" t="s">
        <v>2029</v>
      </c>
      <c r="G192" s="229" t="s">
        <v>394</v>
      </c>
      <c r="H192" s="230">
        <v>2.4399999999999999</v>
      </c>
      <c r="I192" s="231"/>
      <c r="J192" s="232">
        <f>ROUND(I192*H192,2)</f>
        <v>0</v>
      </c>
      <c r="K192" s="228" t="s">
        <v>229</v>
      </c>
      <c r="L192" s="45"/>
      <c r="M192" s="233" t="s">
        <v>1</v>
      </c>
      <c r="N192" s="234" t="s">
        <v>43</v>
      </c>
      <c r="O192" s="92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7" t="s">
        <v>1164</v>
      </c>
      <c r="AT192" s="237" t="s">
        <v>225</v>
      </c>
      <c r="AU192" s="237" t="s">
        <v>87</v>
      </c>
      <c r="AY192" s="18" t="s">
        <v>224</v>
      </c>
      <c r="BE192" s="238">
        <f>IF(N192="základní",J192,0)</f>
        <v>0</v>
      </c>
      <c r="BF192" s="238">
        <f>IF(N192="snížená",J192,0)</f>
        <v>0</v>
      </c>
      <c r="BG192" s="238">
        <f>IF(N192="zákl. přenesená",J192,0)</f>
        <v>0</v>
      </c>
      <c r="BH192" s="238">
        <f>IF(N192="sníž. přenesená",J192,0)</f>
        <v>0</v>
      </c>
      <c r="BI192" s="238">
        <f>IF(N192="nulová",J192,0)</f>
        <v>0</v>
      </c>
      <c r="BJ192" s="18" t="s">
        <v>85</v>
      </c>
      <c r="BK192" s="238">
        <f>ROUND(I192*H192,2)</f>
        <v>0</v>
      </c>
      <c r="BL192" s="18" t="s">
        <v>1164</v>
      </c>
      <c r="BM192" s="237" t="s">
        <v>2030</v>
      </c>
    </row>
    <row r="193" s="14" customFormat="1">
      <c r="A193" s="14"/>
      <c r="B193" s="261"/>
      <c r="C193" s="262"/>
      <c r="D193" s="239" t="s">
        <v>314</v>
      </c>
      <c r="E193" s="263" t="s">
        <v>1</v>
      </c>
      <c r="F193" s="264" t="s">
        <v>2031</v>
      </c>
      <c r="G193" s="262"/>
      <c r="H193" s="263" t="s">
        <v>1</v>
      </c>
      <c r="I193" s="265"/>
      <c r="J193" s="262"/>
      <c r="K193" s="262"/>
      <c r="L193" s="266"/>
      <c r="M193" s="267"/>
      <c r="N193" s="268"/>
      <c r="O193" s="268"/>
      <c r="P193" s="268"/>
      <c r="Q193" s="268"/>
      <c r="R193" s="268"/>
      <c r="S193" s="268"/>
      <c r="T193" s="26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70" t="s">
        <v>314</v>
      </c>
      <c r="AU193" s="270" t="s">
        <v>87</v>
      </c>
      <c r="AV193" s="14" t="s">
        <v>85</v>
      </c>
      <c r="AW193" s="14" t="s">
        <v>34</v>
      </c>
      <c r="AX193" s="14" t="s">
        <v>78</v>
      </c>
      <c r="AY193" s="270" t="s">
        <v>224</v>
      </c>
    </row>
    <row r="194" s="13" customFormat="1">
      <c r="A194" s="13"/>
      <c r="B194" s="250"/>
      <c r="C194" s="251"/>
      <c r="D194" s="239" t="s">
        <v>314</v>
      </c>
      <c r="E194" s="252" t="s">
        <v>1</v>
      </c>
      <c r="F194" s="253" t="s">
        <v>2032</v>
      </c>
      <c r="G194" s="251"/>
      <c r="H194" s="254">
        <v>2.4399999999999999</v>
      </c>
      <c r="I194" s="255"/>
      <c r="J194" s="251"/>
      <c r="K194" s="251"/>
      <c r="L194" s="256"/>
      <c r="M194" s="257"/>
      <c r="N194" s="258"/>
      <c r="O194" s="258"/>
      <c r="P194" s="258"/>
      <c r="Q194" s="258"/>
      <c r="R194" s="258"/>
      <c r="S194" s="258"/>
      <c r="T194" s="25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0" t="s">
        <v>314</v>
      </c>
      <c r="AU194" s="260" t="s">
        <v>87</v>
      </c>
      <c r="AV194" s="13" t="s">
        <v>87</v>
      </c>
      <c r="AW194" s="13" t="s">
        <v>34</v>
      </c>
      <c r="AX194" s="13" t="s">
        <v>85</v>
      </c>
      <c r="AY194" s="260" t="s">
        <v>224</v>
      </c>
    </row>
    <row r="195" s="2" customFormat="1" ht="24.15" customHeight="1">
      <c r="A195" s="39"/>
      <c r="B195" s="40"/>
      <c r="C195" s="226" t="s">
        <v>1074</v>
      </c>
      <c r="D195" s="226" t="s">
        <v>225</v>
      </c>
      <c r="E195" s="227" t="s">
        <v>1943</v>
      </c>
      <c r="F195" s="228" t="s">
        <v>1944</v>
      </c>
      <c r="G195" s="229" t="s">
        <v>570</v>
      </c>
      <c r="H195" s="230">
        <v>230</v>
      </c>
      <c r="I195" s="231"/>
      <c r="J195" s="232">
        <f>ROUND(I195*H195,2)</f>
        <v>0</v>
      </c>
      <c r="K195" s="228" t="s">
        <v>229</v>
      </c>
      <c r="L195" s="45"/>
      <c r="M195" s="233" t="s">
        <v>1</v>
      </c>
      <c r="N195" s="234" t="s">
        <v>43</v>
      </c>
      <c r="O195" s="92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7" t="s">
        <v>1164</v>
      </c>
      <c r="AT195" s="237" t="s">
        <v>225</v>
      </c>
      <c r="AU195" s="237" t="s">
        <v>87</v>
      </c>
      <c r="AY195" s="18" t="s">
        <v>224</v>
      </c>
      <c r="BE195" s="238">
        <f>IF(N195="základní",J195,0)</f>
        <v>0</v>
      </c>
      <c r="BF195" s="238">
        <f>IF(N195="snížená",J195,0)</f>
        <v>0</v>
      </c>
      <c r="BG195" s="238">
        <f>IF(N195="zákl. přenesená",J195,0)</f>
        <v>0</v>
      </c>
      <c r="BH195" s="238">
        <f>IF(N195="sníž. přenesená",J195,0)</f>
        <v>0</v>
      </c>
      <c r="BI195" s="238">
        <f>IF(N195="nulová",J195,0)</f>
        <v>0</v>
      </c>
      <c r="BJ195" s="18" t="s">
        <v>85</v>
      </c>
      <c r="BK195" s="238">
        <f>ROUND(I195*H195,2)</f>
        <v>0</v>
      </c>
      <c r="BL195" s="18" t="s">
        <v>1164</v>
      </c>
      <c r="BM195" s="237" t="s">
        <v>2033</v>
      </c>
    </row>
    <row r="196" s="13" customFormat="1">
      <c r="A196" s="13"/>
      <c r="B196" s="250"/>
      <c r="C196" s="251"/>
      <c r="D196" s="239" t="s">
        <v>314</v>
      </c>
      <c r="E196" s="252" t="s">
        <v>1</v>
      </c>
      <c r="F196" s="253" t="s">
        <v>2034</v>
      </c>
      <c r="G196" s="251"/>
      <c r="H196" s="254">
        <v>230</v>
      </c>
      <c r="I196" s="255"/>
      <c r="J196" s="251"/>
      <c r="K196" s="251"/>
      <c r="L196" s="256"/>
      <c r="M196" s="257"/>
      <c r="N196" s="258"/>
      <c r="O196" s="258"/>
      <c r="P196" s="258"/>
      <c r="Q196" s="258"/>
      <c r="R196" s="258"/>
      <c r="S196" s="258"/>
      <c r="T196" s="25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0" t="s">
        <v>314</v>
      </c>
      <c r="AU196" s="260" t="s">
        <v>87</v>
      </c>
      <c r="AV196" s="13" t="s">
        <v>87</v>
      </c>
      <c r="AW196" s="13" t="s">
        <v>34</v>
      </c>
      <c r="AX196" s="13" t="s">
        <v>85</v>
      </c>
      <c r="AY196" s="260" t="s">
        <v>224</v>
      </c>
    </row>
    <row r="197" s="2" customFormat="1" ht="24.15" customHeight="1">
      <c r="A197" s="39"/>
      <c r="B197" s="40"/>
      <c r="C197" s="226" t="s">
        <v>1079</v>
      </c>
      <c r="D197" s="226" t="s">
        <v>225</v>
      </c>
      <c r="E197" s="227" t="s">
        <v>1947</v>
      </c>
      <c r="F197" s="228" t="s">
        <v>1948</v>
      </c>
      <c r="G197" s="229" t="s">
        <v>570</v>
      </c>
      <c r="H197" s="230">
        <v>5</v>
      </c>
      <c r="I197" s="231"/>
      <c r="J197" s="232">
        <f>ROUND(I197*H197,2)</f>
        <v>0</v>
      </c>
      <c r="K197" s="228" t="s">
        <v>229</v>
      </c>
      <c r="L197" s="45"/>
      <c r="M197" s="233" t="s">
        <v>1</v>
      </c>
      <c r="N197" s="234" t="s">
        <v>43</v>
      </c>
      <c r="O197" s="92"/>
      <c r="P197" s="235">
        <f>O197*H197</f>
        <v>0</v>
      </c>
      <c r="Q197" s="235">
        <v>0</v>
      </c>
      <c r="R197" s="235">
        <f>Q197*H197</f>
        <v>0</v>
      </c>
      <c r="S197" s="235">
        <v>0</v>
      </c>
      <c r="T197" s="236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7" t="s">
        <v>1164</v>
      </c>
      <c r="AT197" s="237" t="s">
        <v>225</v>
      </c>
      <c r="AU197" s="237" t="s">
        <v>87</v>
      </c>
      <c r="AY197" s="18" t="s">
        <v>224</v>
      </c>
      <c r="BE197" s="238">
        <f>IF(N197="základní",J197,0)</f>
        <v>0</v>
      </c>
      <c r="BF197" s="238">
        <f>IF(N197="snížená",J197,0)</f>
        <v>0</v>
      </c>
      <c r="BG197" s="238">
        <f>IF(N197="zákl. přenesená",J197,0)</f>
        <v>0</v>
      </c>
      <c r="BH197" s="238">
        <f>IF(N197="sníž. přenesená",J197,0)</f>
        <v>0</v>
      </c>
      <c r="BI197" s="238">
        <f>IF(N197="nulová",J197,0)</f>
        <v>0</v>
      </c>
      <c r="BJ197" s="18" t="s">
        <v>85</v>
      </c>
      <c r="BK197" s="238">
        <f>ROUND(I197*H197,2)</f>
        <v>0</v>
      </c>
      <c r="BL197" s="18" t="s">
        <v>1164</v>
      </c>
      <c r="BM197" s="237" t="s">
        <v>2035</v>
      </c>
    </row>
    <row r="198" s="2" customFormat="1" ht="24.15" customHeight="1">
      <c r="A198" s="39"/>
      <c r="B198" s="40"/>
      <c r="C198" s="226" t="s">
        <v>1083</v>
      </c>
      <c r="D198" s="226" t="s">
        <v>225</v>
      </c>
      <c r="E198" s="227" t="s">
        <v>1806</v>
      </c>
      <c r="F198" s="228" t="s">
        <v>1807</v>
      </c>
      <c r="G198" s="229" t="s">
        <v>570</v>
      </c>
      <c r="H198" s="230">
        <v>3</v>
      </c>
      <c r="I198" s="231"/>
      <c r="J198" s="232">
        <f>ROUND(I198*H198,2)</f>
        <v>0</v>
      </c>
      <c r="K198" s="228" t="s">
        <v>229</v>
      </c>
      <c r="L198" s="45"/>
      <c r="M198" s="233" t="s">
        <v>1</v>
      </c>
      <c r="N198" s="234" t="s">
        <v>43</v>
      </c>
      <c r="O198" s="92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7" t="s">
        <v>1164</v>
      </c>
      <c r="AT198" s="237" t="s">
        <v>225</v>
      </c>
      <c r="AU198" s="237" t="s">
        <v>87</v>
      </c>
      <c r="AY198" s="18" t="s">
        <v>224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8" t="s">
        <v>85</v>
      </c>
      <c r="BK198" s="238">
        <f>ROUND(I198*H198,2)</f>
        <v>0</v>
      </c>
      <c r="BL198" s="18" t="s">
        <v>1164</v>
      </c>
      <c r="BM198" s="237" t="s">
        <v>2036</v>
      </c>
    </row>
    <row r="199" s="2" customFormat="1" ht="21.75" customHeight="1">
      <c r="A199" s="39"/>
      <c r="B199" s="40"/>
      <c r="C199" s="226" t="s">
        <v>1089</v>
      </c>
      <c r="D199" s="226" t="s">
        <v>225</v>
      </c>
      <c r="E199" s="227" t="s">
        <v>1809</v>
      </c>
      <c r="F199" s="228" t="s">
        <v>1810</v>
      </c>
      <c r="G199" s="229" t="s">
        <v>570</v>
      </c>
      <c r="H199" s="230">
        <v>238</v>
      </c>
      <c r="I199" s="231"/>
      <c r="J199" s="232">
        <f>ROUND(I199*H199,2)</f>
        <v>0</v>
      </c>
      <c r="K199" s="228" t="s">
        <v>229</v>
      </c>
      <c r="L199" s="45"/>
      <c r="M199" s="233" t="s">
        <v>1</v>
      </c>
      <c r="N199" s="234" t="s">
        <v>43</v>
      </c>
      <c r="O199" s="92"/>
      <c r="P199" s="235">
        <f>O199*H199</f>
        <v>0</v>
      </c>
      <c r="Q199" s="235">
        <v>6.9999999999999994E-05</v>
      </c>
      <c r="R199" s="235">
        <f>Q199*H199</f>
        <v>0.016659999999999998</v>
      </c>
      <c r="S199" s="235">
        <v>0</v>
      </c>
      <c r="T199" s="236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7" t="s">
        <v>1164</v>
      </c>
      <c r="AT199" s="237" t="s">
        <v>225</v>
      </c>
      <c r="AU199" s="237" t="s">
        <v>87</v>
      </c>
      <c r="AY199" s="18" t="s">
        <v>224</v>
      </c>
      <c r="BE199" s="238">
        <f>IF(N199="základní",J199,0)</f>
        <v>0</v>
      </c>
      <c r="BF199" s="238">
        <f>IF(N199="snížená",J199,0)</f>
        <v>0</v>
      </c>
      <c r="BG199" s="238">
        <f>IF(N199="zákl. přenesená",J199,0)</f>
        <v>0</v>
      </c>
      <c r="BH199" s="238">
        <f>IF(N199="sníž. přenesená",J199,0)</f>
        <v>0</v>
      </c>
      <c r="BI199" s="238">
        <f>IF(N199="nulová",J199,0)</f>
        <v>0</v>
      </c>
      <c r="BJ199" s="18" t="s">
        <v>85</v>
      </c>
      <c r="BK199" s="238">
        <f>ROUND(I199*H199,2)</f>
        <v>0</v>
      </c>
      <c r="BL199" s="18" t="s">
        <v>1164</v>
      </c>
      <c r="BM199" s="237" t="s">
        <v>2037</v>
      </c>
    </row>
    <row r="200" s="13" customFormat="1">
      <c r="A200" s="13"/>
      <c r="B200" s="250"/>
      <c r="C200" s="251"/>
      <c r="D200" s="239" t="s">
        <v>314</v>
      </c>
      <c r="E200" s="252" t="s">
        <v>1</v>
      </c>
      <c r="F200" s="253" t="s">
        <v>2038</v>
      </c>
      <c r="G200" s="251"/>
      <c r="H200" s="254">
        <v>238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0" t="s">
        <v>314</v>
      </c>
      <c r="AU200" s="260" t="s">
        <v>87</v>
      </c>
      <c r="AV200" s="13" t="s">
        <v>87</v>
      </c>
      <c r="AW200" s="13" t="s">
        <v>34</v>
      </c>
      <c r="AX200" s="13" t="s">
        <v>85</v>
      </c>
      <c r="AY200" s="260" t="s">
        <v>224</v>
      </c>
    </row>
    <row r="201" s="2" customFormat="1" ht="33" customHeight="1">
      <c r="A201" s="39"/>
      <c r="B201" s="40"/>
      <c r="C201" s="226" t="s">
        <v>1093</v>
      </c>
      <c r="D201" s="226" t="s">
        <v>225</v>
      </c>
      <c r="E201" s="227" t="s">
        <v>2039</v>
      </c>
      <c r="F201" s="228" t="s">
        <v>2040</v>
      </c>
      <c r="G201" s="229" t="s">
        <v>570</v>
      </c>
      <c r="H201" s="230">
        <v>4</v>
      </c>
      <c r="I201" s="231"/>
      <c r="J201" s="232">
        <f>ROUND(I201*H201,2)</f>
        <v>0</v>
      </c>
      <c r="K201" s="228" t="s">
        <v>229</v>
      </c>
      <c r="L201" s="45"/>
      <c r="M201" s="233" t="s">
        <v>1</v>
      </c>
      <c r="N201" s="234" t="s">
        <v>43</v>
      </c>
      <c r="O201" s="92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7" t="s">
        <v>1164</v>
      </c>
      <c r="AT201" s="237" t="s">
        <v>225</v>
      </c>
      <c r="AU201" s="237" t="s">
        <v>87</v>
      </c>
      <c r="AY201" s="18" t="s">
        <v>224</v>
      </c>
      <c r="BE201" s="238">
        <f>IF(N201="základní",J201,0)</f>
        <v>0</v>
      </c>
      <c r="BF201" s="238">
        <f>IF(N201="snížená",J201,0)</f>
        <v>0</v>
      </c>
      <c r="BG201" s="238">
        <f>IF(N201="zákl. přenesená",J201,0)</f>
        <v>0</v>
      </c>
      <c r="BH201" s="238">
        <f>IF(N201="sníž. přenesená",J201,0)</f>
        <v>0</v>
      </c>
      <c r="BI201" s="238">
        <f>IF(N201="nulová",J201,0)</f>
        <v>0</v>
      </c>
      <c r="BJ201" s="18" t="s">
        <v>85</v>
      </c>
      <c r="BK201" s="238">
        <f>ROUND(I201*H201,2)</f>
        <v>0</v>
      </c>
      <c r="BL201" s="18" t="s">
        <v>1164</v>
      </c>
      <c r="BM201" s="237" t="s">
        <v>2041</v>
      </c>
    </row>
    <row r="202" s="2" customFormat="1" ht="16.5" customHeight="1">
      <c r="A202" s="39"/>
      <c r="B202" s="40"/>
      <c r="C202" s="297" t="s">
        <v>1097</v>
      </c>
      <c r="D202" s="297" t="s">
        <v>483</v>
      </c>
      <c r="E202" s="298" t="s">
        <v>2042</v>
      </c>
      <c r="F202" s="299" t="s">
        <v>2043</v>
      </c>
      <c r="G202" s="300" t="s">
        <v>570</v>
      </c>
      <c r="H202" s="301">
        <v>4.04</v>
      </c>
      <c r="I202" s="302"/>
      <c r="J202" s="303">
        <f>ROUND(I202*H202,2)</f>
        <v>0</v>
      </c>
      <c r="K202" s="299" t="s">
        <v>229</v>
      </c>
      <c r="L202" s="304"/>
      <c r="M202" s="305" t="s">
        <v>1</v>
      </c>
      <c r="N202" s="306" t="s">
        <v>43</v>
      </c>
      <c r="O202" s="92"/>
      <c r="P202" s="235">
        <f>O202*H202</f>
        <v>0</v>
      </c>
      <c r="Q202" s="235">
        <v>0.10150000000000001</v>
      </c>
      <c r="R202" s="235">
        <f>Q202*H202</f>
        <v>0.41006000000000004</v>
      </c>
      <c r="S202" s="235">
        <v>0</v>
      </c>
      <c r="T202" s="23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7" t="s">
        <v>1763</v>
      </c>
      <c r="AT202" s="237" t="s">
        <v>483</v>
      </c>
      <c r="AU202" s="237" t="s">
        <v>87</v>
      </c>
      <c r="AY202" s="18" t="s">
        <v>224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8" t="s">
        <v>85</v>
      </c>
      <c r="BK202" s="238">
        <f>ROUND(I202*H202,2)</f>
        <v>0</v>
      </c>
      <c r="BL202" s="18" t="s">
        <v>1763</v>
      </c>
      <c r="BM202" s="237" t="s">
        <v>2044</v>
      </c>
    </row>
    <row r="203" s="13" customFormat="1">
      <c r="A203" s="13"/>
      <c r="B203" s="250"/>
      <c r="C203" s="251"/>
      <c r="D203" s="239" t="s">
        <v>314</v>
      </c>
      <c r="E203" s="251"/>
      <c r="F203" s="253" t="s">
        <v>2045</v>
      </c>
      <c r="G203" s="251"/>
      <c r="H203" s="254">
        <v>4.04</v>
      </c>
      <c r="I203" s="255"/>
      <c r="J203" s="251"/>
      <c r="K203" s="251"/>
      <c r="L203" s="256"/>
      <c r="M203" s="257"/>
      <c r="N203" s="258"/>
      <c r="O203" s="258"/>
      <c r="P203" s="258"/>
      <c r="Q203" s="258"/>
      <c r="R203" s="258"/>
      <c r="S203" s="258"/>
      <c r="T203" s="25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0" t="s">
        <v>314</v>
      </c>
      <c r="AU203" s="260" t="s">
        <v>87</v>
      </c>
      <c r="AV203" s="13" t="s">
        <v>87</v>
      </c>
      <c r="AW203" s="13" t="s">
        <v>4</v>
      </c>
      <c r="AX203" s="13" t="s">
        <v>85</v>
      </c>
      <c r="AY203" s="260" t="s">
        <v>224</v>
      </c>
    </row>
    <row r="204" s="2" customFormat="1" ht="24.15" customHeight="1">
      <c r="A204" s="39"/>
      <c r="B204" s="40"/>
      <c r="C204" s="226" t="s">
        <v>1103</v>
      </c>
      <c r="D204" s="226" t="s">
        <v>225</v>
      </c>
      <c r="E204" s="227" t="s">
        <v>1812</v>
      </c>
      <c r="F204" s="228" t="s">
        <v>1813</v>
      </c>
      <c r="G204" s="229" t="s">
        <v>570</v>
      </c>
      <c r="H204" s="230">
        <v>12</v>
      </c>
      <c r="I204" s="231"/>
      <c r="J204" s="232">
        <f>ROUND(I204*H204,2)</f>
        <v>0</v>
      </c>
      <c r="K204" s="228" t="s">
        <v>229</v>
      </c>
      <c r="L204" s="45"/>
      <c r="M204" s="233" t="s">
        <v>1</v>
      </c>
      <c r="N204" s="234" t="s">
        <v>43</v>
      </c>
      <c r="O204" s="92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7" t="s">
        <v>1164</v>
      </c>
      <c r="AT204" s="237" t="s">
        <v>225</v>
      </c>
      <c r="AU204" s="237" t="s">
        <v>87</v>
      </c>
      <c r="AY204" s="18" t="s">
        <v>224</v>
      </c>
      <c r="BE204" s="238">
        <f>IF(N204="základní",J204,0)</f>
        <v>0</v>
      </c>
      <c r="BF204" s="238">
        <f>IF(N204="snížená",J204,0)</f>
        <v>0</v>
      </c>
      <c r="BG204" s="238">
        <f>IF(N204="zákl. přenesená",J204,0)</f>
        <v>0</v>
      </c>
      <c r="BH204" s="238">
        <f>IF(N204="sníž. přenesená",J204,0)</f>
        <v>0</v>
      </c>
      <c r="BI204" s="238">
        <f>IF(N204="nulová",J204,0)</f>
        <v>0</v>
      </c>
      <c r="BJ204" s="18" t="s">
        <v>85</v>
      </c>
      <c r="BK204" s="238">
        <f>ROUND(I204*H204,2)</f>
        <v>0</v>
      </c>
      <c r="BL204" s="18" t="s">
        <v>1164</v>
      </c>
      <c r="BM204" s="237" t="s">
        <v>2046</v>
      </c>
    </row>
    <row r="205" s="2" customFormat="1" ht="24.15" customHeight="1">
      <c r="A205" s="39"/>
      <c r="B205" s="40"/>
      <c r="C205" s="297" t="s">
        <v>1107</v>
      </c>
      <c r="D205" s="297" t="s">
        <v>483</v>
      </c>
      <c r="E205" s="298" t="s">
        <v>1815</v>
      </c>
      <c r="F205" s="299" t="s">
        <v>1816</v>
      </c>
      <c r="G205" s="300" t="s">
        <v>570</v>
      </c>
      <c r="H205" s="301">
        <v>12.6</v>
      </c>
      <c r="I205" s="302"/>
      <c r="J205" s="303">
        <f>ROUND(I205*H205,2)</f>
        <v>0</v>
      </c>
      <c r="K205" s="299" t="s">
        <v>229</v>
      </c>
      <c r="L205" s="304"/>
      <c r="M205" s="305" t="s">
        <v>1</v>
      </c>
      <c r="N205" s="306" t="s">
        <v>43</v>
      </c>
      <c r="O205" s="92"/>
      <c r="P205" s="235">
        <f>O205*H205</f>
        <v>0</v>
      </c>
      <c r="Q205" s="235">
        <v>0.00092000000000000003</v>
      </c>
      <c r="R205" s="235">
        <f>Q205*H205</f>
        <v>0.011592</v>
      </c>
      <c r="S205" s="235">
        <v>0</v>
      </c>
      <c r="T205" s="23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7" t="s">
        <v>1763</v>
      </c>
      <c r="AT205" s="237" t="s">
        <v>483</v>
      </c>
      <c r="AU205" s="237" t="s">
        <v>87</v>
      </c>
      <c r="AY205" s="18" t="s">
        <v>224</v>
      </c>
      <c r="BE205" s="238">
        <f>IF(N205="základní",J205,0)</f>
        <v>0</v>
      </c>
      <c r="BF205" s="238">
        <f>IF(N205="snížená",J205,0)</f>
        <v>0</v>
      </c>
      <c r="BG205" s="238">
        <f>IF(N205="zákl. přenesená",J205,0)</f>
        <v>0</v>
      </c>
      <c r="BH205" s="238">
        <f>IF(N205="sníž. přenesená",J205,0)</f>
        <v>0</v>
      </c>
      <c r="BI205" s="238">
        <f>IF(N205="nulová",J205,0)</f>
        <v>0</v>
      </c>
      <c r="BJ205" s="18" t="s">
        <v>85</v>
      </c>
      <c r="BK205" s="238">
        <f>ROUND(I205*H205,2)</f>
        <v>0</v>
      </c>
      <c r="BL205" s="18" t="s">
        <v>1763</v>
      </c>
      <c r="BM205" s="237" t="s">
        <v>2047</v>
      </c>
    </row>
    <row r="206" s="13" customFormat="1">
      <c r="A206" s="13"/>
      <c r="B206" s="250"/>
      <c r="C206" s="251"/>
      <c r="D206" s="239" t="s">
        <v>314</v>
      </c>
      <c r="E206" s="251"/>
      <c r="F206" s="253" t="s">
        <v>2048</v>
      </c>
      <c r="G206" s="251"/>
      <c r="H206" s="254">
        <v>12.6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0" t="s">
        <v>314</v>
      </c>
      <c r="AU206" s="260" t="s">
        <v>87</v>
      </c>
      <c r="AV206" s="13" t="s">
        <v>87</v>
      </c>
      <c r="AW206" s="13" t="s">
        <v>4</v>
      </c>
      <c r="AX206" s="13" t="s">
        <v>85</v>
      </c>
      <c r="AY206" s="260" t="s">
        <v>224</v>
      </c>
    </row>
    <row r="207" s="2" customFormat="1" ht="24.15" customHeight="1">
      <c r="A207" s="39"/>
      <c r="B207" s="40"/>
      <c r="C207" s="226" t="s">
        <v>1110</v>
      </c>
      <c r="D207" s="226" t="s">
        <v>225</v>
      </c>
      <c r="E207" s="227" t="s">
        <v>1819</v>
      </c>
      <c r="F207" s="228" t="s">
        <v>1820</v>
      </c>
      <c r="G207" s="229" t="s">
        <v>486</v>
      </c>
      <c r="H207" s="230">
        <v>0.45900000000000002</v>
      </c>
      <c r="I207" s="231"/>
      <c r="J207" s="232">
        <f>ROUND(I207*H207,2)</f>
        <v>0</v>
      </c>
      <c r="K207" s="228" t="s">
        <v>229</v>
      </c>
      <c r="L207" s="45"/>
      <c r="M207" s="307" t="s">
        <v>1</v>
      </c>
      <c r="N207" s="308" t="s">
        <v>43</v>
      </c>
      <c r="O207" s="248"/>
      <c r="P207" s="309">
        <f>O207*H207</f>
        <v>0</v>
      </c>
      <c r="Q207" s="309">
        <v>0</v>
      </c>
      <c r="R207" s="309">
        <f>Q207*H207</f>
        <v>0</v>
      </c>
      <c r="S207" s="309">
        <v>0</v>
      </c>
      <c r="T207" s="31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7" t="s">
        <v>1164</v>
      </c>
      <c r="AT207" s="237" t="s">
        <v>225</v>
      </c>
      <c r="AU207" s="237" t="s">
        <v>87</v>
      </c>
      <c r="AY207" s="18" t="s">
        <v>224</v>
      </c>
      <c r="BE207" s="238">
        <f>IF(N207="základní",J207,0)</f>
        <v>0</v>
      </c>
      <c r="BF207" s="238">
        <f>IF(N207="snížená",J207,0)</f>
        <v>0</v>
      </c>
      <c r="BG207" s="238">
        <f>IF(N207="zákl. přenesená",J207,0)</f>
        <v>0</v>
      </c>
      <c r="BH207" s="238">
        <f>IF(N207="sníž. přenesená",J207,0)</f>
        <v>0</v>
      </c>
      <c r="BI207" s="238">
        <f>IF(N207="nulová",J207,0)</f>
        <v>0</v>
      </c>
      <c r="BJ207" s="18" t="s">
        <v>85</v>
      </c>
      <c r="BK207" s="238">
        <f>ROUND(I207*H207,2)</f>
        <v>0</v>
      </c>
      <c r="BL207" s="18" t="s">
        <v>1164</v>
      </c>
      <c r="BM207" s="237" t="s">
        <v>2049</v>
      </c>
    </row>
    <row r="208" s="2" customFormat="1" ht="6.96" customHeight="1">
      <c r="A208" s="39"/>
      <c r="B208" s="67"/>
      <c r="C208" s="68"/>
      <c r="D208" s="68"/>
      <c r="E208" s="68"/>
      <c r="F208" s="68"/>
      <c r="G208" s="68"/>
      <c r="H208" s="68"/>
      <c r="I208" s="68"/>
      <c r="J208" s="68"/>
      <c r="K208" s="68"/>
      <c r="L208" s="45"/>
      <c r="M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</row>
  </sheetData>
  <sheetProtection sheet="1" autoFilter="0" formatColumns="0" formatRows="0" objects="1" scenarios="1" spinCount="100000" saltValue="ohrOjPRO2n2v3YScgNohM3evTvpSDV+i840EUmE4ku83y+7RNr3tQ9iqmwdFGTW3GG+7wRU2Cv+raR4l7T8TKQ==" hashValue="jlHdkOPWahysdJj2dc0LFGNc3Jdaa7fYxWvdqiK4lhTT/T4CthmsyHst9b6/jlBppeyio2eHaU3Jt5JdUKuumA==" algorithmName="SHA-512" password="CC35"/>
  <autoFilter ref="C126:K20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2050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ROUND((SUM(BE125:BE190)),  2)</f>
        <v>0</v>
      </c>
      <c r="G35" s="39"/>
      <c r="H35" s="39"/>
      <c r="I35" s="166">
        <v>0.20999999999999999</v>
      </c>
      <c r="J35" s="165">
        <f>ROUND(((SUM(BE125:BE190))*I35),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ROUND((SUM(BF125:BF190)),  2)</f>
        <v>0</v>
      </c>
      <c r="G36" s="39"/>
      <c r="H36" s="39"/>
      <c r="I36" s="166">
        <v>0.12</v>
      </c>
      <c r="J36" s="165">
        <f>ROUND(((SUM(BF125:BF190))*I36),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ROUND((SUM(BG125:BG190)),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ROUND((SUM(BH125:BH190)),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ROUND((SUM(BI125:BI190)),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1451 - Kamerový systém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417</v>
      </c>
      <c r="E100" s="198"/>
      <c r="F100" s="198"/>
      <c r="G100" s="198"/>
      <c r="H100" s="198"/>
      <c r="I100" s="198"/>
      <c r="J100" s="199">
        <f>J127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0"/>
      <c r="C101" s="191"/>
      <c r="D101" s="192" t="s">
        <v>1746</v>
      </c>
      <c r="E101" s="193"/>
      <c r="F101" s="193"/>
      <c r="G101" s="193"/>
      <c r="H101" s="193"/>
      <c r="I101" s="193"/>
      <c r="J101" s="194">
        <f>J134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1747</v>
      </c>
      <c r="E102" s="198"/>
      <c r="F102" s="198"/>
      <c r="G102" s="198"/>
      <c r="H102" s="198"/>
      <c r="I102" s="198"/>
      <c r="J102" s="199">
        <f>J135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1748</v>
      </c>
      <c r="E103" s="198"/>
      <c r="F103" s="198"/>
      <c r="G103" s="198"/>
      <c r="H103" s="198"/>
      <c r="I103" s="198"/>
      <c r="J103" s="199">
        <f>J156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Využití pozemku parc.č.549/61, Světlá nad Sázavou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193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5" t="s">
        <v>194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195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E11</f>
        <v>SO 1451 - Kamerový systém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parc.č.549/61</v>
      </c>
      <c r="G119" s="41"/>
      <c r="H119" s="41"/>
      <c r="I119" s="33" t="s">
        <v>22</v>
      </c>
      <c r="J119" s="80" t="str">
        <f>IF(J14="","",J14)</f>
        <v>10. 7. 2025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5.65" customHeight="1">
      <c r="A121" s="39"/>
      <c r="B121" s="40"/>
      <c r="C121" s="33" t="s">
        <v>24</v>
      </c>
      <c r="D121" s="41"/>
      <c r="E121" s="41"/>
      <c r="F121" s="28" t="str">
        <f>E17</f>
        <v>Město Světlá nad Sázavou</v>
      </c>
      <c r="G121" s="41"/>
      <c r="H121" s="41"/>
      <c r="I121" s="33" t="s">
        <v>31</v>
      </c>
      <c r="J121" s="37" t="str">
        <f>E23</f>
        <v>TRANSCONSULT s.r.o.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1"/>
      <c r="B124" s="202"/>
      <c r="C124" s="203" t="s">
        <v>209</v>
      </c>
      <c r="D124" s="204" t="s">
        <v>63</v>
      </c>
      <c r="E124" s="204" t="s">
        <v>59</v>
      </c>
      <c r="F124" s="204" t="s">
        <v>60</v>
      </c>
      <c r="G124" s="204" t="s">
        <v>210</v>
      </c>
      <c r="H124" s="204" t="s">
        <v>211</v>
      </c>
      <c r="I124" s="204" t="s">
        <v>212</v>
      </c>
      <c r="J124" s="204" t="s">
        <v>199</v>
      </c>
      <c r="K124" s="205" t="s">
        <v>213</v>
      </c>
      <c r="L124" s="206"/>
      <c r="M124" s="101" t="s">
        <v>1</v>
      </c>
      <c r="N124" s="102" t="s">
        <v>42</v>
      </c>
      <c r="O124" s="102" t="s">
        <v>214</v>
      </c>
      <c r="P124" s="102" t="s">
        <v>215</v>
      </c>
      <c r="Q124" s="102" t="s">
        <v>216</v>
      </c>
      <c r="R124" s="102" t="s">
        <v>217</v>
      </c>
      <c r="S124" s="102" t="s">
        <v>218</v>
      </c>
      <c r="T124" s="103" t="s">
        <v>219</v>
      </c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</row>
    <row r="125" s="2" customFormat="1" ht="22.8" customHeight="1">
      <c r="A125" s="39"/>
      <c r="B125" s="40"/>
      <c r="C125" s="108" t="s">
        <v>220</v>
      </c>
      <c r="D125" s="41"/>
      <c r="E125" s="41"/>
      <c r="F125" s="41"/>
      <c r="G125" s="41"/>
      <c r="H125" s="41"/>
      <c r="I125" s="41"/>
      <c r="J125" s="207">
        <f>BK125</f>
        <v>0</v>
      </c>
      <c r="K125" s="41"/>
      <c r="L125" s="45"/>
      <c r="M125" s="104"/>
      <c r="N125" s="208"/>
      <c r="O125" s="105"/>
      <c r="P125" s="209">
        <f>P126+P134</f>
        <v>0</v>
      </c>
      <c r="Q125" s="105"/>
      <c r="R125" s="209">
        <f>R126+R134</f>
        <v>4.1131864999999994</v>
      </c>
      <c r="S125" s="105"/>
      <c r="T125" s="210">
        <f>T126+T134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201</v>
      </c>
      <c r="BK125" s="211">
        <f>BK126+BK134</f>
        <v>0</v>
      </c>
    </row>
    <row r="126" s="12" customFormat="1" ht="25.92" customHeight="1">
      <c r="A126" s="12"/>
      <c r="B126" s="212"/>
      <c r="C126" s="213"/>
      <c r="D126" s="214" t="s">
        <v>77</v>
      </c>
      <c r="E126" s="215" t="s">
        <v>307</v>
      </c>
      <c r="F126" s="215" t="s">
        <v>308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</f>
        <v>0</v>
      </c>
      <c r="Q126" s="220"/>
      <c r="R126" s="221">
        <f>R127</f>
        <v>1.1316800000000002</v>
      </c>
      <c r="S126" s="220"/>
      <c r="T126" s="222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85</v>
      </c>
      <c r="AT126" s="224" t="s">
        <v>77</v>
      </c>
      <c r="AU126" s="224" t="s">
        <v>78</v>
      </c>
      <c r="AY126" s="223" t="s">
        <v>224</v>
      </c>
      <c r="BK126" s="225">
        <f>BK127</f>
        <v>0</v>
      </c>
    </row>
    <row r="127" s="12" customFormat="1" ht="22.8" customHeight="1">
      <c r="A127" s="12"/>
      <c r="B127" s="212"/>
      <c r="C127" s="213"/>
      <c r="D127" s="214" t="s">
        <v>77</v>
      </c>
      <c r="E127" s="244" t="s">
        <v>87</v>
      </c>
      <c r="F127" s="244" t="s">
        <v>502</v>
      </c>
      <c r="G127" s="213"/>
      <c r="H127" s="213"/>
      <c r="I127" s="216"/>
      <c r="J127" s="245">
        <f>BK127</f>
        <v>0</v>
      </c>
      <c r="K127" s="213"/>
      <c r="L127" s="218"/>
      <c r="M127" s="219"/>
      <c r="N127" s="220"/>
      <c r="O127" s="220"/>
      <c r="P127" s="221">
        <f>SUM(P128:P133)</f>
        <v>0</v>
      </c>
      <c r="Q127" s="220"/>
      <c r="R127" s="221">
        <f>SUM(R128:R133)</f>
        <v>1.1316800000000002</v>
      </c>
      <c r="S127" s="220"/>
      <c r="T127" s="222">
        <f>SUM(T128:T133)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85</v>
      </c>
      <c r="AT127" s="224" t="s">
        <v>77</v>
      </c>
      <c r="AU127" s="224" t="s">
        <v>85</v>
      </c>
      <c r="AY127" s="223" t="s">
        <v>224</v>
      </c>
      <c r="BK127" s="225">
        <f>SUM(BK128:BK133)</f>
        <v>0</v>
      </c>
    </row>
    <row r="128" s="2" customFormat="1" ht="24.15" customHeight="1">
      <c r="A128" s="39"/>
      <c r="B128" s="40"/>
      <c r="C128" s="226" t="s">
        <v>85</v>
      </c>
      <c r="D128" s="226" t="s">
        <v>225</v>
      </c>
      <c r="E128" s="227" t="s">
        <v>2051</v>
      </c>
      <c r="F128" s="228" t="s">
        <v>2052</v>
      </c>
      <c r="G128" s="229" t="s">
        <v>318</v>
      </c>
      <c r="H128" s="230">
        <v>2</v>
      </c>
      <c r="I128" s="231"/>
      <c r="J128" s="232">
        <f>ROUND(I128*H128,2)</f>
        <v>0</v>
      </c>
      <c r="K128" s="228" t="s">
        <v>229</v>
      </c>
      <c r="L128" s="45"/>
      <c r="M128" s="233" t="s">
        <v>1</v>
      </c>
      <c r="N128" s="234" t="s">
        <v>43</v>
      </c>
      <c r="O128" s="92"/>
      <c r="P128" s="235">
        <f>O128*H128</f>
        <v>0</v>
      </c>
      <c r="Q128" s="235">
        <v>0.11984</v>
      </c>
      <c r="R128" s="235">
        <f>Q128*H128</f>
        <v>0.23968</v>
      </c>
      <c r="S128" s="235">
        <v>0</v>
      </c>
      <c r="T128" s="23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7" t="s">
        <v>243</v>
      </c>
      <c r="AT128" s="237" t="s">
        <v>225</v>
      </c>
      <c r="AU128" s="237" t="s">
        <v>87</v>
      </c>
      <c r="AY128" s="18" t="s">
        <v>224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8" t="s">
        <v>85</v>
      </c>
      <c r="BK128" s="238">
        <f>ROUND(I128*H128,2)</f>
        <v>0</v>
      </c>
      <c r="BL128" s="18" t="s">
        <v>243</v>
      </c>
      <c r="BM128" s="237" t="s">
        <v>2053</v>
      </c>
    </row>
    <row r="129" s="2" customFormat="1" ht="16.5" customHeight="1">
      <c r="A129" s="39"/>
      <c r="B129" s="40"/>
      <c r="C129" s="297" t="s">
        <v>87</v>
      </c>
      <c r="D129" s="297" t="s">
        <v>483</v>
      </c>
      <c r="E129" s="298" t="s">
        <v>2054</v>
      </c>
      <c r="F129" s="299" t="s">
        <v>2055</v>
      </c>
      <c r="G129" s="300" t="s">
        <v>318</v>
      </c>
      <c r="H129" s="301">
        <v>2</v>
      </c>
      <c r="I129" s="302"/>
      <c r="J129" s="303">
        <f>ROUND(I129*H129,2)</f>
        <v>0</v>
      </c>
      <c r="K129" s="299" t="s">
        <v>229</v>
      </c>
      <c r="L129" s="304"/>
      <c r="M129" s="305" t="s">
        <v>1</v>
      </c>
      <c r="N129" s="306" t="s">
        <v>43</v>
      </c>
      <c r="O129" s="92"/>
      <c r="P129" s="235">
        <f>O129*H129</f>
        <v>0</v>
      </c>
      <c r="Q129" s="235">
        <v>0.38400000000000001</v>
      </c>
      <c r="R129" s="235">
        <f>Q129*H129</f>
        <v>0.76800000000000002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1763</v>
      </c>
      <c r="AT129" s="237" t="s">
        <v>483</v>
      </c>
      <c r="AU129" s="237" t="s">
        <v>87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1763</v>
      </c>
      <c r="BM129" s="237" t="s">
        <v>2056</v>
      </c>
    </row>
    <row r="130" s="2" customFormat="1" ht="24.15" customHeight="1">
      <c r="A130" s="39"/>
      <c r="B130" s="40"/>
      <c r="C130" s="226" t="s">
        <v>101</v>
      </c>
      <c r="D130" s="226" t="s">
        <v>225</v>
      </c>
      <c r="E130" s="227" t="s">
        <v>1959</v>
      </c>
      <c r="F130" s="228" t="s">
        <v>1960</v>
      </c>
      <c r="G130" s="229" t="s">
        <v>318</v>
      </c>
      <c r="H130" s="230">
        <v>2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1164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1164</v>
      </c>
      <c r="BM130" s="237" t="s">
        <v>2057</v>
      </c>
    </row>
    <row r="131" s="2" customFormat="1">
      <c r="A131" s="39"/>
      <c r="B131" s="40"/>
      <c r="C131" s="41"/>
      <c r="D131" s="239" t="s">
        <v>235</v>
      </c>
      <c r="E131" s="41"/>
      <c r="F131" s="240" t="s">
        <v>2058</v>
      </c>
      <c r="G131" s="41"/>
      <c r="H131" s="41"/>
      <c r="I131" s="241"/>
      <c r="J131" s="41"/>
      <c r="K131" s="41"/>
      <c r="L131" s="45"/>
      <c r="M131" s="242"/>
      <c r="N131" s="243"/>
      <c r="O131" s="92"/>
      <c r="P131" s="92"/>
      <c r="Q131" s="92"/>
      <c r="R131" s="92"/>
      <c r="S131" s="92"/>
      <c r="T131" s="93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235</v>
      </c>
      <c r="AU131" s="18" t="s">
        <v>87</v>
      </c>
    </row>
    <row r="132" s="2" customFormat="1" ht="16.5" customHeight="1">
      <c r="A132" s="39"/>
      <c r="B132" s="40"/>
      <c r="C132" s="297" t="s">
        <v>243</v>
      </c>
      <c r="D132" s="297" t="s">
        <v>483</v>
      </c>
      <c r="E132" s="298" t="s">
        <v>1962</v>
      </c>
      <c r="F132" s="299" t="s">
        <v>2059</v>
      </c>
      <c r="G132" s="300" t="s">
        <v>318</v>
      </c>
      <c r="H132" s="301">
        <v>2</v>
      </c>
      <c r="I132" s="302"/>
      <c r="J132" s="303">
        <f>ROUND(I132*H132,2)</f>
        <v>0</v>
      </c>
      <c r="K132" s="299" t="s">
        <v>1</v>
      </c>
      <c r="L132" s="304"/>
      <c r="M132" s="305" t="s">
        <v>1</v>
      </c>
      <c r="N132" s="306" t="s">
        <v>43</v>
      </c>
      <c r="O132" s="92"/>
      <c r="P132" s="235">
        <f>O132*H132</f>
        <v>0</v>
      </c>
      <c r="Q132" s="235">
        <v>0.062</v>
      </c>
      <c r="R132" s="235">
        <f>Q132*H132</f>
        <v>0.124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1763</v>
      </c>
      <c r="AT132" s="237" t="s">
        <v>483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1763</v>
      </c>
      <c r="BM132" s="237" t="s">
        <v>2060</v>
      </c>
    </row>
    <row r="133" s="2" customFormat="1">
      <c r="A133" s="39"/>
      <c r="B133" s="40"/>
      <c r="C133" s="41"/>
      <c r="D133" s="239" t="s">
        <v>235</v>
      </c>
      <c r="E133" s="41"/>
      <c r="F133" s="240" t="s">
        <v>2061</v>
      </c>
      <c r="G133" s="41"/>
      <c r="H133" s="41"/>
      <c r="I133" s="241"/>
      <c r="J133" s="41"/>
      <c r="K133" s="41"/>
      <c r="L133" s="45"/>
      <c r="M133" s="242"/>
      <c r="N133" s="243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235</v>
      </c>
      <c r="AU133" s="18" t="s">
        <v>87</v>
      </c>
    </row>
    <row r="134" s="12" customFormat="1" ht="25.92" customHeight="1">
      <c r="A134" s="12"/>
      <c r="B134" s="212"/>
      <c r="C134" s="213"/>
      <c r="D134" s="214" t="s">
        <v>77</v>
      </c>
      <c r="E134" s="215" t="s">
        <v>483</v>
      </c>
      <c r="F134" s="215" t="s">
        <v>1749</v>
      </c>
      <c r="G134" s="213"/>
      <c r="H134" s="213"/>
      <c r="I134" s="216"/>
      <c r="J134" s="217">
        <f>BK134</f>
        <v>0</v>
      </c>
      <c r="K134" s="213"/>
      <c r="L134" s="218"/>
      <c r="M134" s="219"/>
      <c r="N134" s="220"/>
      <c r="O134" s="220"/>
      <c r="P134" s="221">
        <f>P135+P156</f>
        <v>0</v>
      </c>
      <c r="Q134" s="220"/>
      <c r="R134" s="221">
        <f>R135+R156</f>
        <v>2.9815064999999996</v>
      </c>
      <c r="S134" s="220"/>
      <c r="T134" s="222">
        <f>T135+T156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101</v>
      </c>
      <c r="AT134" s="224" t="s">
        <v>77</v>
      </c>
      <c r="AU134" s="224" t="s">
        <v>78</v>
      </c>
      <c r="AY134" s="223" t="s">
        <v>224</v>
      </c>
      <c r="BK134" s="225">
        <f>BK135+BK156</f>
        <v>0</v>
      </c>
    </row>
    <row r="135" s="12" customFormat="1" ht="22.8" customHeight="1">
      <c r="A135" s="12"/>
      <c r="B135" s="212"/>
      <c r="C135" s="213"/>
      <c r="D135" s="214" t="s">
        <v>77</v>
      </c>
      <c r="E135" s="244" t="s">
        <v>1357</v>
      </c>
      <c r="F135" s="244" t="s">
        <v>1358</v>
      </c>
      <c r="G135" s="213"/>
      <c r="H135" s="213"/>
      <c r="I135" s="216"/>
      <c r="J135" s="245">
        <f>BK135</f>
        <v>0</v>
      </c>
      <c r="K135" s="213"/>
      <c r="L135" s="218"/>
      <c r="M135" s="219"/>
      <c r="N135" s="220"/>
      <c r="O135" s="220"/>
      <c r="P135" s="221">
        <f>SUM(P136:P155)</f>
        <v>0</v>
      </c>
      <c r="Q135" s="220"/>
      <c r="R135" s="221">
        <f>SUM(R136:R155)</f>
        <v>0.13452049999999999</v>
      </c>
      <c r="S135" s="220"/>
      <c r="T135" s="222">
        <f>SUM(T136:T155)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23" t="s">
        <v>101</v>
      </c>
      <c r="AT135" s="224" t="s">
        <v>77</v>
      </c>
      <c r="AU135" s="224" t="s">
        <v>85</v>
      </c>
      <c r="AY135" s="223" t="s">
        <v>224</v>
      </c>
      <c r="BK135" s="225">
        <f>SUM(BK136:BK155)</f>
        <v>0</v>
      </c>
    </row>
    <row r="136" s="2" customFormat="1" ht="24.15" customHeight="1">
      <c r="A136" s="39"/>
      <c r="B136" s="40"/>
      <c r="C136" s="226" t="s">
        <v>223</v>
      </c>
      <c r="D136" s="226" t="s">
        <v>225</v>
      </c>
      <c r="E136" s="227" t="s">
        <v>2062</v>
      </c>
      <c r="F136" s="228" t="s">
        <v>2063</v>
      </c>
      <c r="G136" s="229" t="s">
        <v>318</v>
      </c>
      <c r="H136" s="230">
        <v>12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1164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1164</v>
      </c>
      <c r="BM136" s="237" t="s">
        <v>2064</v>
      </c>
    </row>
    <row r="137" s="13" customFormat="1">
      <c r="A137" s="13"/>
      <c r="B137" s="250"/>
      <c r="C137" s="251"/>
      <c r="D137" s="239" t="s">
        <v>314</v>
      </c>
      <c r="E137" s="252" t="s">
        <v>1</v>
      </c>
      <c r="F137" s="253" t="s">
        <v>2065</v>
      </c>
      <c r="G137" s="251"/>
      <c r="H137" s="254">
        <v>12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314</v>
      </c>
      <c r="AU137" s="260" t="s">
        <v>87</v>
      </c>
      <c r="AV137" s="13" t="s">
        <v>87</v>
      </c>
      <c r="AW137" s="13" t="s">
        <v>34</v>
      </c>
      <c r="AX137" s="13" t="s">
        <v>85</v>
      </c>
      <c r="AY137" s="260" t="s">
        <v>224</v>
      </c>
    </row>
    <row r="138" s="2" customFormat="1" ht="16.5" customHeight="1">
      <c r="A138" s="39"/>
      <c r="B138" s="40"/>
      <c r="C138" s="297" t="s">
        <v>252</v>
      </c>
      <c r="D138" s="297" t="s">
        <v>483</v>
      </c>
      <c r="E138" s="298" t="s">
        <v>1229</v>
      </c>
      <c r="F138" s="299" t="s">
        <v>1230</v>
      </c>
      <c r="G138" s="300" t="s">
        <v>318</v>
      </c>
      <c r="H138" s="301">
        <v>12</v>
      </c>
      <c r="I138" s="302"/>
      <c r="J138" s="303">
        <f>ROUND(I138*H138,2)</f>
        <v>0</v>
      </c>
      <c r="K138" s="299" t="s">
        <v>229</v>
      </c>
      <c r="L138" s="304"/>
      <c r="M138" s="305" t="s">
        <v>1</v>
      </c>
      <c r="N138" s="306" t="s">
        <v>43</v>
      </c>
      <c r="O138" s="92"/>
      <c r="P138" s="235">
        <f>O138*H138</f>
        <v>0</v>
      </c>
      <c r="Q138" s="235">
        <v>1.0000000000000001E-05</v>
      </c>
      <c r="R138" s="235">
        <f>Q138*H138</f>
        <v>0.00012000000000000002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1755</v>
      </c>
      <c r="AT138" s="237" t="s">
        <v>483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1164</v>
      </c>
      <c r="BM138" s="237" t="s">
        <v>2066</v>
      </c>
    </row>
    <row r="139" s="2" customFormat="1" ht="21.75" customHeight="1">
      <c r="A139" s="39"/>
      <c r="B139" s="40"/>
      <c r="C139" s="226" t="s">
        <v>257</v>
      </c>
      <c r="D139" s="226" t="s">
        <v>225</v>
      </c>
      <c r="E139" s="227" t="s">
        <v>1825</v>
      </c>
      <c r="F139" s="228" t="s">
        <v>2067</v>
      </c>
      <c r="G139" s="229" t="s">
        <v>318</v>
      </c>
      <c r="H139" s="230">
        <v>1</v>
      </c>
      <c r="I139" s="231"/>
      <c r="J139" s="232">
        <f>ROUND(I139*H139,2)</f>
        <v>0</v>
      </c>
      <c r="K139" s="228" t="s">
        <v>1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1164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1164</v>
      </c>
      <c r="BM139" s="237" t="s">
        <v>2068</v>
      </c>
    </row>
    <row r="140" s="2" customFormat="1">
      <c r="A140" s="39"/>
      <c r="B140" s="40"/>
      <c r="C140" s="41"/>
      <c r="D140" s="239" t="s">
        <v>235</v>
      </c>
      <c r="E140" s="41"/>
      <c r="F140" s="240" t="s">
        <v>2069</v>
      </c>
      <c r="G140" s="41"/>
      <c r="H140" s="41"/>
      <c r="I140" s="241"/>
      <c r="J140" s="41"/>
      <c r="K140" s="41"/>
      <c r="L140" s="45"/>
      <c r="M140" s="242"/>
      <c r="N140" s="243"/>
      <c r="O140" s="92"/>
      <c r="P140" s="92"/>
      <c r="Q140" s="92"/>
      <c r="R140" s="92"/>
      <c r="S140" s="92"/>
      <c r="T140" s="93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235</v>
      </c>
      <c r="AU140" s="18" t="s">
        <v>87</v>
      </c>
    </row>
    <row r="141" s="2" customFormat="1" ht="37.8" customHeight="1">
      <c r="A141" s="39"/>
      <c r="B141" s="40"/>
      <c r="C141" s="226" t="s">
        <v>264</v>
      </c>
      <c r="D141" s="226" t="s">
        <v>225</v>
      </c>
      <c r="E141" s="227" t="s">
        <v>1757</v>
      </c>
      <c r="F141" s="228" t="s">
        <v>1758</v>
      </c>
      <c r="G141" s="229" t="s">
        <v>570</v>
      </c>
      <c r="H141" s="230">
        <v>110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1164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1164</v>
      </c>
      <c r="BM141" s="237" t="s">
        <v>2070</v>
      </c>
    </row>
    <row r="142" s="2" customFormat="1">
      <c r="A142" s="39"/>
      <c r="B142" s="40"/>
      <c r="C142" s="41"/>
      <c r="D142" s="239" t="s">
        <v>235</v>
      </c>
      <c r="E142" s="41"/>
      <c r="F142" s="240" t="s">
        <v>2071</v>
      </c>
      <c r="G142" s="41"/>
      <c r="H142" s="41"/>
      <c r="I142" s="241"/>
      <c r="J142" s="41"/>
      <c r="K142" s="41"/>
      <c r="L142" s="45"/>
      <c r="M142" s="242"/>
      <c r="N142" s="243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235</v>
      </c>
      <c r="AU142" s="18" t="s">
        <v>87</v>
      </c>
    </row>
    <row r="143" s="2" customFormat="1" ht="16.5" customHeight="1">
      <c r="A143" s="39"/>
      <c r="B143" s="40"/>
      <c r="C143" s="297" t="s">
        <v>271</v>
      </c>
      <c r="D143" s="297" t="s">
        <v>483</v>
      </c>
      <c r="E143" s="298" t="s">
        <v>1761</v>
      </c>
      <c r="F143" s="299" t="s">
        <v>1762</v>
      </c>
      <c r="G143" s="300" t="s">
        <v>754</v>
      </c>
      <c r="H143" s="301">
        <v>104.5</v>
      </c>
      <c r="I143" s="302"/>
      <c r="J143" s="303">
        <f>ROUND(I143*H143,2)</f>
        <v>0</v>
      </c>
      <c r="K143" s="299" t="s">
        <v>229</v>
      </c>
      <c r="L143" s="304"/>
      <c r="M143" s="305" t="s">
        <v>1</v>
      </c>
      <c r="N143" s="306" t="s">
        <v>43</v>
      </c>
      <c r="O143" s="92"/>
      <c r="P143" s="235">
        <f>O143*H143</f>
        <v>0</v>
      </c>
      <c r="Q143" s="235">
        <v>0.001</v>
      </c>
      <c r="R143" s="235">
        <f>Q143*H143</f>
        <v>0.1045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1763</v>
      </c>
      <c r="AT143" s="237" t="s">
        <v>483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1763</v>
      </c>
      <c r="BM143" s="237" t="s">
        <v>2072</v>
      </c>
    </row>
    <row r="144" s="13" customFormat="1">
      <c r="A144" s="13"/>
      <c r="B144" s="250"/>
      <c r="C144" s="251"/>
      <c r="D144" s="239" t="s">
        <v>314</v>
      </c>
      <c r="E144" s="251"/>
      <c r="F144" s="253" t="s">
        <v>2073</v>
      </c>
      <c r="G144" s="251"/>
      <c r="H144" s="254">
        <v>104.5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314</v>
      </c>
      <c r="AU144" s="260" t="s">
        <v>87</v>
      </c>
      <c r="AV144" s="13" t="s">
        <v>87</v>
      </c>
      <c r="AW144" s="13" t="s">
        <v>4</v>
      </c>
      <c r="AX144" s="13" t="s">
        <v>85</v>
      </c>
      <c r="AY144" s="260" t="s">
        <v>224</v>
      </c>
    </row>
    <row r="145" s="2" customFormat="1" ht="24.15" customHeight="1">
      <c r="A145" s="39"/>
      <c r="B145" s="40"/>
      <c r="C145" s="297" t="s">
        <v>276</v>
      </c>
      <c r="D145" s="297" t="s">
        <v>483</v>
      </c>
      <c r="E145" s="298" t="s">
        <v>2074</v>
      </c>
      <c r="F145" s="299" t="s">
        <v>2075</v>
      </c>
      <c r="G145" s="300" t="s">
        <v>318</v>
      </c>
      <c r="H145" s="301">
        <v>10</v>
      </c>
      <c r="I145" s="302"/>
      <c r="J145" s="303">
        <f>ROUND(I145*H145,2)</f>
        <v>0</v>
      </c>
      <c r="K145" s="299" t="s">
        <v>229</v>
      </c>
      <c r="L145" s="304"/>
      <c r="M145" s="305" t="s">
        <v>1</v>
      </c>
      <c r="N145" s="306" t="s">
        <v>43</v>
      </c>
      <c r="O145" s="92"/>
      <c r="P145" s="235">
        <f>O145*H145</f>
        <v>0</v>
      </c>
      <c r="Q145" s="235">
        <v>0.00025999999999999998</v>
      </c>
      <c r="R145" s="235">
        <f>Q145*H145</f>
        <v>0.0025999999999999999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1755</v>
      </c>
      <c r="AT145" s="237" t="s">
        <v>483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1164</v>
      </c>
      <c r="BM145" s="237" t="s">
        <v>2076</v>
      </c>
    </row>
    <row r="146" s="2" customFormat="1" ht="24.15" customHeight="1">
      <c r="A146" s="39"/>
      <c r="B146" s="40"/>
      <c r="C146" s="297" t="s">
        <v>281</v>
      </c>
      <c r="D146" s="297" t="s">
        <v>483</v>
      </c>
      <c r="E146" s="298" t="s">
        <v>2077</v>
      </c>
      <c r="F146" s="299" t="s">
        <v>2078</v>
      </c>
      <c r="G146" s="300" t="s">
        <v>318</v>
      </c>
      <c r="H146" s="301">
        <v>3</v>
      </c>
      <c r="I146" s="302"/>
      <c r="J146" s="303">
        <f>ROUND(I146*H146,2)</f>
        <v>0</v>
      </c>
      <c r="K146" s="299" t="s">
        <v>229</v>
      </c>
      <c r="L146" s="304"/>
      <c r="M146" s="305" t="s">
        <v>1</v>
      </c>
      <c r="N146" s="306" t="s">
        <v>43</v>
      </c>
      <c r="O146" s="92"/>
      <c r="P146" s="235">
        <f>O146*H146</f>
        <v>0</v>
      </c>
      <c r="Q146" s="235">
        <v>0.00018000000000000001</v>
      </c>
      <c r="R146" s="235">
        <f>Q146*H146</f>
        <v>0.00054000000000000001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1755</v>
      </c>
      <c r="AT146" s="237" t="s">
        <v>483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1164</v>
      </c>
      <c r="BM146" s="237" t="s">
        <v>2079</v>
      </c>
    </row>
    <row r="147" s="2" customFormat="1" ht="44.25" customHeight="1">
      <c r="A147" s="39"/>
      <c r="B147" s="40"/>
      <c r="C147" s="226" t="s">
        <v>8</v>
      </c>
      <c r="D147" s="226" t="s">
        <v>225</v>
      </c>
      <c r="E147" s="227" t="s">
        <v>2080</v>
      </c>
      <c r="F147" s="228" t="s">
        <v>2081</v>
      </c>
      <c r="G147" s="229" t="s">
        <v>570</v>
      </c>
      <c r="H147" s="230">
        <v>10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1164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1164</v>
      </c>
      <c r="BM147" s="237" t="s">
        <v>2082</v>
      </c>
    </row>
    <row r="148" s="13" customFormat="1">
      <c r="A148" s="13"/>
      <c r="B148" s="250"/>
      <c r="C148" s="251"/>
      <c r="D148" s="239" t="s">
        <v>314</v>
      </c>
      <c r="E148" s="252" t="s">
        <v>1</v>
      </c>
      <c r="F148" s="253" t="s">
        <v>2083</v>
      </c>
      <c r="G148" s="251"/>
      <c r="H148" s="254">
        <v>10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34</v>
      </c>
      <c r="AX148" s="13" t="s">
        <v>85</v>
      </c>
      <c r="AY148" s="260" t="s">
        <v>224</v>
      </c>
    </row>
    <row r="149" s="2" customFormat="1" ht="24.15" customHeight="1">
      <c r="A149" s="39"/>
      <c r="B149" s="40"/>
      <c r="C149" s="297" t="s">
        <v>294</v>
      </c>
      <c r="D149" s="297" t="s">
        <v>483</v>
      </c>
      <c r="E149" s="298" t="s">
        <v>2084</v>
      </c>
      <c r="F149" s="299" t="s">
        <v>2085</v>
      </c>
      <c r="G149" s="300" t="s">
        <v>570</v>
      </c>
      <c r="H149" s="301">
        <v>5.75</v>
      </c>
      <c r="I149" s="302"/>
      <c r="J149" s="303">
        <f>ROUND(I149*H149,2)</f>
        <v>0</v>
      </c>
      <c r="K149" s="299" t="s">
        <v>229</v>
      </c>
      <c r="L149" s="304"/>
      <c r="M149" s="305" t="s">
        <v>1</v>
      </c>
      <c r="N149" s="306" t="s">
        <v>43</v>
      </c>
      <c r="O149" s="92"/>
      <c r="P149" s="235">
        <f>O149*H149</f>
        <v>0</v>
      </c>
      <c r="Q149" s="235">
        <v>3.0000000000000001E-05</v>
      </c>
      <c r="R149" s="235">
        <f>Q149*H149</f>
        <v>0.00017249999999999999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1763</v>
      </c>
      <c r="AT149" s="237" t="s">
        <v>483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1763</v>
      </c>
      <c r="BM149" s="237" t="s">
        <v>2086</v>
      </c>
    </row>
    <row r="150" s="13" customFormat="1">
      <c r="A150" s="13"/>
      <c r="B150" s="250"/>
      <c r="C150" s="251"/>
      <c r="D150" s="239" t="s">
        <v>314</v>
      </c>
      <c r="E150" s="251"/>
      <c r="F150" s="253" t="s">
        <v>1163</v>
      </c>
      <c r="G150" s="251"/>
      <c r="H150" s="254">
        <v>5.75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314</v>
      </c>
      <c r="AU150" s="260" t="s">
        <v>87</v>
      </c>
      <c r="AV150" s="13" t="s">
        <v>87</v>
      </c>
      <c r="AW150" s="13" t="s">
        <v>4</v>
      </c>
      <c r="AX150" s="13" t="s">
        <v>85</v>
      </c>
      <c r="AY150" s="260" t="s">
        <v>224</v>
      </c>
    </row>
    <row r="151" s="2" customFormat="1" ht="24.15" customHeight="1">
      <c r="A151" s="39"/>
      <c r="B151" s="40"/>
      <c r="C151" s="297" t="s">
        <v>299</v>
      </c>
      <c r="D151" s="297" t="s">
        <v>483</v>
      </c>
      <c r="E151" s="298" t="s">
        <v>1160</v>
      </c>
      <c r="F151" s="299" t="s">
        <v>1161</v>
      </c>
      <c r="G151" s="300" t="s">
        <v>570</v>
      </c>
      <c r="H151" s="301">
        <v>5.75</v>
      </c>
      <c r="I151" s="302"/>
      <c r="J151" s="303">
        <f>ROUND(I151*H151,2)</f>
        <v>0</v>
      </c>
      <c r="K151" s="299" t="s">
        <v>229</v>
      </c>
      <c r="L151" s="304"/>
      <c r="M151" s="305" t="s">
        <v>1</v>
      </c>
      <c r="N151" s="306" t="s">
        <v>43</v>
      </c>
      <c r="O151" s="92"/>
      <c r="P151" s="235">
        <f>O151*H151</f>
        <v>0</v>
      </c>
      <c r="Q151" s="235">
        <v>0.00017000000000000001</v>
      </c>
      <c r="R151" s="235">
        <f>Q151*H151</f>
        <v>0.00097750000000000007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1763</v>
      </c>
      <c r="AT151" s="237" t="s">
        <v>483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1763</v>
      </c>
      <c r="BM151" s="237" t="s">
        <v>2087</v>
      </c>
    </row>
    <row r="152" s="13" customFormat="1">
      <c r="A152" s="13"/>
      <c r="B152" s="250"/>
      <c r="C152" s="251"/>
      <c r="D152" s="239" t="s">
        <v>314</v>
      </c>
      <c r="E152" s="251"/>
      <c r="F152" s="253" t="s">
        <v>1163</v>
      </c>
      <c r="G152" s="251"/>
      <c r="H152" s="254">
        <v>5.75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314</v>
      </c>
      <c r="AU152" s="260" t="s">
        <v>87</v>
      </c>
      <c r="AV152" s="13" t="s">
        <v>87</v>
      </c>
      <c r="AW152" s="13" t="s">
        <v>4</v>
      </c>
      <c r="AX152" s="13" t="s">
        <v>85</v>
      </c>
      <c r="AY152" s="260" t="s">
        <v>224</v>
      </c>
    </row>
    <row r="153" s="2" customFormat="1" ht="37.8" customHeight="1">
      <c r="A153" s="39"/>
      <c r="B153" s="40"/>
      <c r="C153" s="226" t="s">
        <v>361</v>
      </c>
      <c r="D153" s="226" t="s">
        <v>225</v>
      </c>
      <c r="E153" s="227" t="s">
        <v>2088</v>
      </c>
      <c r="F153" s="228" t="s">
        <v>2089</v>
      </c>
      <c r="G153" s="229" t="s">
        <v>570</v>
      </c>
      <c r="H153" s="230">
        <v>131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1164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1164</v>
      </c>
      <c r="BM153" s="237" t="s">
        <v>2090</v>
      </c>
    </row>
    <row r="154" s="2" customFormat="1" ht="24.15" customHeight="1">
      <c r="A154" s="39"/>
      <c r="B154" s="40"/>
      <c r="C154" s="297" t="s">
        <v>365</v>
      </c>
      <c r="D154" s="297" t="s">
        <v>483</v>
      </c>
      <c r="E154" s="298" t="s">
        <v>1205</v>
      </c>
      <c r="F154" s="299" t="s">
        <v>1206</v>
      </c>
      <c r="G154" s="300" t="s">
        <v>570</v>
      </c>
      <c r="H154" s="301">
        <v>150.65000000000001</v>
      </c>
      <c r="I154" s="302"/>
      <c r="J154" s="303">
        <f>ROUND(I154*H154,2)</f>
        <v>0</v>
      </c>
      <c r="K154" s="299" t="s">
        <v>229</v>
      </c>
      <c r="L154" s="304"/>
      <c r="M154" s="305" t="s">
        <v>1</v>
      </c>
      <c r="N154" s="306" t="s">
        <v>43</v>
      </c>
      <c r="O154" s="92"/>
      <c r="P154" s="235">
        <f>O154*H154</f>
        <v>0</v>
      </c>
      <c r="Q154" s="235">
        <v>0.00017000000000000001</v>
      </c>
      <c r="R154" s="235">
        <f>Q154*H154</f>
        <v>0.025610500000000001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1763</v>
      </c>
      <c r="AT154" s="237" t="s">
        <v>483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1763</v>
      </c>
      <c r="BM154" s="237" t="s">
        <v>2091</v>
      </c>
    </row>
    <row r="155" s="13" customFormat="1">
      <c r="A155" s="13"/>
      <c r="B155" s="250"/>
      <c r="C155" s="251"/>
      <c r="D155" s="239" t="s">
        <v>314</v>
      </c>
      <c r="E155" s="251"/>
      <c r="F155" s="253" t="s">
        <v>1902</v>
      </c>
      <c r="G155" s="251"/>
      <c r="H155" s="254">
        <v>150.65000000000001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4</v>
      </c>
      <c r="AX155" s="13" t="s">
        <v>85</v>
      </c>
      <c r="AY155" s="260" t="s">
        <v>224</v>
      </c>
    </row>
    <row r="156" s="12" customFormat="1" ht="22.8" customHeight="1">
      <c r="A156" s="12"/>
      <c r="B156" s="212"/>
      <c r="C156" s="213"/>
      <c r="D156" s="214" t="s">
        <v>77</v>
      </c>
      <c r="E156" s="244" t="s">
        <v>1780</v>
      </c>
      <c r="F156" s="244" t="s">
        <v>1781</v>
      </c>
      <c r="G156" s="213"/>
      <c r="H156" s="213"/>
      <c r="I156" s="216"/>
      <c r="J156" s="245">
        <f>BK156</f>
        <v>0</v>
      </c>
      <c r="K156" s="213"/>
      <c r="L156" s="218"/>
      <c r="M156" s="219"/>
      <c r="N156" s="220"/>
      <c r="O156" s="220"/>
      <c r="P156" s="221">
        <f>SUM(P157:P190)</f>
        <v>0</v>
      </c>
      <c r="Q156" s="220"/>
      <c r="R156" s="221">
        <f>SUM(R157:R190)</f>
        <v>2.8469859999999998</v>
      </c>
      <c r="S156" s="220"/>
      <c r="T156" s="222">
        <f>SUM(T157:T190)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3" t="s">
        <v>101</v>
      </c>
      <c r="AT156" s="224" t="s">
        <v>77</v>
      </c>
      <c r="AU156" s="224" t="s">
        <v>85</v>
      </c>
      <c r="AY156" s="223" t="s">
        <v>224</v>
      </c>
      <c r="BK156" s="225">
        <f>SUM(BK157:BK190)</f>
        <v>0</v>
      </c>
    </row>
    <row r="157" s="2" customFormat="1" ht="24.15" customHeight="1">
      <c r="A157" s="39"/>
      <c r="B157" s="40"/>
      <c r="C157" s="226" t="s">
        <v>371</v>
      </c>
      <c r="D157" s="226" t="s">
        <v>225</v>
      </c>
      <c r="E157" s="227" t="s">
        <v>2092</v>
      </c>
      <c r="F157" s="228" t="s">
        <v>2093</v>
      </c>
      <c r="G157" s="229" t="s">
        <v>1784</v>
      </c>
      <c r="H157" s="230">
        <v>0.12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0.0088000000000000005</v>
      </c>
      <c r="R157" s="235">
        <f>Q157*H157</f>
        <v>0.0010560000000000001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1164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1164</v>
      </c>
      <c r="BM157" s="237" t="s">
        <v>2094</v>
      </c>
    </row>
    <row r="158" s="2" customFormat="1" ht="24.15" customHeight="1">
      <c r="A158" s="39"/>
      <c r="B158" s="40"/>
      <c r="C158" s="226" t="s">
        <v>376</v>
      </c>
      <c r="D158" s="226" t="s">
        <v>225</v>
      </c>
      <c r="E158" s="227" t="s">
        <v>2095</v>
      </c>
      <c r="F158" s="228" t="s">
        <v>2096</v>
      </c>
      <c r="G158" s="229" t="s">
        <v>394</v>
      </c>
      <c r="H158" s="230">
        <v>2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1164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1164</v>
      </c>
      <c r="BM158" s="237" t="s">
        <v>2097</v>
      </c>
    </row>
    <row r="159" s="13" customFormat="1">
      <c r="A159" s="13"/>
      <c r="B159" s="250"/>
      <c r="C159" s="251"/>
      <c r="D159" s="239" t="s">
        <v>314</v>
      </c>
      <c r="E159" s="252" t="s">
        <v>1</v>
      </c>
      <c r="F159" s="253" t="s">
        <v>2098</v>
      </c>
      <c r="G159" s="251"/>
      <c r="H159" s="254">
        <v>2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314</v>
      </c>
      <c r="AU159" s="260" t="s">
        <v>87</v>
      </c>
      <c r="AV159" s="13" t="s">
        <v>87</v>
      </c>
      <c r="AW159" s="13" t="s">
        <v>34</v>
      </c>
      <c r="AX159" s="13" t="s">
        <v>85</v>
      </c>
      <c r="AY159" s="260" t="s">
        <v>224</v>
      </c>
    </row>
    <row r="160" s="2" customFormat="1" ht="24.15" customHeight="1">
      <c r="A160" s="39"/>
      <c r="B160" s="40"/>
      <c r="C160" s="226" t="s">
        <v>380</v>
      </c>
      <c r="D160" s="226" t="s">
        <v>225</v>
      </c>
      <c r="E160" s="227" t="s">
        <v>2099</v>
      </c>
      <c r="F160" s="228" t="s">
        <v>2100</v>
      </c>
      <c r="G160" s="229" t="s">
        <v>570</v>
      </c>
      <c r="H160" s="230">
        <v>10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1164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1164</v>
      </c>
      <c r="BM160" s="237" t="s">
        <v>2101</v>
      </c>
    </row>
    <row r="161" s="2" customFormat="1" ht="24.15" customHeight="1">
      <c r="A161" s="39"/>
      <c r="B161" s="40"/>
      <c r="C161" s="226" t="s">
        <v>384</v>
      </c>
      <c r="D161" s="226" t="s">
        <v>225</v>
      </c>
      <c r="E161" s="227" t="s">
        <v>1851</v>
      </c>
      <c r="F161" s="228" t="s">
        <v>1852</v>
      </c>
      <c r="G161" s="229" t="s">
        <v>570</v>
      </c>
      <c r="H161" s="230">
        <v>110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1164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1164</v>
      </c>
      <c r="BM161" s="237" t="s">
        <v>2102</v>
      </c>
    </row>
    <row r="162" s="2" customFormat="1" ht="24.15" customHeight="1">
      <c r="A162" s="39"/>
      <c r="B162" s="40"/>
      <c r="C162" s="226" t="s">
        <v>7</v>
      </c>
      <c r="D162" s="226" t="s">
        <v>225</v>
      </c>
      <c r="E162" s="227" t="s">
        <v>2103</v>
      </c>
      <c r="F162" s="228" t="s">
        <v>2104</v>
      </c>
      <c r="G162" s="229" t="s">
        <v>394</v>
      </c>
      <c r="H162" s="230">
        <v>1.26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0</v>
      </c>
      <c r="R162" s="235">
        <f>Q162*H162</f>
        <v>0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1164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1164</v>
      </c>
      <c r="BM162" s="237" t="s">
        <v>2105</v>
      </c>
    </row>
    <row r="163" s="13" customFormat="1">
      <c r="A163" s="13"/>
      <c r="B163" s="250"/>
      <c r="C163" s="251"/>
      <c r="D163" s="239" t="s">
        <v>314</v>
      </c>
      <c r="E163" s="252" t="s">
        <v>1</v>
      </c>
      <c r="F163" s="253" t="s">
        <v>2106</v>
      </c>
      <c r="G163" s="251"/>
      <c r="H163" s="254">
        <v>1.26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314</v>
      </c>
      <c r="AU163" s="260" t="s">
        <v>87</v>
      </c>
      <c r="AV163" s="13" t="s">
        <v>87</v>
      </c>
      <c r="AW163" s="13" t="s">
        <v>34</v>
      </c>
      <c r="AX163" s="13" t="s">
        <v>85</v>
      </c>
      <c r="AY163" s="260" t="s">
        <v>224</v>
      </c>
    </row>
    <row r="164" s="2" customFormat="1" ht="24.15" customHeight="1">
      <c r="A164" s="39"/>
      <c r="B164" s="40"/>
      <c r="C164" s="226" t="s">
        <v>391</v>
      </c>
      <c r="D164" s="226" t="s">
        <v>225</v>
      </c>
      <c r="E164" s="227" t="s">
        <v>2107</v>
      </c>
      <c r="F164" s="228" t="s">
        <v>2108</v>
      </c>
      <c r="G164" s="229" t="s">
        <v>570</v>
      </c>
      <c r="H164" s="230">
        <v>10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1164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1164</v>
      </c>
      <c r="BM164" s="237" t="s">
        <v>2109</v>
      </c>
    </row>
    <row r="165" s="2" customFormat="1" ht="24.15" customHeight="1">
      <c r="A165" s="39"/>
      <c r="B165" s="40"/>
      <c r="C165" s="226" t="s">
        <v>398</v>
      </c>
      <c r="D165" s="226" t="s">
        <v>225</v>
      </c>
      <c r="E165" s="227" t="s">
        <v>1855</v>
      </c>
      <c r="F165" s="228" t="s">
        <v>1856</v>
      </c>
      <c r="G165" s="229" t="s">
        <v>570</v>
      </c>
      <c r="H165" s="230">
        <v>110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1164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1164</v>
      </c>
      <c r="BM165" s="237" t="s">
        <v>2110</v>
      </c>
    </row>
    <row r="166" s="2" customFormat="1" ht="24.15" customHeight="1">
      <c r="A166" s="39"/>
      <c r="B166" s="40"/>
      <c r="C166" s="226" t="s">
        <v>404</v>
      </c>
      <c r="D166" s="226" t="s">
        <v>225</v>
      </c>
      <c r="E166" s="227" t="s">
        <v>1797</v>
      </c>
      <c r="F166" s="228" t="s">
        <v>1798</v>
      </c>
      <c r="G166" s="229" t="s">
        <v>312</v>
      </c>
      <c r="H166" s="230">
        <v>60</v>
      </c>
      <c r="I166" s="231"/>
      <c r="J166" s="232">
        <f>ROUND(I166*H166,2)</f>
        <v>0</v>
      </c>
      <c r="K166" s="228" t="s">
        <v>229</v>
      </c>
      <c r="L166" s="45"/>
      <c r="M166" s="233" t="s">
        <v>1</v>
      </c>
      <c r="N166" s="234" t="s">
        <v>43</v>
      </c>
      <c r="O166" s="92"/>
      <c r="P166" s="235">
        <f>O166*H166</f>
        <v>0</v>
      </c>
      <c r="Q166" s="235">
        <v>0</v>
      </c>
      <c r="R166" s="235">
        <f>Q166*H166</f>
        <v>0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1164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1164</v>
      </c>
      <c r="BM166" s="237" t="s">
        <v>2111</v>
      </c>
    </row>
    <row r="167" s="2" customFormat="1">
      <c r="A167" s="39"/>
      <c r="B167" s="40"/>
      <c r="C167" s="41"/>
      <c r="D167" s="239" t="s">
        <v>235</v>
      </c>
      <c r="E167" s="41"/>
      <c r="F167" s="240" t="s">
        <v>1800</v>
      </c>
      <c r="G167" s="41"/>
      <c r="H167" s="41"/>
      <c r="I167" s="241"/>
      <c r="J167" s="41"/>
      <c r="K167" s="41"/>
      <c r="L167" s="45"/>
      <c r="M167" s="242"/>
      <c r="N167" s="243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235</v>
      </c>
      <c r="AU167" s="18" t="s">
        <v>87</v>
      </c>
    </row>
    <row r="168" s="2" customFormat="1" ht="24.15" customHeight="1">
      <c r="A168" s="39"/>
      <c r="B168" s="40"/>
      <c r="C168" s="226" t="s">
        <v>409</v>
      </c>
      <c r="D168" s="226" t="s">
        <v>225</v>
      </c>
      <c r="E168" s="227" t="s">
        <v>2112</v>
      </c>
      <c r="F168" s="228" t="s">
        <v>2113</v>
      </c>
      <c r="G168" s="229" t="s">
        <v>570</v>
      </c>
      <c r="H168" s="230">
        <v>240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1164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1164</v>
      </c>
      <c r="BM168" s="237" t="s">
        <v>2114</v>
      </c>
    </row>
    <row r="169" s="13" customFormat="1">
      <c r="A169" s="13"/>
      <c r="B169" s="250"/>
      <c r="C169" s="251"/>
      <c r="D169" s="239" t="s">
        <v>314</v>
      </c>
      <c r="E169" s="252" t="s">
        <v>1</v>
      </c>
      <c r="F169" s="253" t="s">
        <v>2115</v>
      </c>
      <c r="G169" s="251"/>
      <c r="H169" s="254">
        <v>120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314</v>
      </c>
      <c r="AU169" s="260" t="s">
        <v>87</v>
      </c>
      <c r="AV169" s="13" t="s">
        <v>87</v>
      </c>
      <c r="AW169" s="13" t="s">
        <v>34</v>
      </c>
      <c r="AX169" s="13" t="s">
        <v>85</v>
      </c>
      <c r="AY169" s="260" t="s">
        <v>224</v>
      </c>
    </row>
    <row r="170" s="13" customFormat="1">
      <c r="A170" s="13"/>
      <c r="B170" s="250"/>
      <c r="C170" s="251"/>
      <c r="D170" s="239" t="s">
        <v>314</v>
      </c>
      <c r="E170" s="251"/>
      <c r="F170" s="253" t="s">
        <v>2116</v>
      </c>
      <c r="G170" s="251"/>
      <c r="H170" s="254">
        <v>240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4</v>
      </c>
      <c r="AX170" s="13" t="s">
        <v>85</v>
      </c>
      <c r="AY170" s="260" t="s">
        <v>224</v>
      </c>
    </row>
    <row r="171" s="2" customFormat="1" ht="16.5" customHeight="1">
      <c r="A171" s="39"/>
      <c r="B171" s="40"/>
      <c r="C171" s="297" t="s">
        <v>538</v>
      </c>
      <c r="D171" s="297" t="s">
        <v>483</v>
      </c>
      <c r="E171" s="298" t="s">
        <v>2117</v>
      </c>
      <c r="F171" s="299" t="s">
        <v>2118</v>
      </c>
      <c r="G171" s="300" t="s">
        <v>570</v>
      </c>
      <c r="H171" s="301">
        <v>120</v>
      </c>
      <c r="I171" s="302"/>
      <c r="J171" s="303">
        <f>ROUND(I171*H171,2)</f>
        <v>0</v>
      </c>
      <c r="K171" s="299" t="s">
        <v>229</v>
      </c>
      <c r="L171" s="304"/>
      <c r="M171" s="305" t="s">
        <v>1</v>
      </c>
      <c r="N171" s="306" t="s">
        <v>43</v>
      </c>
      <c r="O171" s="92"/>
      <c r="P171" s="235">
        <f>O171*H171</f>
        <v>0</v>
      </c>
      <c r="Q171" s="235">
        <v>0.00038000000000000002</v>
      </c>
      <c r="R171" s="235">
        <f>Q171*H171</f>
        <v>0.045600000000000002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1763</v>
      </c>
      <c r="AT171" s="237" t="s">
        <v>483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1763</v>
      </c>
      <c r="BM171" s="237" t="s">
        <v>2119</v>
      </c>
    </row>
    <row r="172" s="2" customFormat="1" ht="21.75" customHeight="1">
      <c r="A172" s="39"/>
      <c r="B172" s="40"/>
      <c r="C172" s="226" t="s">
        <v>542</v>
      </c>
      <c r="D172" s="226" t="s">
        <v>225</v>
      </c>
      <c r="E172" s="227" t="s">
        <v>1809</v>
      </c>
      <c r="F172" s="228" t="s">
        <v>1810</v>
      </c>
      <c r="G172" s="229" t="s">
        <v>570</v>
      </c>
      <c r="H172" s="230">
        <v>240</v>
      </c>
      <c r="I172" s="231"/>
      <c r="J172" s="232">
        <f>ROUND(I172*H172,2)</f>
        <v>0</v>
      </c>
      <c r="K172" s="228" t="s">
        <v>229</v>
      </c>
      <c r="L172" s="45"/>
      <c r="M172" s="233" t="s">
        <v>1</v>
      </c>
      <c r="N172" s="234" t="s">
        <v>43</v>
      </c>
      <c r="O172" s="92"/>
      <c r="P172" s="235">
        <f>O172*H172</f>
        <v>0</v>
      </c>
      <c r="Q172" s="235">
        <v>6.9999999999999994E-05</v>
      </c>
      <c r="R172" s="235">
        <f>Q172*H172</f>
        <v>0.016799999999999999</v>
      </c>
      <c r="S172" s="235">
        <v>0</v>
      </c>
      <c r="T172" s="23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7" t="s">
        <v>1164</v>
      </c>
      <c r="AT172" s="237" t="s">
        <v>225</v>
      </c>
      <c r="AU172" s="237" t="s">
        <v>87</v>
      </c>
      <c r="AY172" s="18" t="s">
        <v>224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8" t="s">
        <v>85</v>
      </c>
      <c r="BK172" s="238">
        <f>ROUND(I172*H172,2)</f>
        <v>0</v>
      </c>
      <c r="BL172" s="18" t="s">
        <v>1164</v>
      </c>
      <c r="BM172" s="237" t="s">
        <v>2120</v>
      </c>
    </row>
    <row r="173" s="2" customFormat="1" ht="24.15" customHeight="1">
      <c r="A173" s="39"/>
      <c r="B173" s="40"/>
      <c r="C173" s="226" t="s">
        <v>547</v>
      </c>
      <c r="D173" s="226" t="s">
        <v>225</v>
      </c>
      <c r="E173" s="227" t="s">
        <v>2121</v>
      </c>
      <c r="F173" s="228" t="s">
        <v>2122</v>
      </c>
      <c r="G173" s="229" t="s">
        <v>570</v>
      </c>
      <c r="H173" s="230">
        <v>120</v>
      </c>
      <c r="I173" s="231"/>
      <c r="J173" s="232">
        <f>ROUND(I173*H173,2)</f>
        <v>0</v>
      </c>
      <c r="K173" s="228" t="s">
        <v>229</v>
      </c>
      <c r="L173" s="45"/>
      <c r="M173" s="233" t="s">
        <v>1</v>
      </c>
      <c r="N173" s="234" t="s">
        <v>43</v>
      </c>
      <c r="O173" s="92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7" t="s">
        <v>1164</v>
      </c>
      <c r="AT173" s="237" t="s">
        <v>225</v>
      </c>
      <c r="AU173" s="237" t="s">
        <v>87</v>
      </c>
      <c r="AY173" s="18" t="s">
        <v>224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8" t="s">
        <v>85</v>
      </c>
      <c r="BK173" s="238">
        <f>ROUND(I173*H173,2)</f>
        <v>0</v>
      </c>
      <c r="BL173" s="18" t="s">
        <v>1164</v>
      </c>
      <c r="BM173" s="237" t="s">
        <v>2123</v>
      </c>
    </row>
    <row r="174" s="2" customFormat="1" ht="33" customHeight="1">
      <c r="A174" s="39"/>
      <c r="B174" s="40"/>
      <c r="C174" s="297" t="s">
        <v>551</v>
      </c>
      <c r="D174" s="297" t="s">
        <v>483</v>
      </c>
      <c r="E174" s="298" t="s">
        <v>2124</v>
      </c>
      <c r="F174" s="299" t="s">
        <v>2125</v>
      </c>
      <c r="G174" s="300" t="s">
        <v>570</v>
      </c>
      <c r="H174" s="301">
        <v>126</v>
      </c>
      <c r="I174" s="302"/>
      <c r="J174" s="303">
        <f>ROUND(I174*H174,2)</f>
        <v>0</v>
      </c>
      <c r="K174" s="299" t="s">
        <v>229</v>
      </c>
      <c r="L174" s="304"/>
      <c r="M174" s="305" t="s">
        <v>1</v>
      </c>
      <c r="N174" s="306" t="s">
        <v>43</v>
      </c>
      <c r="O174" s="92"/>
      <c r="P174" s="235">
        <f>O174*H174</f>
        <v>0</v>
      </c>
      <c r="Q174" s="235">
        <v>0.00068999999999999997</v>
      </c>
      <c r="R174" s="235">
        <f>Q174*H174</f>
        <v>0.08693999999999999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1763</v>
      </c>
      <c r="AT174" s="237" t="s">
        <v>483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1763</v>
      </c>
      <c r="BM174" s="237" t="s">
        <v>2126</v>
      </c>
    </row>
    <row r="175" s="13" customFormat="1">
      <c r="A175" s="13"/>
      <c r="B175" s="250"/>
      <c r="C175" s="251"/>
      <c r="D175" s="239" t="s">
        <v>314</v>
      </c>
      <c r="E175" s="251"/>
      <c r="F175" s="253" t="s">
        <v>2127</v>
      </c>
      <c r="G175" s="251"/>
      <c r="H175" s="254">
        <v>126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0" t="s">
        <v>314</v>
      </c>
      <c r="AU175" s="260" t="s">
        <v>87</v>
      </c>
      <c r="AV175" s="13" t="s">
        <v>87</v>
      </c>
      <c r="AW175" s="13" t="s">
        <v>4</v>
      </c>
      <c r="AX175" s="13" t="s">
        <v>85</v>
      </c>
      <c r="AY175" s="260" t="s">
        <v>224</v>
      </c>
    </row>
    <row r="176" s="2" customFormat="1" ht="24.15" customHeight="1">
      <c r="A176" s="39"/>
      <c r="B176" s="40"/>
      <c r="C176" s="226" t="s">
        <v>556</v>
      </c>
      <c r="D176" s="226" t="s">
        <v>225</v>
      </c>
      <c r="E176" s="227" t="s">
        <v>2128</v>
      </c>
      <c r="F176" s="228" t="s">
        <v>2129</v>
      </c>
      <c r="G176" s="229" t="s">
        <v>570</v>
      </c>
      <c r="H176" s="230">
        <v>280</v>
      </c>
      <c r="I176" s="231"/>
      <c r="J176" s="232">
        <f>ROUND(I176*H176,2)</f>
        <v>0</v>
      </c>
      <c r="K176" s="228" t="s">
        <v>229</v>
      </c>
      <c r="L176" s="45"/>
      <c r="M176" s="233" t="s">
        <v>1</v>
      </c>
      <c r="N176" s="234" t="s">
        <v>43</v>
      </c>
      <c r="O176" s="92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1164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1164</v>
      </c>
      <c r="BM176" s="237" t="s">
        <v>2130</v>
      </c>
    </row>
    <row r="177" s="13" customFormat="1">
      <c r="A177" s="13"/>
      <c r="B177" s="250"/>
      <c r="C177" s="251"/>
      <c r="D177" s="239" t="s">
        <v>314</v>
      </c>
      <c r="E177" s="252" t="s">
        <v>1</v>
      </c>
      <c r="F177" s="253" t="s">
        <v>2131</v>
      </c>
      <c r="G177" s="251"/>
      <c r="H177" s="254">
        <v>280</v>
      </c>
      <c r="I177" s="255"/>
      <c r="J177" s="251"/>
      <c r="K177" s="251"/>
      <c r="L177" s="256"/>
      <c r="M177" s="257"/>
      <c r="N177" s="258"/>
      <c r="O177" s="258"/>
      <c r="P177" s="258"/>
      <c r="Q177" s="258"/>
      <c r="R177" s="258"/>
      <c r="S177" s="258"/>
      <c r="T177" s="25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0" t="s">
        <v>314</v>
      </c>
      <c r="AU177" s="260" t="s">
        <v>87</v>
      </c>
      <c r="AV177" s="13" t="s">
        <v>87</v>
      </c>
      <c r="AW177" s="13" t="s">
        <v>34</v>
      </c>
      <c r="AX177" s="13" t="s">
        <v>85</v>
      </c>
      <c r="AY177" s="260" t="s">
        <v>224</v>
      </c>
    </row>
    <row r="178" s="2" customFormat="1" ht="24.15" customHeight="1">
      <c r="A178" s="39"/>
      <c r="B178" s="40"/>
      <c r="C178" s="297" t="s">
        <v>561</v>
      </c>
      <c r="D178" s="297" t="s">
        <v>483</v>
      </c>
      <c r="E178" s="298" t="s">
        <v>933</v>
      </c>
      <c r="F178" s="299" t="s">
        <v>934</v>
      </c>
      <c r="G178" s="300" t="s">
        <v>570</v>
      </c>
      <c r="H178" s="301">
        <v>126</v>
      </c>
      <c r="I178" s="302"/>
      <c r="J178" s="303">
        <f>ROUND(I178*H178,2)</f>
        <v>0</v>
      </c>
      <c r="K178" s="299" t="s">
        <v>229</v>
      </c>
      <c r="L178" s="304"/>
      <c r="M178" s="305" t="s">
        <v>1</v>
      </c>
      <c r="N178" s="306" t="s">
        <v>43</v>
      </c>
      <c r="O178" s="92"/>
      <c r="P178" s="235">
        <f>O178*H178</f>
        <v>0</v>
      </c>
      <c r="Q178" s="235">
        <v>0.00019000000000000001</v>
      </c>
      <c r="R178" s="235">
        <f>Q178*H178</f>
        <v>0.023940000000000003</v>
      </c>
      <c r="S178" s="235">
        <v>0</v>
      </c>
      <c r="T178" s="23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7" t="s">
        <v>1763</v>
      </c>
      <c r="AT178" s="237" t="s">
        <v>483</v>
      </c>
      <c r="AU178" s="237" t="s">
        <v>87</v>
      </c>
      <c r="AY178" s="18" t="s">
        <v>224</v>
      </c>
      <c r="BE178" s="238">
        <f>IF(N178="základní",J178,0)</f>
        <v>0</v>
      </c>
      <c r="BF178" s="238">
        <f>IF(N178="snížená",J178,0)</f>
        <v>0</v>
      </c>
      <c r="BG178" s="238">
        <f>IF(N178="zákl. přenesená",J178,0)</f>
        <v>0</v>
      </c>
      <c r="BH178" s="238">
        <f>IF(N178="sníž. přenesená",J178,0)</f>
        <v>0</v>
      </c>
      <c r="BI178" s="238">
        <f>IF(N178="nulová",J178,0)</f>
        <v>0</v>
      </c>
      <c r="BJ178" s="18" t="s">
        <v>85</v>
      </c>
      <c r="BK178" s="238">
        <f>ROUND(I178*H178,2)</f>
        <v>0</v>
      </c>
      <c r="BL178" s="18" t="s">
        <v>1763</v>
      </c>
      <c r="BM178" s="237" t="s">
        <v>2132</v>
      </c>
    </row>
    <row r="179" s="13" customFormat="1">
      <c r="A179" s="13"/>
      <c r="B179" s="250"/>
      <c r="C179" s="251"/>
      <c r="D179" s="239" t="s">
        <v>314</v>
      </c>
      <c r="E179" s="251"/>
      <c r="F179" s="253" t="s">
        <v>2127</v>
      </c>
      <c r="G179" s="251"/>
      <c r="H179" s="254">
        <v>126</v>
      </c>
      <c r="I179" s="255"/>
      <c r="J179" s="251"/>
      <c r="K179" s="251"/>
      <c r="L179" s="256"/>
      <c r="M179" s="257"/>
      <c r="N179" s="258"/>
      <c r="O179" s="258"/>
      <c r="P179" s="258"/>
      <c r="Q179" s="258"/>
      <c r="R179" s="258"/>
      <c r="S179" s="258"/>
      <c r="T179" s="25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0" t="s">
        <v>314</v>
      </c>
      <c r="AU179" s="260" t="s">
        <v>87</v>
      </c>
      <c r="AV179" s="13" t="s">
        <v>87</v>
      </c>
      <c r="AW179" s="13" t="s">
        <v>4</v>
      </c>
      <c r="AX179" s="13" t="s">
        <v>85</v>
      </c>
      <c r="AY179" s="260" t="s">
        <v>224</v>
      </c>
    </row>
    <row r="180" s="2" customFormat="1" ht="24.15" customHeight="1">
      <c r="A180" s="39"/>
      <c r="B180" s="40"/>
      <c r="C180" s="297" t="s">
        <v>567</v>
      </c>
      <c r="D180" s="297" t="s">
        <v>483</v>
      </c>
      <c r="E180" s="298" t="s">
        <v>2133</v>
      </c>
      <c r="F180" s="299" t="s">
        <v>2134</v>
      </c>
      <c r="G180" s="300" t="s">
        <v>570</v>
      </c>
      <c r="H180" s="301">
        <v>168</v>
      </c>
      <c r="I180" s="302"/>
      <c r="J180" s="303">
        <f>ROUND(I180*H180,2)</f>
        <v>0</v>
      </c>
      <c r="K180" s="299" t="s">
        <v>229</v>
      </c>
      <c r="L180" s="304"/>
      <c r="M180" s="305" t="s">
        <v>1</v>
      </c>
      <c r="N180" s="306" t="s">
        <v>43</v>
      </c>
      <c r="O180" s="92"/>
      <c r="P180" s="235">
        <f>O180*H180</f>
        <v>0</v>
      </c>
      <c r="Q180" s="235">
        <v>0.00019000000000000001</v>
      </c>
      <c r="R180" s="235">
        <f>Q180*H180</f>
        <v>0.031920000000000004</v>
      </c>
      <c r="S180" s="235">
        <v>0</v>
      </c>
      <c r="T180" s="23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7" t="s">
        <v>1763</v>
      </c>
      <c r="AT180" s="237" t="s">
        <v>483</v>
      </c>
      <c r="AU180" s="237" t="s">
        <v>87</v>
      </c>
      <c r="AY180" s="18" t="s">
        <v>224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8" t="s">
        <v>85</v>
      </c>
      <c r="BK180" s="238">
        <f>ROUND(I180*H180,2)</f>
        <v>0</v>
      </c>
      <c r="BL180" s="18" t="s">
        <v>1763</v>
      </c>
      <c r="BM180" s="237" t="s">
        <v>2135</v>
      </c>
    </row>
    <row r="181" s="13" customFormat="1">
      <c r="A181" s="13"/>
      <c r="B181" s="250"/>
      <c r="C181" s="251"/>
      <c r="D181" s="239" t="s">
        <v>314</v>
      </c>
      <c r="E181" s="251"/>
      <c r="F181" s="253" t="s">
        <v>2136</v>
      </c>
      <c r="G181" s="251"/>
      <c r="H181" s="254">
        <v>168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4</v>
      </c>
      <c r="AX181" s="13" t="s">
        <v>85</v>
      </c>
      <c r="AY181" s="260" t="s">
        <v>224</v>
      </c>
    </row>
    <row r="182" s="2" customFormat="1" ht="21.75" customHeight="1">
      <c r="A182" s="39"/>
      <c r="B182" s="40"/>
      <c r="C182" s="297" t="s">
        <v>574</v>
      </c>
      <c r="D182" s="297" t="s">
        <v>483</v>
      </c>
      <c r="E182" s="298" t="s">
        <v>2137</v>
      </c>
      <c r="F182" s="299" t="s">
        <v>2138</v>
      </c>
      <c r="G182" s="300" t="s">
        <v>318</v>
      </c>
      <c r="H182" s="301">
        <v>8</v>
      </c>
      <c r="I182" s="302"/>
      <c r="J182" s="303">
        <f>ROUND(I182*H182,2)</f>
        <v>0</v>
      </c>
      <c r="K182" s="299" t="s">
        <v>229</v>
      </c>
      <c r="L182" s="304"/>
      <c r="M182" s="305" t="s">
        <v>1</v>
      </c>
      <c r="N182" s="306" t="s">
        <v>43</v>
      </c>
      <c r="O182" s="92"/>
      <c r="P182" s="235">
        <f>O182*H182</f>
        <v>0</v>
      </c>
      <c r="Q182" s="235">
        <v>0.00016000000000000001</v>
      </c>
      <c r="R182" s="235">
        <f>Q182*H182</f>
        <v>0.0012800000000000001</v>
      </c>
      <c r="S182" s="235">
        <v>0</v>
      </c>
      <c r="T182" s="236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7" t="s">
        <v>1755</v>
      </c>
      <c r="AT182" s="237" t="s">
        <v>483</v>
      </c>
      <c r="AU182" s="237" t="s">
        <v>87</v>
      </c>
      <c r="AY182" s="18" t="s">
        <v>224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8" t="s">
        <v>85</v>
      </c>
      <c r="BK182" s="238">
        <f>ROUND(I182*H182,2)</f>
        <v>0</v>
      </c>
      <c r="BL182" s="18" t="s">
        <v>1164</v>
      </c>
      <c r="BM182" s="237" t="s">
        <v>2139</v>
      </c>
    </row>
    <row r="183" s="13" customFormat="1">
      <c r="A183" s="13"/>
      <c r="B183" s="250"/>
      <c r="C183" s="251"/>
      <c r="D183" s="239" t="s">
        <v>314</v>
      </c>
      <c r="E183" s="252" t="s">
        <v>1</v>
      </c>
      <c r="F183" s="253" t="s">
        <v>2140</v>
      </c>
      <c r="G183" s="251"/>
      <c r="H183" s="254">
        <v>8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0" t="s">
        <v>314</v>
      </c>
      <c r="AU183" s="260" t="s">
        <v>87</v>
      </c>
      <c r="AV183" s="13" t="s">
        <v>87</v>
      </c>
      <c r="AW183" s="13" t="s">
        <v>34</v>
      </c>
      <c r="AX183" s="13" t="s">
        <v>85</v>
      </c>
      <c r="AY183" s="260" t="s">
        <v>224</v>
      </c>
    </row>
    <row r="184" s="2" customFormat="1" ht="33" customHeight="1">
      <c r="A184" s="39"/>
      <c r="B184" s="40"/>
      <c r="C184" s="226" t="s">
        <v>579</v>
      </c>
      <c r="D184" s="226" t="s">
        <v>225</v>
      </c>
      <c r="E184" s="227" t="s">
        <v>2141</v>
      </c>
      <c r="F184" s="228" t="s">
        <v>2142</v>
      </c>
      <c r="G184" s="229" t="s">
        <v>318</v>
      </c>
      <c r="H184" s="230">
        <v>2</v>
      </c>
      <c r="I184" s="231"/>
      <c r="J184" s="232">
        <f>ROUND(I184*H184,2)</f>
        <v>0</v>
      </c>
      <c r="K184" s="228" t="s">
        <v>229</v>
      </c>
      <c r="L184" s="45"/>
      <c r="M184" s="233" t="s">
        <v>1</v>
      </c>
      <c r="N184" s="234" t="s">
        <v>43</v>
      </c>
      <c r="O184" s="92"/>
      <c r="P184" s="235">
        <f>O184*H184</f>
        <v>0</v>
      </c>
      <c r="Q184" s="235">
        <v>0.37430000000000002</v>
      </c>
      <c r="R184" s="235">
        <f>Q184*H184</f>
        <v>0.74860000000000004</v>
      </c>
      <c r="S184" s="235">
        <v>0</v>
      </c>
      <c r="T184" s="23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1164</v>
      </c>
      <c r="AT184" s="237" t="s">
        <v>225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1164</v>
      </c>
      <c r="BM184" s="237" t="s">
        <v>2143</v>
      </c>
    </row>
    <row r="185" s="2" customFormat="1" ht="21.75" customHeight="1">
      <c r="A185" s="39"/>
      <c r="B185" s="40"/>
      <c r="C185" s="297" t="s">
        <v>583</v>
      </c>
      <c r="D185" s="297" t="s">
        <v>483</v>
      </c>
      <c r="E185" s="298" t="s">
        <v>2144</v>
      </c>
      <c r="F185" s="299" t="s">
        <v>2145</v>
      </c>
      <c r="G185" s="300" t="s">
        <v>318</v>
      </c>
      <c r="H185" s="301">
        <v>2</v>
      </c>
      <c r="I185" s="302"/>
      <c r="J185" s="303">
        <f>ROUND(I185*H185,2)</f>
        <v>0</v>
      </c>
      <c r="K185" s="299" t="s">
        <v>1</v>
      </c>
      <c r="L185" s="304"/>
      <c r="M185" s="305" t="s">
        <v>1</v>
      </c>
      <c r="N185" s="306" t="s">
        <v>43</v>
      </c>
      <c r="O185" s="92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1755</v>
      </c>
      <c r="AT185" s="237" t="s">
        <v>483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1164</v>
      </c>
      <c r="BM185" s="237" t="s">
        <v>2146</v>
      </c>
    </row>
    <row r="186" s="2" customFormat="1" ht="24.15" customHeight="1">
      <c r="A186" s="39"/>
      <c r="B186" s="40"/>
      <c r="C186" s="226" t="s">
        <v>587</v>
      </c>
      <c r="D186" s="226" t="s">
        <v>225</v>
      </c>
      <c r="E186" s="227" t="s">
        <v>2147</v>
      </c>
      <c r="F186" s="228" t="s">
        <v>2148</v>
      </c>
      <c r="G186" s="229" t="s">
        <v>318</v>
      </c>
      <c r="H186" s="230">
        <v>2</v>
      </c>
      <c r="I186" s="231"/>
      <c r="J186" s="232">
        <f>ROUND(I186*H186,2)</f>
        <v>0</v>
      </c>
      <c r="K186" s="228" t="s">
        <v>229</v>
      </c>
      <c r="L186" s="45"/>
      <c r="M186" s="233" t="s">
        <v>1</v>
      </c>
      <c r="N186" s="234" t="s">
        <v>43</v>
      </c>
      <c r="O186" s="92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1164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1164</v>
      </c>
      <c r="BM186" s="237" t="s">
        <v>2149</v>
      </c>
    </row>
    <row r="187" s="2" customFormat="1" ht="21.75" customHeight="1">
      <c r="A187" s="39"/>
      <c r="B187" s="40"/>
      <c r="C187" s="297" t="s">
        <v>592</v>
      </c>
      <c r="D187" s="297" t="s">
        <v>483</v>
      </c>
      <c r="E187" s="298" t="s">
        <v>2150</v>
      </c>
      <c r="F187" s="299" t="s">
        <v>2151</v>
      </c>
      <c r="G187" s="300" t="s">
        <v>318</v>
      </c>
      <c r="H187" s="301">
        <v>2</v>
      </c>
      <c r="I187" s="302"/>
      <c r="J187" s="303">
        <f>ROUND(I187*H187,2)</f>
        <v>0</v>
      </c>
      <c r="K187" s="299" t="s">
        <v>1</v>
      </c>
      <c r="L187" s="304"/>
      <c r="M187" s="305" t="s">
        <v>1</v>
      </c>
      <c r="N187" s="306" t="s">
        <v>43</v>
      </c>
      <c r="O187" s="92"/>
      <c r="P187" s="235">
        <f>O187*H187</f>
        <v>0</v>
      </c>
      <c r="Q187" s="235">
        <v>0</v>
      </c>
      <c r="R187" s="235">
        <f>Q187*H187</f>
        <v>0</v>
      </c>
      <c r="S187" s="235">
        <v>0</v>
      </c>
      <c r="T187" s="236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7" t="s">
        <v>1755</v>
      </c>
      <c r="AT187" s="237" t="s">
        <v>483</v>
      </c>
      <c r="AU187" s="237" t="s">
        <v>87</v>
      </c>
      <c r="AY187" s="18" t="s">
        <v>224</v>
      </c>
      <c r="BE187" s="238">
        <f>IF(N187="základní",J187,0)</f>
        <v>0</v>
      </c>
      <c r="BF187" s="238">
        <f>IF(N187="snížená",J187,0)</f>
        <v>0</v>
      </c>
      <c r="BG187" s="238">
        <f>IF(N187="zákl. přenesená",J187,0)</f>
        <v>0</v>
      </c>
      <c r="BH187" s="238">
        <f>IF(N187="sníž. přenesená",J187,0)</f>
        <v>0</v>
      </c>
      <c r="BI187" s="238">
        <f>IF(N187="nulová",J187,0)</f>
        <v>0</v>
      </c>
      <c r="BJ187" s="18" t="s">
        <v>85</v>
      </c>
      <c r="BK187" s="238">
        <f>ROUND(I187*H187,2)</f>
        <v>0</v>
      </c>
      <c r="BL187" s="18" t="s">
        <v>1164</v>
      </c>
      <c r="BM187" s="237" t="s">
        <v>2152</v>
      </c>
    </row>
    <row r="188" s="2" customFormat="1" ht="33" customHeight="1">
      <c r="A188" s="39"/>
      <c r="B188" s="40"/>
      <c r="C188" s="226" t="s">
        <v>599</v>
      </c>
      <c r="D188" s="226" t="s">
        <v>225</v>
      </c>
      <c r="E188" s="227" t="s">
        <v>1867</v>
      </c>
      <c r="F188" s="228" t="s">
        <v>1868</v>
      </c>
      <c r="G188" s="229" t="s">
        <v>318</v>
      </c>
      <c r="H188" s="230">
        <v>1</v>
      </c>
      <c r="I188" s="231"/>
      <c r="J188" s="232">
        <f>ROUND(I188*H188,2)</f>
        <v>0</v>
      </c>
      <c r="K188" s="228" t="s">
        <v>229</v>
      </c>
      <c r="L188" s="45"/>
      <c r="M188" s="233" t="s">
        <v>1</v>
      </c>
      <c r="N188" s="234" t="s">
        <v>43</v>
      </c>
      <c r="O188" s="92"/>
      <c r="P188" s="235">
        <f>O188*H188</f>
        <v>0</v>
      </c>
      <c r="Q188" s="235">
        <v>1.8908499999999999</v>
      </c>
      <c r="R188" s="235">
        <f>Q188*H188</f>
        <v>1.8908499999999999</v>
      </c>
      <c r="S188" s="235">
        <v>0</v>
      </c>
      <c r="T188" s="23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7" t="s">
        <v>1164</v>
      </c>
      <c r="AT188" s="237" t="s">
        <v>225</v>
      </c>
      <c r="AU188" s="237" t="s">
        <v>87</v>
      </c>
      <c r="AY188" s="18" t="s">
        <v>224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8" t="s">
        <v>85</v>
      </c>
      <c r="BK188" s="238">
        <f>ROUND(I188*H188,2)</f>
        <v>0</v>
      </c>
      <c r="BL188" s="18" t="s">
        <v>1164</v>
      </c>
      <c r="BM188" s="237" t="s">
        <v>2153</v>
      </c>
    </row>
    <row r="189" s="2" customFormat="1">
      <c r="A189" s="39"/>
      <c r="B189" s="40"/>
      <c r="C189" s="41"/>
      <c r="D189" s="239" t="s">
        <v>235</v>
      </c>
      <c r="E189" s="41"/>
      <c r="F189" s="240" t="s">
        <v>2154</v>
      </c>
      <c r="G189" s="41"/>
      <c r="H189" s="41"/>
      <c r="I189" s="241"/>
      <c r="J189" s="41"/>
      <c r="K189" s="41"/>
      <c r="L189" s="45"/>
      <c r="M189" s="242"/>
      <c r="N189" s="243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235</v>
      </c>
      <c r="AU189" s="18" t="s">
        <v>87</v>
      </c>
    </row>
    <row r="190" s="2" customFormat="1" ht="24.15" customHeight="1">
      <c r="A190" s="39"/>
      <c r="B190" s="40"/>
      <c r="C190" s="226" t="s">
        <v>1062</v>
      </c>
      <c r="D190" s="226" t="s">
        <v>225</v>
      </c>
      <c r="E190" s="227" t="s">
        <v>1819</v>
      </c>
      <c r="F190" s="228" t="s">
        <v>1820</v>
      </c>
      <c r="G190" s="229" t="s">
        <v>486</v>
      </c>
      <c r="H190" s="230">
        <v>2.847</v>
      </c>
      <c r="I190" s="231"/>
      <c r="J190" s="232">
        <f>ROUND(I190*H190,2)</f>
        <v>0</v>
      </c>
      <c r="K190" s="228" t="s">
        <v>229</v>
      </c>
      <c r="L190" s="45"/>
      <c r="M190" s="307" t="s">
        <v>1</v>
      </c>
      <c r="N190" s="308" t="s">
        <v>43</v>
      </c>
      <c r="O190" s="248"/>
      <c r="P190" s="309">
        <f>O190*H190</f>
        <v>0</v>
      </c>
      <c r="Q190" s="309">
        <v>0</v>
      </c>
      <c r="R190" s="309">
        <f>Q190*H190</f>
        <v>0</v>
      </c>
      <c r="S190" s="309">
        <v>0</v>
      </c>
      <c r="T190" s="31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7" t="s">
        <v>1164</v>
      </c>
      <c r="AT190" s="237" t="s">
        <v>225</v>
      </c>
      <c r="AU190" s="237" t="s">
        <v>87</v>
      </c>
      <c r="AY190" s="18" t="s">
        <v>224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8" t="s">
        <v>85</v>
      </c>
      <c r="BK190" s="238">
        <f>ROUND(I190*H190,2)</f>
        <v>0</v>
      </c>
      <c r="BL190" s="18" t="s">
        <v>1164</v>
      </c>
      <c r="BM190" s="237" t="s">
        <v>2155</v>
      </c>
    </row>
    <row r="191" s="2" customFormat="1" ht="6.96" customHeight="1">
      <c r="A191" s="39"/>
      <c r="B191" s="67"/>
      <c r="C191" s="68"/>
      <c r="D191" s="68"/>
      <c r="E191" s="68"/>
      <c r="F191" s="68"/>
      <c r="G191" s="68"/>
      <c r="H191" s="68"/>
      <c r="I191" s="68"/>
      <c r="J191" s="68"/>
      <c r="K191" s="68"/>
      <c r="L191" s="45"/>
      <c r="M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</row>
  </sheetData>
  <sheetProtection sheet="1" autoFilter="0" formatColumns="0" formatRows="0" objects="1" scenarios="1" spinCount="100000" saltValue="K1QQ3iKYl+MGkSGogzUPe5NeRMTK6taKtbxR7RN18LC+RTy5ERQ74/dY+RZ2z2mtnaUXtBsJbxLgob4tlH8FmQ==" hashValue="q69LgnkWNw3I/GA+j7ijOebHEgj8V4rovP1AgSHD5J8+RPR8Z73lbTixY/y+FzqTQwGAn6EpapAQHPOxCozfkw==" algorithmName="SHA-512" password="CC35"/>
  <autoFilter ref="C124:K19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196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ROUND((SUM(BE126:BE159)),  2)</f>
        <v>0</v>
      </c>
      <c r="G35" s="39"/>
      <c r="H35" s="39"/>
      <c r="I35" s="166">
        <v>0.20999999999999999</v>
      </c>
      <c r="J35" s="165">
        <f>ROUND(((SUM(BE126:BE159))*I35),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ROUND((SUM(BF126:BF159)),  2)</f>
        <v>0</v>
      </c>
      <c r="G36" s="39"/>
      <c r="H36" s="39"/>
      <c r="I36" s="166">
        <v>0.12</v>
      </c>
      <c r="J36" s="165">
        <f>ROUND(((SUM(BF126:BF159))*I36),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ROUND((SUM(BG126:BG159)),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ROUND((SUM(BH126:BH159)),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ROUND((SUM(BI126:BI159)),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0000 - Všeobecné položky (VRN)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202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203</v>
      </c>
      <c r="E100" s="198"/>
      <c r="F100" s="198"/>
      <c r="G100" s="198"/>
      <c r="H100" s="198"/>
      <c r="I100" s="198"/>
      <c r="J100" s="199">
        <f>J131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204</v>
      </c>
      <c r="E101" s="198"/>
      <c r="F101" s="198"/>
      <c r="G101" s="198"/>
      <c r="H101" s="198"/>
      <c r="I101" s="198"/>
      <c r="J101" s="199">
        <f>J142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205</v>
      </c>
      <c r="E102" s="198"/>
      <c r="F102" s="198"/>
      <c r="G102" s="198"/>
      <c r="H102" s="198"/>
      <c r="I102" s="198"/>
      <c r="J102" s="199">
        <f>J145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206</v>
      </c>
      <c r="E103" s="198"/>
      <c r="F103" s="198"/>
      <c r="G103" s="198"/>
      <c r="H103" s="198"/>
      <c r="I103" s="198"/>
      <c r="J103" s="199">
        <f>J152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207</v>
      </c>
      <c r="E104" s="198"/>
      <c r="F104" s="198"/>
      <c r="G104" s="198"/>
      <c r="H104" s="198"/>
      <c r="I104" s="198"/>
      <c r="J104" s="199">
        <f>J155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208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Využití pozemku parc.č.549/61, Světlá nad Sázavou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193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194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195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SO 0000 - Všeobecné položky (VRN)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F14</f>
        <v>parc.č.549/61</v>
      </c>
      <c r="G120" s="41"/>
      <c r="H120" s="41"/>
      <c r="I120" s="33" t="s">
        <v>22</v>
      </c>
      <c r="J120" s="80" t="str">
        <f>IF(J14="","",J14)</f>
        <v>10. 7. 2025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5.65" customHeight="1">
      <c r="A122" s="39"/>
      <c r="B122" s="40"/>
      <c r="C122" s="33" t="s">
        <v>24</v>
      </c>
      <c r="D122" s="41"/>
      <c r="E122" s="41"/>
      <c r="F122" s="28" t="str">
        <f>E17</f>
        <v>Město Světlá nad Sázavou</v>
      </c>
      <c r="G122" s="41"/>
      <c r="H122" s="41"/>
      <c r="I122" s="33" t="s">
        <v>31</v>
      </c>
      <c r="J122" s="37" t="str">
        <f>E23</f>
        <v>TRANSCONSULT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29</v>
      </c>
      <c r="D123" s="41"/>
      <c r="E123" s="41"/>
      <c r="F123" s="28" t="str">
        <f>IF(E20="","",E20)</f>
        <v>Vyplň údaj</v>
      </c>
      <c r="G123" s="41"/>
      <c r="H123" s="41"/>
      <c r="I123" s="33" t="s">
        <v>35</v>
      </c>
      <c r="J123" s="37" t="str">
        <f>E26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209</v>
      </c>
      <c r="D125" s="204" t="s">
        <v>63</v>
      </c>
      <c r="E125" s="204" t="s">
        <v>59</v>
      </c>
      <c r="F125" s="204" t="s">
        <v>60</v>
      </c>
      <c r="G125" s="204" t="s">
        <v>210</v>
      </c>
      <c r="H125" s="204" t="s">
        <v>211</v>
      </c>
      <c r="I125" s="204" t="s">
        <v>212</v>
      </c>
      <c r="J125" s="204" t="s">
        <v>199</v>
      </c>
      <c r="K125" s="205" t="s">
        <v>213</v>
      </c>
      <c r="L125" s="206"/>
      <c r="M125" s="101" t="s">
        <v>1</v>
      </c>
      <c r="N125" s="102" t="s">
        <v>42</v>
      </c>
      <c r="O125" s="102" t="s">
        <v>214</v>
      </c>
      <c r="P125" s="102" t="s">
        <v>215</v>
      </c>
      <c r="Q125" s="102" t="s">
        <v>216</v>
      </c>
      <c r="R125" s="102" t="s">
        <v>217</v>
      </c>
      <c r="S125" s="102" t="s">
        <v>218</v>
      </c>
      <c r="T125" s="103" t="s">
        <v>219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220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</f>
        <v>0</v>
      </c>
      <c r="Q126" s="105"/>
      <c r="R126" s="209">
        <f>R127</f>
        <v>0</v>
      </c>
      <c r="S126" s="105"/>
      <c r="T126" s="210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201</v>
      </c>
      <c r="BK126" s="211">
        <f>BK127</f>
        <v>0</v>
      </c>
    </row>
    <row r="127" s="12" customFormat="1" ht="25.92" customHeight="1">
      <c r="A127" s="12"/>
      <c r="B127" s="212"/>
      <c r="C127" s="213"/>
      <c r="D127" s="214" t="s">
        <v>77</v>
      </c>
      <c r="E127" s="215" t="s">
        <v>221</v>
      </c>
      <c r="F127" s="215" t="s">
        <v>222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P128+SUM(P129:P131)+P142+P145+P152+P155</f>
        <v>0</v>
      </c>
      <c r="Q127" s="220"/>
      <c r="R127" s="221">
        <f>R128+SUM(R129:R131)+R142+R145+R152+R155</f>
        <v>0</v>
      </c>
      <c r="S127" s="220"/>
      <c r="T127" s="222">
        <f>T128+SUM(T129:T131)+T142+T145+T152+T155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223</v>
      </c>
      <c r="AT127" s="224" t="s">
        <v>77</v>
      </c>
      <c r="AU127" s="224" t="s">
        <v>78</v>
      </c>
      <c r="AY127" s="223" t="s">
        <v>224</v>
      </c>
      <c r="BK127" s="225">
        <f>BK128+SUM(BK129:BK131)+BK142+BK145+BK152+BK155</f>
        <v>0</v>
      </c>
    </row>
    <row r="128" s="2" customFormat="1" ht="38.55" customHeight="1">
      <c r="A128" s="39"/>
      <c r="B128" s="40"/>
      <c r="C128" s="226" t="s">
        <v>85</v>
      </c>
      <c r="D128" s="226" t="s">
        <v>225</v>
      </c>
      <c r="E128" s="227" t="s">
        <v>226</v>
      </c>
      <c r="F128" s="228" t="s">
        <v>227</v>
      </c>
      <c r="G128" s="229" t="s">
        <v>228</v>
      </c>
      <c r="H128" s="230">
        <v>1</v>
      </c>
      <c r="I128" s="231"/>
      <c r="J128" s="232">
        <f>ROUND(I128*H128,2)</f>
        <v>0</v>
      </c>
      <c r="K128" s="228" t="s">
        <v>229</v>
      </c>
      <c r="L128" s="45"/>
      <c r="M128" s="233" t="s">
        <v>1</v>
      </c>
      <c r="N128" s="234" t="s">
        <v>43</v>
      </c>
      <c r="O128" s="92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7" t="s">
        <v>230</v>
      </c>
      <c r="AT128" s="237" t="s">
        <v>225</v>
      </c>
      <c r="AU128" s="237" t="s">
        <v>85</v>
      </c>
      <c r="AY128" s="18" t="s">
        <v>224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8" t="s">
        <v>85</v>
      </c>
      <c r="BK128" s="238">
        <f>ROUND(I128*H128,2)</f>
        <v>0</v>
      </c>
      <c r="BL128" s="18" t="s">
        <v>230</v>
      </c>
      <c r="BM128" s="237" t="s">
        <v>231</v>
      </c>
    </row>
    <row r="129" s="2" customFormat="1" ht="24.15" customHeight="1">
      <c r="A129" s="39"/>
      <c r="B129" s="40"/>
      <c r="C129" s="226" t="s">
        <v>87</v>
      </c>
      <c r="D129" s="226" t="s">
        <v>225</v>
      </c>
      <c r="E129" s="227" t="s">
        <v>232</v>
      </c>
      <c r="F129" s="228" t="s">
        <v>233</v>
      </c>
      <c r="G129" s="229" t="s">
        <v>228</v>
      </c>
      <c r="H129" s="230">
        <v>1</v>
      </c>
      <c r="I129" s="231"/>
      <c r="J129" s="232">
        <f>ROUND(I129*H129,2)</f>
        <v>0</v>
      </c>
      <c r="K129" s="228" t="s">
        <v>229</v>
      </c>
      <c r="L129" s="45"/>
      <c r="M129" s="233" t="s">
        <v>1</v>
      </c>
      <c r="N129" s="234" t="s">
        <v>43</v>
      </c>
      <c r="O129" s="92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230</v>
      </c>
      <c r="AT129" s="237" t="s">
        <v>225</v>
      </c>
      <c r="AU129" s="237" t="s">
        <v>85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230</v>
      </c>
      <c r="BM129" s="237" t="s">
        <v>234</v>
      </c>
    </row>
    <row r="130" s="2" customFormat="1">
      <c r="A130" s="39"/>
      <c r="B130" s="40"/>
      <c r="C130" s="41"/>
      <c r="D130" s="239" t="s">
        <v>235</v>
      </c>
      <c r="E130" s="41"/>
      <c r="F130" s="240" t="s">
        <v>236</v>
      </c>
      <c r="G130" s="41"/>
      <c r="H130" s="41"/>
      <c r="I130" s="241"/>
      <c r="J130" s="41"/>
      <c r="K130" s="41"/>
      <c r="L130" s="45"/>
      <c r="M130" s="242"/>
      <c r="N130" s="243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235</v>
      </c>
      <c r="AU130" s="18" t="s">
        <v>85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237</v>
      </c>
      <c r="F131" s="244" t="s">
        <v>238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SUM(P132:P141)</f>
        <v>0</v>
      </c>
      <c r="Q131" s="220"/>
      <c r="R131" s="221">
        <f>SUM(R132:R141)</f>
        <v>0</v>
      </c>
      <c r="S131" s="220"/>
      <c r="T131" s="222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223</v>
      </c>
      <c r="AT131" s="224" t="s">
        <v>77</v>
      </c>
      <c r="AU131" s="224" t="s">
        <v>85</v>
      </c>
      <c r="AY131" s="223" t="s">
        <v>224</v>
      </c>
      <c r="BK131" s="225">
        <f>SUM(BK132:BK141)</f>
        <v>0</v>
      </c>
    </row>
    <row r="132" s="2" customFormat="1" ht="16.5" customHeight="1">
      <c r="A132" s="39"/>
      <c r="B132" s="40"/>
      <c r="C132" s="226" t="s">
        <v>101</v>
      </c>
      <c r="D132" s="226" t="s">
        <v>225</v>
      </c>
      <c r="E132" s="227" t="s">
        <v>239</v>
      </c>
      <c r="F132" s="228" t="s">
        <v>240</v>
      </c>
      <c r="G132" s="229" t="s">
        <v>228</v>
      </c>
      <c r="H132" s="230">
        <v>1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230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230</v>
      </c>
      <c r="BM132" s="237" t="s">
        <v>241</v>
      </c>
    </row>
    <row r="133" s="2" customFormat="1">
      <c r="A133" s="39"/>
      <c r="B133" s="40"/>
      <c r="C133" s="41"/>
      <c r="D133" s="239" t="s">
        <v>235</v>
      </c>
      <c r="E133" s="41"/>
      <c r="F133" s="240" t="s">
        <v>242</v>
      </c>
      <c r="G133" s="41"/>
      <c r="H133" s="41"/>
      <c r="I133" s="241"/>
      <c r="J133" s="41"/>
      <c r="K133" s="41"/>
      <c r="L133" s="45"/>
      <c r="M133" s="242"/>
      <c r="N133" s="243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235</v>
      </c>
      <c r="AU133" s="18" t="s">
        <v>87</v>
      </c>
    </row>
    <row r="134" s="2" customFormat="1" ht="16.5" customHeight="1">
      <c r="A134" s="39"/>
      <c r="B134" s="40"/>
      <c r="C134" s="226" t="s">
        <v>243</v>
      </c>
      <c r="D134" s="226" t="s">
        <v>225</v>
      </c>
      <c r="E134" s="227" t="s">
        <v>244</v>
      </c>
      <c r="F134" s="228" t="s">
        <v>245</v>
      </c>
      <c r="G134" s="229" t="s">
        <v>228</v>
      </c>
      <c r="H134" s="230">
        <v>1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230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230</v>
      </c>
      <c r="BM134" s="237" t="s">
        <v>246</v>
      </c>
    </row>
    <row r="135" s="2" customFormat="1">
      <c r="A135" s="39"/>
      <c r="B135" s="40"/>
      <c r="C135" s="41"/>
      <c r="D135" s="239" t="s">
        <v>235</v>
      </c>
      <c r="E135" s="41"/>
      <c r="F135" s="240" t="s">
        <v>247</v>
      </c>
      <c r="G135" s="41"/>
      <c r="H135" s="41"/>
      <c r="I135" s="241"/>
      <c r="J135" s="41"/>
      <c r="K135" s="41"/>
      <c r="L135" s="45"/>
      <c r="M135" s="242"/>
      <c r="N135" s="243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235</v>
      </c>
      <c r="AU135" s="18" t="s">
        <v>87</v>
      </c>
    </row>
    <row r="136" s="2" customFormat="1" ht="16.5" customHeight="1">
      <c r="A136" s="39"/>
      <c r="B136" s="40"/>
      <c r="C136" s="226" t="s">
        <v>223</v>
      </c>
      <c r="D136" s="226" t="s">
        <v>225</v>
      </c>
      <c r="E136" s="227" t="s">
        <v>248</v>
      </c>
      <c r="F136" s="228" t="s">
        <v>249</v>
      </c>
      <c r="G136" s="229" t="s">
        <v>228</v>
      </c>
      <c r="H136" s="230">
        <v>1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230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230</v>
      </c>
      <c r="BM136" s="237" t="s">
        <v>250</v>
      </c>
    </row>
    <row r="137" s="2" customFormat="1">
      <c r="A137" s="39"/>
      <c r="B137" s="40"/>
      <c r="C137" s="41"/>
      <c r="D137" s="239" t="s">
        <v>235</v>
      </c>
      <c r="E137" s="41"/>
      <c r="F137" s="240" t="s">
        <v>251</v>
      </c>
      <c r="G137" s="41"/>
      <c r="H137" s="41"/>
      <c r="I137" s="241"/>
      <c r="J137" s="41"/>
      <c r="K137" s="41"/>
      <c r="L137" s="45"/>
      <c r="M137" s="242"/>
      <c r="N137" s="243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235</v>
      </c>
      <c r="AU137" s="18" t="s">
        <v>87</v>
      </c>
    </row>
    <row r="138" s="2" customFormat="1" ht="16.5" customHeight="1">
      <c r="A138" s="39"/>
      <c r="B138" s="40"/>
      <c r="C138" s="226" t="s">
        <v>252</v>
      </c>
      <c r="D138" s="226" t="s">
        <v>225</v>
      </c>
      <c r="E138" s="227" t="s">
        <v>253</v>
      </c>
      <c r="F138" s="228" t="s">
        <v>254</v>
      </c>
      <c r="G138" s="229" t="s">
        <v>228</v>
      </c>
      <c r="H138" s="230">
        <v>1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230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230</v>
      </c>
      <c r="BM138" s="237" t="s">
        <v>255</v>
      </c>
    </row>
    <row r="139" s="2" customFormat="1">
      <c r="A139" s="39"/>
      <c r="B139" s="40"/>
      <c r="C139" s="41"/>
      <c r="D139" s="239" t="s">
        <v>235</v>
      </c>
      <c r="E139" s="41"/>
      <c r="F139" s="240" t="s">
        <v>256</v>
      </c>
      <c r="G139" s="41"/>
      <c r="H139" s="41"/>
      <c r="I139" s="241"/>
      <c r="J139" s="41"/>
      <c r="K139" s="41"/>
      <c r="L139" s="45"/>
      <c r="M139" s="242"/>
      <c r="N139" s="243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235</v>
      </c>
      <c r="AU139" s="18" t="s">
        <v>87</v>
      </c>
    </row>
    <row r="140" s="2" customFormat="1" ht="16.5" customHeight="1">
      <c r="A140" s="39"/>
      <c r="B140" s="40"/>
      <c r="C140" s="226" t="s">
        <v>257</v>
      </c>
      <c r="D140" s="226" t="s">
        <v>225</v>
      </c>
      <c r="E140" s="227" t="s">
        <v>258</v>
      </c>
      <c r="F140" s="228" t="s">
        <v>259</v>
      </c>
      <c r="G140" s="229" t="s">
        <v>228</v>
      </c>
      <c r="H140" s="230">
        <v>1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230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230</v>
      </c>
      <c r="BM140" s="237" t="s">
        <v>260</v>
      </c>
    </row>
    <row r="141" s="2" customFormat="1">
      <c r="A141" s="39"/>
      <c r="B141" s="40"/>
      <c r="C141" s="41"/>
      <c r="D141" s="239" t="s">
        <v>235</v>
      </c>
      <c r="E141" s="41"/>
      <c r="F141" s="240" t="s">
        <v>261</v>
      </c>
      <c r="G141" s="41"/>
      <c r="H141" s="41"/>
      <c r="I141" s="241"/>
      <c r="J141" s="41"/>
      <c r="K141" s="41"/>
      <c r="L141" s="45"/>
      <c r="M141" s="242"/>
      <c r="N141" s="243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235</v>
      </c>
      <c r="AU141" s="18" t="s">
        <v>87</v>
      </c>
    </row>
    <row r="142" s="12" customFormat="1" ht="22.8" customHeight="1">
      <c r="A142" s="12"/>
      <c r="B142" s="212"/>
      <c r="C142" s="213"/>
      <c r="D142" s="214" t="s">
        <v>77</v>
      </c>
      <c r="E142" s="244" t="s">
        <v>262</v>
      </c>
      <c r="F142" s="244" t="s">
        <v>263</v>
      </c>
      <c r="G142" s="213"/>
      <c r="H142" s="213"/>
      <c r="I142" s="216"/>
      <c r="J142" s="245">
        <f>BK142</f>
        <v>0</v>
      </c>
      <c r="K142" s="213"/>
      <c r="L142" s="218"/>
      <c r="M142" s="219"/>
      <c r="N142" s="220"/>
      <c r="O142" s="220"/>
      <c r="P142" s="221">
        <f>SUM(P143:P144)</f>
        <v>0</v>
      </c>
      <c r="Q142" s="220"/>
      <c r="R142" s="221">
        <f>SUM(R143:R144)</f>
        <v>0</v>
      </c>
      <c r="S142" s="220"/>
      <c r="T142" s="222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23" t="s">
        <v>223</v>
      </c>
      <c r="AT142" s="224" t="s">
        <v>77</v>
      </c>
      <c r="AU142" s="224" t="s">
        <v>85</v>
      </c>
      <c r="AY142" s="223" t="s">
        <v>224</v>
      </c>
      <c r="BK142" s="225">
        <f>SUM(BK143:BK144)</f>
        <v>0</v>
      </c>
    </row>
    <row r="143" s="2" customFormat="1" ht="16.5" customHeight="1">
      <c r="A143" s="39"/>
      <c r="B143" s="40"/>
      <c r="C143" s="226" t="s">
        <v>264</v>
      </c>
      <c r="D143" s="226" t="s">
        <v>225</v>
      </c>
      <c r="E143" s="227" t="s">
        <v>265</v>
      </c>
      <c r="F143" s="228" t="s">
        <v>266</v>
      </c>
      <c r="G143" s="229" t="s">
        <v>228</v>
      </c>
      <c r="H143" s="230">
        <v>1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230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230</v>
      </c>
      <c r="BM143" s="237" t="s">
        <v>267</v>
      </c>
    </row>
    <row r="144" s="2" customFormat="1">
      <c r="A144" s="39"/>
      <c r="B144" s="40"/>
      <c r="C144" s="41"/>
      <c r="D144" s="239" t="s">
        <v>235</v>
      </c>
      <c r="E144" s="41"/>
      <c r="F144" s="240" t="s">
        <v>268</v>
      </c>
      <c r="G144" s="41"/>
      <c r="H144" s="41"/>
      <c r="I144" s="241"/>
      <c r="J144" s="41"/>
      <c r="K144" s="41"/>
      <c r="L144" s="45"/>
      <c r="M144" s="242"/>
      <c r="N144" s="243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235</v>
      </c>
      <c r="AU144" s="18" t="s">
        <v>87</v>
      </c>
    </row>
    <row r="145" s="12" customFormat="1" ht="22.8" customHeight="1">
      <c r="A145" s="12"/>
      <c r="B145" s="212"/>
      <c r="C145" s="213"/>
      <c r="D145" s="214" t="s">
        <v>77</v>
      </c>
      <c r="E145" s="244" t="s">
        <v>269</v>
      </c>
      <c r="F145" s="244" t="s">
        <v>270</v>
      </c>
      <c r="G145" s="213"/>
      <c r="H145" s="213"/>
      <c r="I145" s="216"/>
      <c r="J145" s="245">
        <f>BK145</f>
        <v>0</v>
      </c>
      <c r="K145" s="213"/>
      <c r="L145" s="218"/>
      <c r="M145" s="219"/>
      <c r="N145" s="220"/>
      <c r="O145" s="220"/>
      <c r="P145" s="221">
        <f>SUM(P146:P151)</f>
        <v>0</v>
      </c>
      <c r="Q145" s="220"/>
      <c r="R145" s="221">
        <f>SUM(R146:R151)</f>
        <v>0</v>
      </c>
      <c r="S145" s="220"/>
      <c r="T145" s="222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3" t="s">
        <v>223</v>
      </c>
      <c r="AT145" s="224" t="s">
        <v>77</v>
      </c>
      <c r="AU145" s="224" t="s">
        <v>85</v>
      </c>
      <c r="AY145" s="223" t="s">
        <v>224</v>
      </c>
      <c r="BK145" s="225">
        <f>SUM(BK146:BK151)</f>
        <v>0</v>
      </c>
    </row>
    <row r="146" s="2" customFormat="1" ht="16.5" customHeight="1">
      <c r="A146" s="39"/>
      <c r="B146" s="40"/>
      <c r="C146" s="226" t="s">
        <v>271</v>
      </c>
      <c r="D146" s="226" t="s">
        <v>225</v>
      </c>
      <c r="E146" s="227" t="s">
        <v>272</v>
      </c>
      <c r="F146" s="228" t="s">
        <v>273</v>
      </c>
      <c r="G146" s="229" t="s">
        <v>228</v>
      </c>
      <c r="H146" s="230">
        <v>1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230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230</v>
      </c>
      <c r="BM146" s="237" t="s">
        <v>274</v>
      </c>
    </row>
    <row r="147" s="2" customFormat="1">
      <c r="A147" s="39"/>
      <c r="B147" s="40"/>
      <c r="C147" s="41"/>
      <c r="D147" s="239" t="s">
        <v>235</v>
      </c>
      <c r="E147" s="41"/>
      <c r="F147" s="240" t="s">
        <v>275</v>
      </c>
      <c r="G147" s="41"/>
      <c r="H147" s="41"/>
      <c r="I147" s="241"/>
      <c r="J147" s="41"/>
      <c r="K147" s="41"/>
      <c r="L147" s="45"/>
      <c r="M147" s="242"/>
      <c r="N147" s="243"/>
      <c r="O147" s="92"/>
      <c r="P147" s="92"/>
      <c r="Q147" s="92"/>
      <c r="R147" s="92"/>
      <c r="S147" s="92"/>
      <c r="T147" s="93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235</v>
      </c>
      <c r="AU147" s="18" t="s">
        <v>87</v>
      </c>
    </row>
    <row r="148" s="2" customFormat="1" ht="16.5" customHeight="1">
      <c r="A148" s="39"/>
      <c r="B148" s="40"/>
      <c r="C148" s="226" t="s">
        <v>276</v>
      </c>
      <c r="D148" s="226" t="s">
        <v>225</v>
      </c>
      <c r="E148" s="227" t="s">
        <v>277</v>
      </c>
      <c r="F148" s="228" t="s">
        <v>278</v>
      </c>
      <c r="G148" s="229" t="s">
        <v>228</v>
      </c>
      <c r="H148" s="230">
        <v>1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230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230</v>
      </c>
      <c r="BM148" s="237" t="s">
        <v>279</v>
      </c>
    </row>
    <row r="149" s="2" customFormat="1">
      <c r="A149" s="39"/>
      <c r="B149" s="40"/>
      <c r="C149" s="41"/>
      <c r="D149" s="239" t="s">
        <v>235</v>
      </c>
      <c r="E149" s="41"/>
      <c r="F149" s="240" t="s">
        <v>280</v>
      </c>
      <c r="G149" s="41"/>
      <c r="H149" s="41"/>
      <c r="I149" s="241"/>
      <c r="J149" s="41"/>
      <c r="K149" s="41"/>
      <c r="L149" s="45"/>
      <c r="M149" s="242"/>
      <c r="N149" s="243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235</v>
      </c>
      <c r="AU149" s="18" t="s">
        <v>87</v>
      </c>
    </row>
    <row r="150" s="2" customFormat="1" ht="16.5" customHeight="1">
      <c r="A150" s="39"/>
      <c r="B150" s="40"/>
      <c r="C150" s="226" t="s">
        <v>281</v>
      </c>
      <c r="D150" s="226" t="s">
        <v>225</v>
      </c>
      <c r="E150" s="227" t="s">
        <v>282</v>
      </c>
      <c r="F150" s="228" t="s">
        <v>283</v>
      </c>
      <c r="G150" s="229" t="s">
        <v>228</v>
      </c>
      <c r="H150" s="230">
        <v>1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230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230</v>
      </c>
      <c r="BM150" s="237" t="s">
        <v>284</v>
      </c>
    </row>
    <row r="151" s="2" customFormat="1">
      <c r="A151" s="39"/>
      <c r="B151" s="40"/>
      <c r="C151" s="41"/>
      <c r="D151" s="239" t="s">
        <v>235</v>
      </c>
      <c r="E151" s="41"/>
      <c r="F151" s="240" t="s">
        <v>285</v>
      </c>
      <c r="G151" s="41"/>
      <c r="H151" s="41"/>
      <c r="I151" s="241"/>
      <c r="J151" s="41"/>
      <c r="K151" s="41"/>
      <c r="L151" s="45"/>
      <c r="M151" s="242"/>
      <c r="N151" s="243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235</v>
      </c>
      <c r="AU151" s="18" t="s">
        <v>87</v>
      </c>
    </row>
    <row r="152" s="12" customFormat="1" ht="22.8" customHeight="1">
      <c r="A152" s="12"/>
      <c r="B152" s="212"/>
      <c r="C152" s="213"/>
      <c r="D152" s="214" t="s">
        <v>77</v>
      </c>
      <c r="E152" s="244" t="s">
        <v>286</v>
      </c>
      <c r="F152" s="244" t="s">
        <v>287</v>
      </c>
      <c r="G152" s="213"/>
      <c r="H152" s="213"/>
      <c r="I152" s="216"/>
      <c r="J152" s="245">
        <f>BK152</f>
        <v>0</v>
      </c>
      <c r="K152" s="213"/>
      <c r="L152" s="218"/>
      <c r="M152" s="219"/>
      <c r="N152" s="220"/>
      <c r="O152" s="220"/>
      <c r="P152" s="221">
        <f>SUM(P153:P154)</f>
        <v>0</v>
      </c>
      <c r="Q152" s="220"/>
      <c r="R152" s="221">
        <f>SUM(R153:R154)</f>
        <v>0</v>
      </c>
      <c r="S152" s="220"/>
      <c r="T152" s="222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223</v>
      </c>
      <c r="AT152" s="224" t="s">
        <v>77</v>
      </c>
      <c r="AU152" s="224" t="s">
        <v>85</v>
      </c>
      <c r="AY152" s="223" t="s">
        <v>224</v>
      </c>
      <c r="BK152" s="225">
        <f>SUM(BK153:BK154)</f>
        <v>0</v>
      </c>
    </row>
    <row r="153" s="2" customFormat="1" ht="24.15" customHeight="1">
      <c r="A153" s="39"/>
      <c r="B153" s="40"/>
      <c r="C153" s="226" t="s">
        <v>8</v>
      </c>
      <c r="D153" s="226" t="s">
        <v>225</v>
      </c>
      <c r="E153" s="227" t="s">
        <v>288</v>
      </c>
      <c r="F153" s="228" t="s">
        <v>289</v>
      </c>
      <c r="G153" s="229" t="s">
        <v>228</v>
      </c>
      <c r="H153" s="230">
        <v>1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230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230</v>
      </c>
      <c r="BM153" s="237" t="s">
        <v>290</v>
      </c>
    </row>
    <row r="154" s="2" customFormat="1">
      <c r="A154" s="39"/>
      <c r="B154" s="40"/>
      <c r="C154" s="41"/>
      <c r="D154" s="239" t="s">
        <v>235</v>
      </c>
      <c r="E154" s="41"/>
      <c r="F154" s="240" t="s">
        <v>291</v>
      </c>
      <c r="G154" s="41"/>
      <c r="H154" s="41"/>
      <c r="I154" s="241"/>
      <c r="J154" s="41"/>
      <c r="K154" s="41"/>
      <c r="L154" s="45"/>
      <c r="M154" s="242"/>
      <c r="N154" s="243"/>
      <c r="O154" s="92"/>
      <c r="P154" s="92"/>
      <c r="Q154" s="92"/>
      <c r="R154" s="92"/>
      <c r="S154" s="92"/>
      <c r="T154" s="93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235</v>
      </c>
      <c r="AU154" s="18" t="s">
        <v>87</v>
      </c>
    </row>
    <row r="155" s="12" customFormat="1" ht="22.8" customHeight="1">
      <c r="A155" s="12"/>
      <c r="B155" s="212"/>
      <c r="C155" s="213"/>
      <c r="D155" s="214" t="s">
        <v>77</v>
      </c>
      <c r="E155" s="244" t="s">
        <v>292</v>
      </c>
      <c r="F155" s="244" t="s">
        <v>293</v>
      </c>
      <c r="G155" s="213"/>
      <c r="H155" s="213"/>
      <c r="I155" s="216"/>
      <c r="J155" s="245">
        <f>BK155</f>
        <v>0</v>
      </c>
      <c r="K155" s="213"/>
      <c r="L155" s="218"/>
      <c r="M155" s="219"/>
      <c r="N155" s="220"/>
      <c r="O155" s="220"/>
      <c r="P155" s="221">
        <f>SUM(P156:P159)</f>
        <v>0</v>
      </c>
      <c r="Q155" s="220"/>
      <c r="R155" s="221">
        <f>SUM(R156:R159)</f>
        <v>0</v>
      </c>
      <c r="S155" s="220"/>
      <c r="T155" s="222">
        <f>SUM(T156:T159)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223</v>
      </c>
      <c r="AT155" s="224" t="s">
        <v>77</v>
      </c>
      <c r="AU155" s="224" t="s">
        <v>85</v>
      </c>
      <c r="AY155" s="223" t="s">
        <v>224</v>
      </c>
      <c r="BK155" s="225">
        <f>SUM(BK156:BK159)</f>
        <v>0</v>
      </c>
    </row>
    <row r="156" s="2" customFormat="1" ht="24.15" customHeight="1">
      <c r="A156" s="39"/>
      <c r="B156" s="40"/>
      <c r="C156" s="226" t="s">
        <v>294</v>
      </c>
      <c r="D156" s="226" t="s">
        <v>225</v>
      </c>
      <c r="E156" s="227" t="s">
        <v>295</v>
      </c>
      <c r="F156" s="228" t="s">
        <v>296</v>
      </c>
      <c r="G156" s="229" t="s">
        <v>228</v>
      </c>
      <c r="H156" s="230">
        <v>1</v>
      </c>
      <c r="I156" s="231"/>
      <c r="J156" s="232">
        <f>ROUND(I156*H156,2)</f>
        <v>0</v>
      </c>
      <c r="K156" s="228" t="s">
        <v>1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230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230</v>
      </c>
      <c r="BM156" s="237" t="s">
        <v>297</v>
      </c>
    </row>
    <row r="157" s="2" customFormat="1">
      <c r="A157" s="39"/>
      <c r="B157" s="40"/>
      <c r="C157" s="41"/>
      <c r="D157" s="239" t="s">
        <v>235</v>
      </c>
      <c r="E157" s="41"/>
      <c r="F157" s="240" t="s">
        <v>298</v>
      </c>
      <c r="G157" s="41"/>
      <c r="H157" s="41"/>
      <c r="I157" s="241"/>
      <c r="J157" s="41"/>
      <c r="K157" s="41"/>
      <c r="L157" s="45"/>
      <c r="M157" s="242"/>
      <c r="N157" s="243"/>
      <c r="O157" s="92"/>
      <c r="P157" s="92"/>
      <c r="Q157" s="92"/>
      <c r="R157" s="92"/>
      <c r="S157" s="92"/>
      <c r="T157" s="93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235</v>
      </c>
      <c r="AU157" s="18" t="s">
        <v>87</v>
      </c>
    </row>
    <row r="158" s="2" customFormat="1" ht="38.55" customHeight="1">
      <c r="A158" s="39"/>
      <c r="B158" s="40"/>
      <c r="C158" s="226" t="s">
        <v>299</v>
      </c>
      <c r="D158" s="226" t="s">
        <v>225</v>
      </c>
      <c r="E158" s="227" t="s">
        <v>300</v>
      </c>
      <c r="F158" s="228" t="s">
        <v>301</v>
      </c>
      <c r="G158" s="229" t="s">
        <v>228</v>
      </c>
      <c r="H158" s="230">
        <v>1</v>
      </c>
      <c r="I158" s="231"/>
      <c r="J158" s="232">
        <f>ROUND(I158*H158,2)</f>
        <v>0</v>
      </c>
      <c r="K158" s="228" t="s">
        <v>1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230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230</v>
      </c>
      <c r="BM158" s="237" t="s">
        <v>302</v>
      </c>
    </row>
    <row r="159" s="2" customFormat="1">
      <c r="A159" s="39"/>
      <c r="B159" s="40"/>
      <c r="C159" s="41"/>
      <c r="D159" s="239" t="s">
        <v>235</v>
      </c>
      <c r="E159" s="41"/>
      <c r="F159" s="240" t="s">
        <v>303</v>
      </c>
      <c r="G159" s="41"/>
      <c r="H159" s="41"/>
      <c r="I159" s="241"/>
      <c r="J159" s="41"/>
      <c r="K159" s="41"/>
      <c r="L159" s="45"/>
      <c r="M159" s="246"/>
      <c r="N159" s="247"/>
      <c r="O159" s="248"/>
      <c r="P159" s="248"/>
      <c r="Q159" s="248"/>
      <c r="R159" s="248"/>
      <c r="S159" s="248"/>
      <c r="T159" s="24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235</v>
      </c>
      <c r="AU159" s="18" t="s">
        <v>87</v>
      </c>
    </row>
    <row r="160" s="2" customFormat="1" ht="6.96" customHeight="1">
      <c r="A160" s="39"/>
      <c r="B160" s="67"/>
      <c r="C160" s="68"/>
      <c r="D160" s="68"/>
      <c r="E160" s="68"/>
      <c r="F160" s="68"/>
      <c r="G160" s="68"/>
      <c r="H160" s="68"/>
      <c r="I160" s="68"/>
      <c r="J160" s="68"/>
      <c r="K160" s="68"/>
      <c r="L160" s="45"/>
      <c r="M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</row>
  </sheetData>
  <sheetProtection sheet="1" autoFilter="0" formatColumns="0" formatRows="0" objects="1" scenarios="1" spinCount="100000" saltValue="rp31NaaoJXSVgXKnLE7YiruHZlM20tvQK8y7EtOfFckP60xpbS1rDD9aJ7KhO+KzlzZ3d727CTe53gwjSumtig==" hashValue="hcIMtGvb5cISu04yydO47suiae6+5T9NpD1wx2JBnabIHtHeqfBrnrX6EFfXC7ICC5JD1Q73NrG1Uzy1qceYSA==" algorithmName="SHA-512" password="CC35"/>
  <autoFilter ref="C125:K15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2156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ROUND(J129,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ROUND((SUM(BE129:BE199)),  2)</f>
        <v>0</v>
      </c>
      <c r="G35" s="39"/>
      <c r="H35" s="39"/>
      <c r="I35" s="166">
        <v>0.20999999999999999</v>
      </c>
      <c r="J35" s="165">
        <f>ROUND(((SUM(BE129:BE199))*I35),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ROUND((SUM(BF129:BF199)),  2)</f>
        <v>0</v>
      </c>
      <c r="G36" s="39"/>
      <c r="H36" s="39"/>
      <c r="I36" s="166">
        <v>0.12</v>
      </c>
      <c r="J36" s="165">
        <f>ROUND(((SUM(BF129:BF199))*I36),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ROUND((SUM(BG129:BG199)),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ROUND((SUM(BH129:BH199)),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ROUND((SUM(BI129:BI199)),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1701 - Víceúčelové hřiště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J129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J130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J131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J139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681</v>
      </c>
      <c r="E102" s="198"/>
      <c r="F102" s="198"/>
      <c r="G102" s="198"/>
      <c r="H102" s="198"/>
      <c r="I102" s="198"/>
      <c r="J102" s="199">
        <f>J154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604</v>
      </c>
      <c r="E103" s="198"/>
      <c r="F103" s="198"/>
      <c r="G103" s="198"/>
      <c r="H103" s="198"/>
      <c r="I103" s="198"/>
      <c r="J103" s="199">
        <f>J162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418</v>
      </c>
      <c r="E104" s="198"/>
      <c r="F104" s="198"/>
      <c r="G104" s="198"/>
      <c r="H104" s="198"/>
      <c r="I104" s="198"/>
      <c r="J104" s="199">
        <f>J167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845</v>
      </c>
      <c r="E105" s="198"/>
      <c r="F105" s="198"/>
      <c r="G105" s="198"/>
      <c r="H105" s="198"/>
      <c r="I105" s="198"/>
      <c r="J105" s="199">
        <f>J187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419</v>
      </c>
      <c r="E106" s="198"/>
      <c r="F106" s="198"/>
      <c r="G106" s="198"/>
      <c r="H106" s="198"/>
      <c r="I106" s="198"/>
      <c r="J106" s="199">
        <f>J190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420</v>
      </c>
      <c r="E107" s="198"/>
      <c r="F107" s="198"/>
      <c r="G107" s="198"/>
      <c r="H107" s="198"/>
      <c r="I107" s="198"/>
      <c r="J107" s="199">
        <f>J198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208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16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185" t="str">
        <f>E7</f>
        <v>Využití pozemku parc.č.549/61, Světlá nad Sázavou</v>
      </c>
      <c r="F117" s="33"/>
      <c r="G117" s="33"/>
      <c r="H117" s="33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193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85" t="s">
        <v>194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195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E11</f>
        <v>SO 1701 - Víceúčelové hřiště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F14</f>
        <v>parc.č.549/61</v>
      </c>
      <c r="G123" s="41"/>
      <c r="H123" s="41"/>
      <c r="I123" s="33" t="s">
        <v>22</v>
      </c>
      <c r="J123" s="80" t="str">
        <f>IF(J14="","",J14)</f>
        <v>10. 7. 2025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24</v>
      </c>
      <c r="D125" s="41"/>
      <c r="E125" s="41"/>
      <c r="F125" s="28" t="str">
        <f>E17</f>
        <v>Město Světlá nad Sázavou</v>
      </c>
      <c r="G125" s="41"/>
      <c r="H125" s="41"/>
      <c r="I125" s="33" t="s">
        <v>31</v>
      </c>
      <c r="J125" s="37" t="str">
        <f>E23</f>
        <v>TRANSCONSULT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29</v>
      </c>
      <c r="D126" s="41"/>
      <c r="E126" s="41"/>
      <c r="F126" s="28" t="str">
        <f>IF(E20="","",E20)</f>
        <v>Vyplň údaj</v>
      </c>
      <c r="G126" s="41"/>
      <c r="H126" s="41"/>
      <c r="I126" s="33" t="s">
        <v>35</v>
      </c>
      <c r="J126" s="37" t="str">
        <f>E26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209</v>
      </c>
      <c r="D128" s="204" t="s">
        <v>63</v>
      </c>
      <c r="E128" s="204" t="s">
        <v>59</v>
      </c>
      <c r="F128" s="204" t="s">
        <v>60</v>
      </c>
      <c r="G128" s="204" t="s">
        <v>210</v>
      </c>
      <c r="H128" s="204" t="s">
        <v>211</v>
      </c>
      <c r="I128" s="204" t="s">
        <v>212</v>
      </c>
      <c r="J128" s="204" t="s">
        <v>199</v>
      </c>
      <c r="K128" s="205" t="s">
        <v>213</v>
      </c>
      <c r="L128" s="206"/>
      <c r="M128" s="101" t="s">
        <v>1</v>
      </c>
      <c r="N128" s="102" t="s">
        <v>42</v>
      </c>
      <c r="O128" s="102" t="s">
        <v>214</v>
      </c>
      <c r="P128" s="102" t="s">
        <v>215</v>
      </c>
      <c r="Q128" s="102" t="s">
        <v>216</v>
      </c>
      <c r="R128" s="102" t="s">
        <v>217</v>
      </c>
      <c r="S128" s="102" t="s">
        <v>218</v>
      </c>
      <c r="T128" s="103" t="s">
        <v>219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220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</f>
        <v>0</v>
      </c>
      <c r="Q129" s="105"/>
      <c r="R129" s="209">
        <f>R130</f>
        <v>92.289944680000005</v>
      </c>
      <c r="S129" s="105"/>
      <c r="T129" s="210">
        <f>T130</f>
        <v>0.11699999999999999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201</v>
      </c>
      <c r="BK129" s="211">
        <f>BK130</f>
        <v>0</v>
      </c>
    </row>
    <row r="130" s="12" customFormat="1" ht="25.92" customHeight="1">
      <c r="A130" s="12"/>
      <c r="B130" s="212"/>
      <c r="C130" s="213"/>
      <c r="D130" s="214" t="s">
        <v>77</v>
      </c>
      <c r="E130" s="215" t="s">
        <v>307</v>
      </c>
      <c r="F130" s="215" t="s">
        <v>308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P131+P139+P154+P162+P167+P187+P190+P198</f>
        <v>0</v>
      </c>
      <c r="Q130" s="220"/>
      <c r="R130" s="221">
        <f>R131+R139+R154+R162+R167+R187+R190+R198</f>
        <v>92.289944680000005</v>
      </c>
      <c r="S130" s="220"/>
      <c r="T130" s="222">
        <f>T131+T139+T154+T162+T167+T187+T190+T198</f>
        <v>0.11699999999999999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85</v>
      </c>
      <c r="AT130" s="224" t="s">
        <v>77</v>
      </c>
      <c r="AU130" s="224" t="s">
        <v>78</v>
      </c>
      <c r="AY130" s="223" t="s">
        <v>224</v>
      </c>
      <c r="BK130" s="225">
        <f>BK131+BK139+BK154+BK162+BK167+BK187+BK190+BK198</f>
        <v>0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85</v>
      </c>
      <c r="F131" s="244" t="s">
        <v>309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SUM(P132:P138)</f>
        <v>0</v>
      </c>
      <c r="Q131" s="220"/>
      <c r="R131" s="221">
        <f>SUM(R132:R138)</f>
        <v>0</v>
      </c>
      <c r="S131" s="220"/>
      <c r="T131" s="222">
        <f>SUM(T132:T138)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85</v>
      </c>
      <c r="AY131" s="223" t="s">
        <v>224</v>
      </c>
      <c r="BK131" s="225">
        <f>SUM(BK132:BK138)</f>
        <v>0</v>
      </c>
    </row>
    <row r="132" s="2" customFormat="1" ht="33" customHeight="1">
      <c r="A132" s="39"/>
      <c r="B132" s="40"/>
      <c r="C132" s="226" t="s">
        <v>85</v>
      </c>
      <c r="D132" s="226" t="s">
        <v>225</v>
      </c>
      <c r="E132" s="227" t="s">
        <v>2157</v>
      </c>
      <c r="F132" s="228" t="s">
        <v>2158</v>
      </c>
      <c r="G132" s="229" t="s">
        <v>570</v>
      </c>
      <c r="H132" s="230">
        <v>142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2159</v>
      </c>
    </row>
    <row r="133" s="13" customFormat="1">
      <c r="A133" s="13"/>
      <c r="B133" s="250"/>
      <c r="C133" s="251"/>
      <c r="D133" s="239" t="s">
        <v>314</v>
      </c>
      <c r="E133" s="252" t="s">
        <v>1</v>
      </c>
      <c r="F133" s="253" t="s">
        <v>2160</v>
      </c>
      <c r="G133" s="251"/>
      <c r="H133" s="254">
        <v>142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314</v>
      </c>
      <c r="AU133" s="260" t="s">
        <v>87</v>
      </c>
      <c r="AV133" s="13" t="s">
        <v>87</v>
      </c>
      <c r="AW133" s="13" t="s">
        <v>34</v>
      </c>
      <c r="AX133" s="13" t="s">
        <v>85</v>
      </c>
      <c r="AY133" s="260" t="s">
        <v>224</v>
      </c>
    </row>
    <row r="134" s="2" customFormat="1" ht="37.8" customHeight="1">
      <c r="A134" s="39"/>
      <c r="B134" s="40"/>
      <c r="C134" s="226" t="s">
        <v>87</v>
      </c>
      <c r="D134" s="226" t="s">
        <v>225</v>
      </c>
      <c r="E134" s="227" t="s">
        <v>696</v>
      </c>
      <c r="F134" s="228" t="s">
        <v>697</v>
      </c>
      <c r="G134" s="229" t="s">
        <v>394</v>
      </c>
      <c r="H134" s="230">
        <v>21.300000000000001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2161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2162</v>
      </c>
      <c r="G135" s="251"/>
      <c r="H135" s="254">
        <v>21.300000000000001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2" customFormat="1" ht="16.5" customHeight="1">
      <c r="A136" s="39"/>
      <c r="B136" s="40"/>
      <c r="C136" s="226" t="s">
        <v>101</v>
      </c>
      <c r="D136" s="226" t="s">
        <v>225</v>
      </c>
      <c r="E136" s="227" t="s">
        <v>405</v>
      </c>
      <c r="F136" s="228" t="s">
        <v>406</v>
      </c>
      <c r="G136" s="229" t="s">
        <v>394</v>
      </c>
      <c r="H136" s="230">
        <v>21.300000000000001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2163</v>
      </c>
    </row>
    <row r="137" s="2" customFormat="1" ht="24.15" customHeight="1">
      <c r="A137" s="39"/>
      <c r="B137" s="40"/>
      <c r="C137" s="226" t="s">
        <v>243</v>
      </c>
      <c r="D137" s="226" t="s">
        <v>225</v>
      </c>
      <c r="E137" s="227" t="s">
        <v>493</v>
      </c>
      <c r="F137" s="228" t="s">
        <v>494</v>
      </c>
      <c r="G137" s="229" t="s">
        <v>312</v>
      </c>
      <c r="H137" s="230">
        <v>742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2164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2165</v>
      </c>
      <c r="G138" s="251"/>
      <c r="H138" s="254">
        <v>742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12" customFormat="1" ht="22.8" customHeight="1">
      <c r="A139" s="12"/>
      <c r="B139" s="212"/>
      <c r="C139" s="213"/>
      <c r="D139" s="214" t="s">
        <v>77</v>
      </c>
      <c r="E139" s="244" t="s">
        <v>87</v>
      </c>
      <c r="F139" s="244" t="s">
        <v>502</v>
      </c>
      <c r="G139" s="213"/>
      <c r="H139" s="213"/>
      <c r="I139" s="216"/>
      <c r="J139" s="245">
        <f>BK139</f>
        <v>0</v>
      </c>
      <c r="K139" s="213"/>
      <c r="L139" s="218"/>
      <c r="M139" s="219"/>
      <c r="N139" s="220"/>
      <c r="O139" s="220"/>
      <c r="P139" s="221">
        <f>SUM(P140:P153)</f>
        <v>0</v>
      </c>
      <c r="Q139" s="220"/>
      <c r="R139" s="221">
        <f>SUM(R140:R153)</f>
        <v>56.827204680000008</v>
      </c>
      <c r="S139" s="220"/>
      <c r="T139" s="222">
        <f>SUM(T140:T153)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85</v>
      </c>
      <c r="AT139" s="224" t="s">
        <v>77</v>
      </c>
      <c r="AU139" s="224" t="s">
        <v>85</v>
      </c>
      <c r="AY139" s="223" t="s">
        <v>224</v>
      </c>
      <c r="BK139" s="225">
        <f>SUM(BK140:BK153)</f>
        <v>0</v>
      </c>
    </row>
    <row r="140" s="2" customFormat="1" ht="33" customHeight="1">
      <c r="A140" s="39"/>
      <c r="B140" s="40"/>
      <c r="C140" s="226" t="s">
        <v>223</v>
      </c>
      <c r="D140" s="226" t="s">
        <v>225</v>
      </c>
      <c r="E140" s="227" t="s">
        <v>802</v>
      </c>
      <c r="F140" s="228" t="s">
        <v>803</v>
      </c>
      <c r="G140" s="229" t="s">
        <v>312</v>
      </c>
      <c r="H140" s="230">
        <v>46.859999999999999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0.00031</v>
      </c>
      <c r="R140" s="235">
        <f>Q140*H140</f>
        <v>0.014526600000000001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2166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2167</v>
      </c>
      <c r="G141" s="251"/>
      <c r="H141" s="254">
        <v>46.859999999999999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97" t="s">
        <v>252</v>
      </c>
      <c r="D142" s="297" t="s">
        <v>483</v>
      </c>
      <c r="E142" s="298" t="s">
        <v>511</v>
      </c>
      <c r="F142" s="299" t="s">
        <v>512</v>
      </c>
      <c r="G142" s="300" t="s">
        <v>312</v>
      </c>
      <c r="H142" s="301">
        <v>55.506</v>
      </c>
      <c r="I142" s="302"/>
      <c r="J142" s="303">
        <f>ROUND(I142*H142,2)</f>
        <v>0</v>
      </c>
      <c r="K142" s="299" t="s">
        <v>229</v>
      </c>
      <c r="L142" s="304"/>
      <c r="M142" s="305" t="s">
        <v>1</v>
      </c>
      <c r="N142" s="306" t="s">
        <v>43</v>
      </c>
      <c r="O142" s="92"/>
      <c r="P142" s="235">
        <f>O142*H142</f>
        <v>0</v>
      </c>
      <c r="Q142" s="235">
        <v>0.00029999999999999997</v>
      </c>
      <c r="R142" s="235">
        <f>Q142*H142</f>
        <v>0.016651799999999998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264</v>
      </c>
      <c r="AT142" s="237" t="s">
        <v>483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2168</v>
      </c>
    </row>
    <row r="143" s="13" customFormat="1">
      <c r="A143" s="13"/>
      <c r="B143" s="250"/>
      <c r="C143" s="251"/>
      <c r="D143" s="239" t="s">
        <v>314</v>
      </c>
      <c r="E143" s="251"/>
      <c r="F143" s="253" t="s">
        <v>2169</v>
      </c>
      <c r="G143" s="251"/>
      <c r="H143" s="254">
        <v>55.506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4</v>
      </c>
      <c r="AX143" s="13" t="s">
        <v>85</v>
      </c>
      <c r="AY143" s="260" t="s">
        <v>224</v>
      </c>
    </row>
    <row r="144" s="2" customFormat="1" ht="37.8" customHeight="1">
      <c r="A144" s="39"/>
      <c r="B144" s="40"/>
      <c r="C144" s="226" t="s">
        <v>257</v>
      </c>
      <c r="D144" s="226" t="s">
        <v>225</v>
      </c>
      <c r="E144" s="227" t="s">
        <v>2170</v>
      </c>
      <c r="F144" s="228" t="s">
        <v>2171</v>
      </c>
      <c r="G144" s="229" t="s">
        <v>570</v>
      </c>
      <c r="H144" s="230">
        <v>142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0.28736</v>
      </c>
      <c r="R144" s="235">
        <f>Q144*H144</f>
        <v>40.805120000000002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2172</v>
      </c>
    </row>
    <row r="145" s="13" customFormat="1">
      <c r="A145" s="13"/>
      <c r="B145" s="250"/>
      <c r="C145" s="251"/>
      <c r="D145" s="239" t="s">
        <v>314</v>
      </c>
      <c r="E145" s="252" t="s">
        <v>1</v>
      </c>
      <c r="F145" s="253" t="s">
        <v>2160</v>
      </c>
      <c r="G145" s="251"/>
      <c r="H145" s="254">
        <v>142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314</v>
      </c>
      <c r="AU145" s="260" t="s">
        <v>87</v>
      </c>
      <c r="AV145" s="13" t="s">
        <v>87</v>
      </c>
      <c r="AW145" s="13" t="s">
        <v>34</v>
      </c>
      <c r="AX145" s="13" t="s">
        <v>85</v>
      </c>
      <c r="AY145" s="260" t="s">
        <v>224</v>
      </c>
    </row>
    <row r="146" s="2" customFormat="1" ht="24.15" customHeight="1">
      <c r="A146" s="39"/>
      <c r="B146" s="40"/>
      <c r="C146" s="226" t="s">
        <v>264</v>
      </c>
      <c r="D146" s="226" t="s">
        <v>225</v>
      </c>
      <c r="E146" s="227" t="s">
        <v>2173</v>
      </c>
      <c r="F146" s="228" t="s">
        <v>2174</v>
      </c>
      <c r="G146" s="229" t="s">
        <v>394</v>
      </c>
      <c r="H146" s="230">
        <v>1.264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2.1600000000000001</v>
      </c>
      <c r="R146" s="235">
        <f>Q146*H146</f>
        <v>2.7302400000000002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243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243</v>
      </c>
      <c r="BM146" s="237" t="s">
        <v>2175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2176</v>
      </c>
      <c r="G147" s="251"/>
      <c r="H147" s="254">
        <v>1.264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85</v>
      </c>
      <c r="AY147" s="260" t="s">
        <v>224</v>
      </c>
    </row>
    <row r="148" s="2" customFormat="1" ht="33" customHeight="1">
      <c r="A148" s="39"/>
      <c r="B148" s="40"/>
      <c r="C148" s="226" t="s">
        <v>271</v>
      </c>
      <c r="D148" s="226" t="s">
        <v>225</v>
      </c>
      <c r="E148" s="227" t="s">
        <v>2177</v>
      </c>
      <c r="F148" s="228" t="s">
        <v>2178</v>
      </c>
      <c r="G148" s="229" t="s">
        <v>318</v>
      </c>
      <c r="H148" s="230">
        <v>63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0.12845999999999999</v>
      </c>
      <c r="R148" s="235">
        <f>Q148*H148</f>
        <v>8.092979999999999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243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2179</v>
      </c>
    </row>
    <row r="149" s="2" customFormat="1">
      <c r="A149" s="39"/>
      <c r="B149" s="40"/>
      <c r="C149" s="41"/>
      <c r="D149" s="239" t="s">
        <v>235</v>
      </c>
      <c r="E149" s="41"/>
      <c r="F149" s="240" t="s">
        <v>2180</v>
      </c>
      <c r="G149" s="41"/>
      <c r="H149" s="41"/>
      <c r="I149" s="241"/>
      <c r="J149" s="41"/>
      <c r="K149" s="41"/>
      <c r="L149" s="45"/>
      <c r="M149" s="242"/>
      <c r="N149" s="243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235</v>
      </c>
      <c r="AU149" s="18" t="s">
        <v>87</v>
      </c>
    </row>
    <row r="150" s="2" customFormat="1" ht="33" customHeight="1">
      <c r="A150" s="39"/>
      <c r="B150" s="40"/>
      <c r="C150" s="226" t="s">
        <v>583</v>
      </c>
      <c r="D150" s="226" t="s">
        <v>225</v>
      </c>
      <c r="E150" s="227" t="s">
        <v>2181</v>
      </c>
      <c r="F150" s="228" t="s">
        <v>2182</v>
      </c>
      <c r="G150" s="229" t="s">
        <v>318</v>
      </c>
      <c r="H150" s="230">
        <v>16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0.12845999999999999</v>
      </c>
      <c r="R150" s="235">
        <f>Q150*H150</f>
        <v>2.0553599999999999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243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2183</v>
      </c>
    </row>
    <row r="151" s="2" customFormat="1">
      <c r="A151" s="39"/>
      <c r="B151" s="40"/>
      <c r="C151" s="41"/>
      <c r="D151" s="239" t="s">
        <v>235</v>
      </c>
      <c r="E151" s="41"/>
      <c r="F151" s="240" t="s">
        <v>2184</v>
      </c>
      <c r="G151" s="41"/>
      <c r="H151" s="41"/>
      <c r="I151" s="241"/>
      <c r="J151" s="41"/>
      <c r="K151" s="41"/>
      <c r="L151" s="45"/>
      <c r="M151" s="242"/>
      <c r="N151" s="243"/>
      <c r="O151" s="92"/>
      <c r="P151" s="92"/>
      <c r="Q151" s="92"/>
      <c r="R151" s="92"/>
      <c r="S151" s="92"/>
      <c r="T151" s="93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235</v>
      </c>
      <c r="AU151" s="18" t="s">
        <v>87</v>
      </c>
    </row>
    <row r="152" s="2" customFormat="1" ht="24.15" customHeight="1">
      <c r="A152" s="39"/>
      <c r="B152" s="40"/>
      <c r="C152" s="226" t="s">
        <v>276</v>
      </c>
      <c r="D152" s="226" t="s">
        <v>225</v>
      </c>
      <c r="E152" s="227" t="s">
        <v>2185</v>
      </c>
      <c r="F152" s="228" t="s">
        <v>2186</v>
      </c>
      <c r="G152" s="229" t="s">
        <v>394</v>
      </c>
      <c r="H152" s="230">
        <v>1.244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2.5018699999999998</v>
      </c>
      <c r="R152" s="235">
        <f>Q152*H152</f>
        <v>3.1123262799999996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2187</v>
      </c>
    </row>
    <row r="153" s="13" customFormat="1">
      <c r="A153" s="13"/>
      <c r="B153" s="250"/>
      <c r="C153" s="251"/>
      <c r="D153" s="239" t="s">
        <v>314</v>
      </c>
      <c r="E153" s="252" t="s">
        <v>1</v>
      </c>
      <c r="F153" s="253" t="s">
        <v>2188</v>
      </c>
      <c r="G153" s="251"/>
      <c r="H153" s="254">
        <v>1.244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314</v>
      </c>
      <c r="AU153" s="260" t="s">
        <v>87</v>
      </c>
      <c r="AV153" s="13" t="s">
        <v>87</v>
      </c>
      <c r="AW153" s="13" t="s">
        <v>34</v>
      </c>
      <c r="AX153" s="13" t="s">
        <v>85</v>
      </c>
      <c r="AY153" s="260" t="s">
        <v>224</v>
      </c>
    </row>
    <row r="154" s="12" customFormat="1" ht="22.8" customHeight="1">
      <c r="A154" s="12"/>
      <c r="B154" s="212"/>
      <c r="C154" s="213"/>
      <c r="D154" s="214" t="s">
        <v>77</v>
      </c>
      <c r="E154" s="244" t="s">
        <v>101</v>
      </c>
      <c r="F154" s="244" t="s">
        <v>705</v>
      </c>
      <c r="G154" s="213"/>
      <c r="H154" s="213"/>
      <c r="I154" s="216"/>
      <c r="J154" s="245">
        <f>BK154</f>
        <v>0</v>
      </c>
      <c r="K154" s="213"/>
      <c r="L154" s="218"/>
      <c r="M154" s="219"/>
      <c r="N154" s="220"/>
      <c r="O154" s="220"/>
      <c r="P154" s="221">
        <f>SUM(P155:P161)</f>
        <v>0</v>
      </c>
      <c r="Q154" s="220"/>
      <c r="R154" s="221">
        <f>SUM(R155:R161)</f>
        <v>4.0764199999999997</v>
      </c>
      <c r="S154" s="220"/>
      <c r="T154" s="222">
        <f>SUM(T155:T161)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3" t="s">
        <v>85</v>
      </c>
      <c r="AT154" s="224" t="s">
        <v>77</v>
      </c>
      <c r="AU154" s="224" t="s">
        <v>85</v>
      </c>
      <c r="AY154" s="223" t="s">
        <v>224</v>
      </c>
      <c r="BK154" s="225">
        <f>SUM(BK155:BK161)</f>
        <v>0</v>
      </c>
    </row>
    <row r="155" s="2" customFormat="1" ht="24.15" customHeight="1">
      <c r="A155" s="39"/>
      <c r="B155" s="40"/>
      <c r="C155" s="226" t="s">
        <v>281</v>
      </c>
      <c r="D155" s="226" t="s">
        <v>225</v>
      </c>
      <c r="E155" s="227" t="s">
        <v>2189</v>
      </c>
      <c r="F155" s="228" t="s">
        <v>2190</v>
      </c>
      <c r="G155" s="229" t="s">
        <v>312</v>
      </c>
      <c r="H155" s="230">
        <v>560</v>
      </c>
      <c r="I155" s="231"/>
      <c r="J155" s="232">
        <f>ROUND(I155*H155,2)</f>
        <v>0</v>
      </c>
      <c r="K155" s="228" t="s">
        <v>1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0.0070200000000000002</v>
      </c>
      <c r="R155" s="235">
        <f>Q155*H155</f>
        <v>3.9312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2191</v>
      </c>
    </row>
    <row r="156" s="2" customFormat="1">
      <c r="A156" s="39"/>
      <c r="B156" s="40"/>
      <c r="C156" s="41"/>
      <c r="D156" s="239" t="s">
        <v>235</v>
      </c>
      <c r="E156" s="41"/>
      <c r="F156" s="240" t="s">
        <v>2192</v>
      </c>
      <c r="G156" s="41"/>
      <c r="H156" s="41"/>
      <c r="I156" s="241"/>
      <c r="J156" s="41"/>
      <c r="K156" s="41"/>
      <c r="L156" s="45"/>
      <c r="M156" s="242"/>
      <c r="N156" s="243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235</v>
      </c>
      <c r="AU156" s="18" t="s">
        <v>87</v>
      </c>
    </row>
    <row r="157" s="13" customFormat="1">
      <c r="A157" s="13"/>
      <c r="B157" s="250"/>
      <c r="C157" s="251"/>
      <c r="D157" s="239" t="s">
        <v>314</v>
      </c>
      <c r="E157" s="252" t="s">
        <v>1</v>
      </c>
      <c r="F157" s="253" t="s">
        <v>2193</v>
      </c>
      <c r="G157" s="251"/>
      <c r="H157" s="254">
        <v>560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34</v>
      </c>
      <c r="AX157" s="13" t="s">
        <v>85</v>
      </c>
      <c r="AY157" s="260" t="s">
        <v>224</v>
      </c>
    </row>
    <row r="158" s="2" customFormat="1" ht="24.15" customHeight="1">
      <c r="A158" s="39"/>
      <c r="B158" s="40"/>
      <c r="C158" s="226" t="s">
        <v>8</v>
      </c>
      <c r="D158" s="226" t="s">
        <v>225</v>
      </c>
      <c r="E158" s="227" t="s">
        <v>2194</v>
      </c>
      <c r="F158" s="228" t="s">
        <v>2195</v>
      </c>
      <c r="G158" s="229" t="s">
        <v>318</v>
      </c>
      <c r="H158" s="230">
        <v>2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2196</v>
      </c>
    </row>
    <row r="159" s="2" customFormat="1" ht="24.15" customHeight="1">
      <c r="A159" s="39"/>
      <c r="B159" s="40"/>
      <c r="C159" s="297" t="s">
        <v>294</v>
      </c>
      <c r="D159" s="297" t="s">
        <v>483</v>
      </c>
      <c r="E159" s="298" t="s">
        <v>2197</v>
      </c>
      <c r="F159" s="299" t="s">
        <v>2198</v>
      </c>
      <c r="G159" s="300" t="s">
        <v>318</v>
      </c>
      <c r="H159" s="301">
        <v>2</v>
      </c>
      <c r="I159" s="302"/>
      <c r="J159" s="303">
        <f>ROUND(I159*H159,2)</f>
        <v>0</v>
      </c>
      <c r="K159" s="299" t="s">
        <v>229</v>
      </c>
      <c r="L159" s="304"/>
      <c r="M159" s="305" t="s">
        <v>1</v>
      </c>
      <c r="N159" s="306" t="s">
        <v>43</v>
      </c>
      <c r="O159" s="92"/>
      <c r="P159" s="235">
        <f>O159*H159</f>
        <v>0</v>
      </c>
      <c r="Q159" s="235">
        <v>0.023</v>
      </c>
      <c r="R159" s="235">
        <f>Q159*H159</f>
        <v>0.045999999999999999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264</v>
      </c>
      <c r="AT159" s="237" t="s">
        <v>483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243</v>
      </c>
      <c r="BM159" s="237" t="s">
        <v>2199</v>
      </c>
    </row>
    <row r="160" s="2" customFormat="1" ht="24.15" customHeight="1">
      <c r="A160" s="39"/>
      <c r="B160" s="40"/>
      <c r="C160" s="226" t="s">
        <v>299</v>
      </c>
      <c r="D160" s="226" t="s">
        <v>225</v>
      </c>
      <c r="E160" s="227" t="s">
        <v>2200</v>
      </c>
      <c r="F160" s="228" t="s">
        <v>2201</v>
      </c>
      <c r="G160" s="229" t="s">
        <v>318</v>
      </c>
      <c r="H160" s="230">
        <v>1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2202</v>
      </c>
    </row>
    <row r="161" s="2" customFormat="1" ht="16.5" customHeight="1">
      <c r="A161" s="39"/>
      <c r="B161" s="40"/>
      <c r="C161" s="297" t="s">
        <v>361</v>
      </c>
      <c r="D161" s="297" t="s">
        <v>483</v>
      </c>
      <c r="E161" s="298" t="s">
        <v>2203</v>
      </c>
      <c r="F161" s="299" t="s">
        <v>2204</v>
      </c>
      <c r="G161" s="300" t="s">
        <v>318</v>
      </c>
      <c r="H161" s="301">
        <v>1</v>
      </c>
      <c r="I161" s="302"/>
      <c r="J161" s="303">
        <f>ROUND(I161*H161,2)</f>
        <v>0</v>
      </c>
      <c r="K161" s="299" t="s">
        <v>229</v>
      </c>
      <c r="L161" s="304"/>
      <c r="M161" s="305" t="s">
        <v>1</v>
      </c>
      <c r="N161" s="306" t="s">
        <v>43</v>
      </c>
      <c r="O161" s="92"/>
      <c r="P161" s="235">
        <f>O161*H161</f>
        <v>0</v>
      </c>
      <c r="Q161" s="235">
        <v>0.099220000000000003</v>
      </c>
      <c r="R161" s="235">
        <f>Q161*H161</f>
        <v>0.099220000000000003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264</v>
      </c>
      <c r="AT161" s="237" t="s">
        <v>483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2205</v>
      </c>
    </row>
    <row r="162" s="12" customFormat="1" ht="22.8" customHeight="1">
      <c r="A162" s="12"/>
      <c r="B162" s="212"/>
      <c r="C162" s="213"/>
      <c r="D162" s="214" t="s">
        <v>77</v>
      </c>
      <c r="E162" s="244" t="s">
        <v>243</v>
      </c>
      <c r="F162" s="244" t="s">
        <v>611</v>
      </c>
      <c r="G162" s="213"/>
      <c r="H162" s="213"/>
      <c r="I162" s="216"/>
      <c r="J162" s="245">
        <f>BK162</f>
        <v>0</v>
      </c>
      <c r="K162" s="213"/>
      <c r="L162" s="218"/>
      <c r="M162" s="219"/>
      <c r="N162" s="220"/>
      <c r="O162" s="220"/>
      <c r="P162" s="221">
        <f>SUM(P163:P166)</f>
        <v>0</v>
      </c>
      <c r="Q162" s="220"/>
      <c r="R162" s="221">
        <f>SUM(R163:R166)</f>
        <v>0</v>
      </c>
      <c r="S162" s="220"/>
      <c r="T162" s="222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3" t="s">
        <v>85</v>
      </c>
      <c r="AT162" s="224" t="s">
        <v>77</v>
      </c>
      <c r="AU162" s="224" t="s">
        <v>85</v>
      </c>
      <c r="AY162" s="223" t="s">
        <v>224</v>
      </c>
      <c r="BK162" s="225">
        <f>SUM(BK163:BK166)</f>
        <v>0</v>
      </c>
    </row>
    <row r="163" s="2" customFormat="1" ht="33" customHeight="1">
      <c r="A163" s="39"/>
      <c r="B163" s="40"/>
      <c r="C163" s="226" t="s">
        <v>365</v>
      </c>
      <c r="D163" s="226" t="s">
        <v>225</v>
      </c>
      <c r="E163" s="227" t="s">
        <v>612</v>
      </c>
      <c r="F163" s="228" t="s">
        <v>613</v>
      </c>
      <c r="G163" s="229" t="s">
        <v>312</v>
      </c>
      <c r="H163" s="230">
        <v>2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243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2206</v>
      </c>
    </row>
    <row r="164" s="13" customFormat="1">
      <c r="A164" s="13"/>
      <c r="B164" s="250"/>
      <c r="C164" s="251"/>
      <c r="D164" s="239" t="s">
        <v>314</v>
      </c>
      <c r="E164" s="252" t="s">
        <v>1</v>
      </c>
      <c r="F164" s="253" t="s">
        <v>2207</v>
      </c>
      <c r="G164" s="251"/>
      <c r="H164" s="254">
        <v>2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0" t="s">
        <v>314</v>
      </c>
      <c r="AU164" s="260" t="s">
        <v>87</v>
      </c>
      <c r="AV164" s="13" t="s">
        <v>87</v>
      </c>
      <c r="AW164" s="13" t="s">
        <v>34</v>
      </c>
      <c r="AX164" s="13" t="s">
        <v>85</v>
      </c>
      <c r="AY164" s="260" t="s">
        <v>224</v>
      </c>
    </row>
    <row r="165" s="2" customFormat="1" ht="16.5" customHeight="1">
      <c r="A165" s="39"/>
      <c r="B165" s="40"/>
      <c r="C165" s="226" t="s">
        <v>371</v>
      </c>
      <c r="D165" s="226" t="s">
        <v>225</v>
      </c>
      <c r="E165" s="227" t="s">
        <v>2208</v>
      </c>
      <c r="F165" s="228" t="s">
        <v>2209</v>
      </c>
      <c r="G165" s="229" t="s">
        <v>394</v>
      </c>
      <c r="H165" s="230">
        <v>0.5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243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243</v>
      </c>
      <c r="BM165" s="237" t="s">
        <v>2210</v>
      </c>
    </row>
    <row r="166" s="13" customFormat="1">
      <c r="A166" s="13"/>
      <c r="B166" s="250"/>
      <c r="C166" s="251"/>
      <c r="D166" s="239" t="s">
        <v>314</v>
      </c>
      <c r="E166" s="252" t="s">
        <v>1</v>
      </c>
      <c r="F166" s="253" t="s">
        <v>2211</v>
      </c>
      <c r="G166" s="251"/>
      <c r="H166" s="254">
        <v>0.5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314</v>
      </c>
      <c r="AU166" s="260" t="s">
        <v>87</v>
      </c>
      <c r="AV166" s="13" t="s">
        <v>87</v>
      </c>
      <c r="AW166" s="13" t="s">
        <v>34</v>
      </c>
      <c r="AX166" s="13" t="s">
        <v>85</v>
      </c>
      <c r="AY166" s="260" t="s">
        <v>224</v>
      </c>
    </row>
    <row r="167" s="12" customFormat="1" ht="22.8" customHeight="1">
      <c r="A167" s="12"/>
      <c r="B167" s="212"/>
      <c r="C167" s="213"/>
      <c r="D167" s="214" t="s">
        <v>77</v>
      </c>
      <c r="E167" s="244" t="s">
        <v>223</v>
      </c>
      <c r="F167" s="244" t="s">
        <v>515</v>
      </c>
      <c r="G167" s="213"/>
      <c r="H167" s="213"/>
      <c r="I167" s="216"/>
      <c r="J167" s="245">
        <f>BK167</f>
        <v>0</v>
      </c>
      <c r="K167" s="213"/>
      <c r="L167" s="218"/>
      <c r="M167" s="219"/>
      <c r="N167" s="220"/>
      <c r="O167" s="220"/>
      <c r="P167" s="221">
        <f>SUM(P168:P186)</f>
        <v>0</v>
      </c>
      <c r="Q167" s="220"/>
      <c r="R167" s="221">
        <f>SUM(R168:R186)</f>
        <v>30.152979999999999</v>
      </c>
      <c r="S167" s="220"/>
      <c r="T167" s="222">
        <f>SUM(T168:T186)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3" t="s">
        <v>85</v>
      </c>
      <c r="AT167" s="224" t="s">
        <v>77</v>
      </c>
      <c r="AU167" s="224" t="s">
        <v>85</v>
      </c>
      <c r="AY167" s="223" t="s">
        <v>224</v>
      </c>
      <c r="BK167" s="225">
        <f>SUM(BK168:BK186)</f>
        <v>0</v>
      </c>
    </row>
    <row r="168" s="2" customFormat="1" ht="37.8" customHeight="1">
      <c r="A168" s="39"/>
      <c r="B168" s="40"/>
      <c r="C168" s="226" t="s">
        <v>376</v>
      </c>
      <c r="D168" s="226" t="s">
        <v>225</v>
      </c>
      <c r="E168" s="227" t="s">
        <v>516</v>
      </c>
      <c r="F168" s="228" t="s">
        <v>517</v>
      </c>
      <c r="G168" s="229" t="s">
        <v>312</v>
      </c>
      <c r="H168" s="230">
        <v>742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243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2212</v>
      </c>
    </row>
    <row r="169" s="2" customFormat="1">
      <c r="A169" s="39"/>
      <c r="B169" s="40"/>
      <c r="C169" s="41"/>
      <c r="D169" s="239" t="s">
        <v>235</v>
      </c>
      <c r="E169" s="41"/>
      <c r="F169" s="240" t="s">
        <v>519</v>
      </c>
      <c r="G169" s="41"/>
      <c r="H169" s="41"/>
      <c r="I169" s="241"/>
      <c r="J169" s="41"/>
      <c r="K169" s="41"/>
      <c r="L169" s="45"/>
      <c r="M169" s="242"/>
      <c r="N169" s="243"/>
      <c r="O169" s="92"/>
      <c r="P169" s="92"/>
      <c r="Q169" s="92"/>
      <c r="R169" s="92"/>
      <c r="S169" s="92"/>
      <c r="T169" s="93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235</v>
      </c>
      <c r="AU169" s="18" t="s">
        <v>87</v>
      </c>
    </row>
    <row r="170" s="13" customFormat="1">
      <c r="A170" s="13"/>
      <c r="B170" s="250"/>
      <c r="C170" s="251"/>
      <c r="D170" s="239" t="s">
        <v>314</v>
      </c>
      <c r="E170" s="252" t="s">
        <v>1</v>
      </c>
      <c r="F170" s="253" t="s">
        <v>2213</v>
      </c>
      <c r="G170" s="251"/>
      <c r="H170" s="254">
        <v>742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34</v>
      </c>
      <c r="AX170" s="13" t="s">
        <v>85</v>
      </c>
      <c r="AY170" s="260" t="s">
        <v>224</v>
      </c>
    </row>
    <row r="171" s="2" customFormat="1" ht="16.5" customHeight="1">
      <c r="A171" s="39"/>
      <c r="B171" s="40"/>
      <c r="C171" s="297" t="s">
        <v>380</v>
      </c>
      <c r="D171" s="297" t="s">
        <v>483</v>
      </c>
      <c r="E171" s="298" t="s">
        <v>521</v>
      </c>
      <c r="F171" s="299" t="s">
        <v>522</v>
      </c>
      <c r="G171" s="300" t="s">
        <v>486</v>
      </c>
      <c r="H171" s="301">
        <v>19.663</v>
      </c>
      <c r="I171" s="302"/>
      <c r="J171" s="303">
        <f>ROUND(I171*H171,2)</f>
        <v>0</v>
      </c>
      <c r="K171" s="299" t="s">
        <v>229</v>
      </c>
      <c r="L171" s="304"/>
      <c r="M171" s="305" t="s">
        <v>1</v>
      </c>
      <c r="N171" s="306" t="s">
        <v>43</v>
      </c>
      <c r="O171" s="92"/>
      <c r="P171" s="235">
        <f>O171*H171</f>
        <v>0</v>
      </c>
      <c r="Q171" s="235">
        <v>1</v>
      </c>
      <c r="R171" s="235">
        <f>Q171*H171</f>
        <v>19.663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264</v>
      </c>
      <c r="AT171" s="237" t="s">
        <v>483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2214</v>
      </c>
    </row>
    <row r="172" s="2" customFormat="1">
      <c r="A172" s="39"/>
      <c r="B172" s="40"/>
      <c r="C172" s="41"/>
      <c r="D172" s="239" t="s">
        <v>235</v>
      </c>
      <c r="E172" s="41"/>
      <c r="F172" s="240" t="s">
        <v>524</v>
      </c>
      <c r="G172" s="41"/>
      <c r="H172" s="41"/>
      <c r="I172" s="241"/>
      <c r="J172" s="41"/>
      <c r="K172" s="41"/>
      <c r="L172" s="45"/>
      <c r="M172" s="242"/>
      <c r="N172" s="243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235</v>
      </c>
      <c r="AU172" s="18" t="s">
        <v>87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2215</v>
      </c>
      <c r="G173" s="251"/>
      <c r="H173" s="254">
        <v>19.663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85</v>
      </c>
      <c r="AY173" s="260" t="s">
        <v>224</v>
      </c>
    </row>
    <row r="174" s="2" customFormat="1" ht="21.75" customHeight="1">
      <c r="A174" s="39"/>
      <c r="B174" s="40"/>
      <c r="C174" s="226" t="s">
        <v>384</v>
      </c>
      <c r="D174" s="226" t="s">
        <v>225</v>
      </c>
      <c r="E174" s="227" t="s">
        <v>2216</v>
      </c>
      <c r="F174" s="228" t="s">
        <v>2217</v>
      </c>
      <c r="G174" s="229" t="s">
        <v>312</v>
      </c>
      <c r="H174" s="230">
        <v>680</v>
      </c>
      <c r="I174" s="231"/>
      <c r="J174" s="232">
        <f>ROUND(I174*H174,2)</f>
        <v>0</v>
      </c>
      <c r="K174" s="228" t="s">
        <v>229</v>
      </c>
      <c r="L174" s="45"/>
      <c r="M174" s="233" t="s">
        <v>1</v>
      </c>
      <c r="N174" s="234" t="s">
        <v>43</v>
      </c>
      <c r="O174" s="92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243</v>
      </c>
      <c r="AT174" s="237" t="s">
        <v>225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243</v>
      </c>
      <c r="BM174" s="237" t="s">
        <v>2218</v>
      </c>
    </row>
    <row r="175" s="2" customFormat="1" ht="24.15" customHeight="1">
      <c r="A175" s="39"/>
      <c r="B175" s="40"/>
      <c r="C175" s="226" t="s">
        <v>7</v>
      </c>
      <c r="D175" s="226" t="s">
        <v>225</v>
      </c>
      <c r="E175" s="227" t="s">
        <v>2219</v>
      </c>
      <c r="F175" s="228" t="s">
        <v>2220</v>
      </c>
      <c r="G175" s="229" t="s">
        <v>312</v>
      </c>
      <c r="H175" s="230">
        <v>742</v>
      </c>
      <c r="I175" s="231"/>
      <c r="J175" s="232">
        <f>ROUND(I175*H175,2)</f>
        <v>0</v>
      </c>
      <c r="K175" s="228" t="s">
        <v>229</v>
      </c>
      <c r="L175" s="45"/>
      <c r="M175" s="233" t="s">
        <v>1</v>
      </c>
      <c r="N175" s="234" t="s">
        <v>43</v>
      </c>
      <c r="O175" s="92"/>
      <c r="P175" s="235">
        <f>O175*H175</f>
        <v>0</v>
      </c>
      <c r="Q175" s="235">
        <v>0</v>
      </c>
      <c r="R175" s="235">
        <f>Q175*H175</f>
        <v>0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243</v>
      </c>
      <c r="AT175" s="237" t="s">
        <v>225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243</v>
      </c>
      <c r="BM175" s="237" t="s">
        <v>2221</v>
      </c>
    </row>
    <row r="176" s="2" customFormat="1" ht="24.15" customHeight="1">
      <c r="A176" s="39"/>
      <c r="B176" s="40"/>
      <c r="C176" s="226" t="s">
        <v>391</v>
      </c>
      <c r="D176" s="226" t="s">
        <v>225</v>
      </c>
      <c r="E176" s="227" t="s">
        <v>2222</v>
      </c>
      <c r="F176" s="228" t="s">
        <v>2223</v>
      </c>
      <c r="G176" s="229" t="s">
        <v>312</v>
      </c>
      <c r="H176" s="230">
        <v>680</v>
      </c>
      <c r="I176" s="231"/>
      <c r="J176" s="232">
        <f>ROUND(I176*H176,2)</f>
        <v>0</v>
      </c>
      <c r="K176" s="228" t="s">
        <v>229</v>
      </c>
      <c r="L176" s="45"/>
      <c r="M176" s="233" t="s">
        <v>1</v>
      </c>
      <c r="N176" s="234" t="s">
        <v>43</v>
      </c>
      <c r="O176" s="92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243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243</v>
      </c>
      <c r="BM176" s="237" t="s">
        <v>2224</v>
      </c>
    </row>
    <row r="177" s="2" customFormat="1" ht="24.15" customHeight="1">
      <c r="A177" s="39"/>
      <c r="B177" s="40"/>
      <c r="C177" s="226" t="s">
        <v>398</v>
      </c>
      <c r="D177" s="226" t="s">
        <v>225</v>
      </c>
      <c r="E177" s="227" t="s">
        <v>2225</v>
      </c>
      <c r="F177" s="228" t="s">
        <v>2226</v>
      </c>
      <c r="G177" s="229" t="s">
        <v>312</v>
      </c>
      <c r="H177" s="230">
        <v>680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243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243</v>
      </c>
      <c r="BM177" s="237" t="s">
        <v>2227</v>
      </c>
    </row>
    <row r="178" s="2" customFormat="1" ht="37.8" customHeight="1">
      <c r="A178" s="39"/>
      <c r="B178" s="40"/>
      <c r="C178" s="226" t="s">
        <v>404</v>
      </c>
      <c r="D178" s="226" t="s">
        <v>225</v>
      </c>
      <c r="E178" s="227" t="s">
        <v>2228</v>
      </c>
      <c r="F178" s="228" t="s">
        <v>2229</v>
      </c>
      <c r="G178" s="229" t="s">
        <v>570</v>
      </c>
      <c r="H178" s="230">
        <v>334</v>
      </c>
      <c r="I178" s="231"/>
      <c r="J178" s="232">
        <f>ROUND(I178*H178,2)</f>
        <v>0</v>
      </c>
      <c r="K178" s="228" t="s">
        <v>229</v>
      </c>
      <c r="L178" s="45"/>
      <c r="M178" s="233" t="s">
        <v>1</v>
      </c>
      <c r="N178" s="234" t="s">
        <v>43</v>
      </c>
      <c r="O178" s="92"/>
      <c r="P178" s="235">
        <f>O178*H178</f>
        <v>0</v>
      </c>
      <c r="Q178" s="235">
        <v>1.0000000000000001E-05</v>
      </c>
      <c r="R178" s="235">
        <f>Q178*H178</f>
        <v>0.0033400000000000001</v>
      </c>
      <c r="S178" s="235">
        <v>0</v>
      </c>
      <c r="T178" s="23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7" t="s">
        <v>243</v>
      </c>
      <c r="AT178" s="237" t="s">
        <v>225</v>
      </c>
      <c r="AU178" s="237" t="s">
        <v>87</v>
      </c>
      <c r="AY178" s="18" t="s">
        <v>224</v>
      </c>
      <c r="BE178" s="238">
        <f>IF(N178="základní",J178,0)</f>
        <v>0</v>
      </c>
      <c r="BF178" s="238">
        <f>IF(N178="snížená",J178,0)</f>
        <v>0</v>
      </c>
      <c r="BG178" s="238">
        <f>IF(N178="zákl. přenesená",J178,0)</f>
        <v>0</v>
      </c>
      <c r="BH178" s="238">
        <f>IF(N178="sníž. přenesená",J178,0)</f>
        <v>0</v>
      </c>
      <c r="BI178" s="238">
        <f>IF(N178="nulová",J178,0)</f>
        <v>0</v>
      </c>
      <c r="BJ178" s="18" t="s">
        <v>85</v>
      </c>
      <c r="BK178" s="238">
        <f>ROUND(I178*H178,2)</f>
        <v>0</v>
      </c>
      <c r="BL178" s="18" t="s">
        <v>243</v>
      </c>
      <c r="BM178" s="237" t="s">
        <v>2230</v>
      </c>
    </row>
    <row r="179" s="2" customFormat="1">
      <c r="A179" s="39"/>
      <c r="B179" s="40"/>
      <c r="C179" s="41"/>
      <c r="D179" s="239" t="s">
        <v>235</v>
      </c>
      <c r="E179" s="41"/>
      <c r="F179" s="240" t="s">
        <v>2231</v>
      </c>
      <c r="G179" s="41"/>
      <c r="H179" s="41"/>
      <c r="I179" s="241"/>
      <c r="J179" s="41"/>
      <c r="K179" s="41"/>
      <c r="L179" s="45"/>
      <c r="M179" s="242"/>
      <c r="N179" s="243"/>
      <c r="O179" s="92"/>
      <c r="P179" s="92"/>
      <c r="Q179" s="92"/>
      <c r="R179" s="92"/>
      <c r="S179" s="92"/>
      <c r="T179" s="93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235</v>
      </c>
      <c r="AU179" s="18" t="s">
        <v>87</v>
      </c>
    </row>
    <row r="180" s="13" customFormat="1">
      <c r="A180" s="13"/>
      <c r="B180" s="250"/>
      <c r="C180" s="251"/>
      <c r="D180" s="239" t="s">
        <v>314</v>
      </c>
      <c r="E180" s="252" t="s">
        <v>1</v>
      </c>
      <c r="F180" s="253" t="s">
        <v>2232</v>
      </c>
      <c r="G180" s="251"/>
      <c r="H180" s="254">
        <v>334</v>
      </c>
      <c r="I180" s="255"/>
      <c r="J180" s="251"/>
      <c r="K180" s="251"/>
      <c r="L180" s="256"/>
      <c r="M180" s="257"/>
      <c r="N180" s="258"/>
      <c r="O180" s="258"/>
      <c r="P180" s="258"/>
      <c r="Q180" s="258"/>
      <c r="R180" s="258"/>
      <c r="S180" s="258"/>
      <c r="T180" s="25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0" t="s">
        <v>314</v>
      </c>
      <c r="AU180" s="260" t="s">
        <v>87</v>
      </c>
      <c r="AV180" s="13" t="s">
        <v>87</v>
      </c>
      <c r="AW180" s="13" t="s">
        <v>34</v>
      </c>
      <c r="AX180" s="13" t="s">
        <v>85</v>
      </c>
      <c r="AY180" s="260" t="s">
        <v>224</v>
      </c>
    </row>
    <row r="181" s="2" customFormat="1" ht="24.15" customHeight="1">
      <c r="A181" s="39"/>
      <c r="B181" s="40"/>
      <c r="C181" s="226" t="s">
        <v>409</v>
      </c>
      <c r="D181" s="226" t="s">
        <v>225</v>
      </c>
      <c r="E181" s="227" t="s">
        <v>2233</v>
      </c>
      <c r="F181" s="228" t="s">
        <v>2234</v>
      </c>
      <c r="G181" s="229" t="s">
        <v>312</v>
      </c>
      <c r="H181" s="230">
        <v>680</v>
      </c>
      <c r="I181" s="231"/>
      <c r="J181" s="232">
        <f>ROUND(I181*H181,2)</f>
        <v>0</v>
      </c>
      <c r="K181" s="228" t="s">
        <v>1</v>
      </c>
      <c r="L181" s="45"/>
      <c r="M181" s="233" t="s">
        <v>1</v>
      </c>
      <c r="N181" s="234" t="s">
        <v>43</v>
      </c>
      <c r="O181" s="92"/>
      <c r="P181" s="235">
        <f>O181*H181</f>
        <v>0</v>
      </c>
      <c r="Q181" s="235">
        <v>0.013520000000000001</v>
      </c>
      <c r="R181" s="235">
        <f>Q181*H181</f>
        <v>9.1936</v>
      </c>
      <c r="S181" s="235">
        <v>0</v>
      </c>
      <c r="T181" s="23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7" t="s">
        <v>243</v>
      </c>
      <c r="AT181" s="237" t="s">
        <v>225</v>
      </c>
      <c r="AU181" s="237" t="s">
        <v>87</v>
      </c>
      <c r="AY181" s="18" t="s">
        <v>224</v>
      </c>
      <c r="BE181" s="238">
        <f>IF(N181="základní",J181,0)</f>
        <v>0</v>
      </c>
      <c r="BF181" s="238">
        <f>IF(N181="snížená",J181,0)</f>
        <v>0</v>
      </c>
      <c r="BG181" s="238">
        <f>IF(N181="zákl. přenesená",J181,0)</f>
        <v>0</v>
      </c>
      <c r="BH181" s="238">
        <f>IF(N181="sníž. přenesená",J181,0)</f>
        <v>0</v>
      </c>
      <c r="BI181" s="238">
        <f>IF(N181="nulová",J181,0)</f>
        <v>0</v>
      </c>
      <c r="BJ181" s="18" t="s">
        <v>85</v>
      </c>
      <c r="BK181" s="238">
        <f>ROUND(I181*H181,2)</f>
        <v>0</v>
      </c>
      <c r="BL181" s="18" t="s">
        <v>243</v>
      </c>
      <c r="BM181" s="237" t="s">
        <v>2235</v>
      </c>
    </row>
    <row r="182" s="2" customFormat="1">
      <c r="A182" s="39"/>
      <c r="B182" s="40"/>
      <c r="C182" s="41"/>
      <c r="D182" s="239" t="s">
        <v>235</v>
      </c>
      <c r="E182" s="41"/>
      <c r="F182" s="240" t="s">
        <v>2236</v>
      </c>
      <c r="G182" s="41"/>
      <c r="H182" s="41"/>
      <c r="I182" s="241"/>
      <c r="J182" s="41"/>
      <c r="K182" s="41"/>
      <c r="L182" s="45"/>
      <c r="M182" s="242"/>
      <c r="N182" s="243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235</v>
      </c>
      <c r="AU182" s="18" t="s">
        <v>87</v>
      </c>
    </row>
    <row r="183" s="2" customFormat="1" ht="24.15" customHeight="1">
      <c r="A183" s="39"/>
      <c r="B183" s="40"/>
      <c r="C183" s="226" t="s">
        <v>538</v>
      </c>
      <c r="D183" s="226" t="s">
        <v>225</v>
      </c>
      <c r="E183" s="227" t="s">
        <v>2237</v>
      </c>
      <c r="F183" s="228" t="s">
        <v>2238</v>
      </c>
      <c r="G183" s="229" t="s">
        <v>312</v>
      </c>
      <c r="H183" s="230">
        <v>2</v>
      </c>
      <c r="I183" s="231"/>
      <c r="J183" s="232">
        <f>ROUND(I183*H183,2)</f>
        <v>0</v>
      </c>
      <c r="K183" s="228" t="s">
        <v>229</v>
      </c>
      <c r="L183" s="45"/>
      <c r="M183" s="233" t="s">
        <v>1</v>
      </c>
      <c r="N183" s="234" t="s">
        <v>43</v>
      </c>
      <c r="O183" s="92"/>
      <c r="P183" s="235">
        <f>O183*H183</f>
        <v>0</v>
      </c>
      <c r="Q183" s="235">
        <v>0.14652000000000001</v>
      </c>
      <c r="R183" s="235">
        <f>Q183*H183</f>
        <v>0.29304000000000002</v>
      </c>
      <c r="S183" s="235">
        <v>0</v>
      </c>
      <c r="T183" s="23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7" t="s">
        <v>243</v>
      </c>
      <c r="AT183" s="237" t="s">
        <v>225</v>
      </c>
      <c r="AU183" s="237" t="s">
        <v>87</v>
      </c>
      <c r="AY183" s="18" t="s">
        <v>224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8" t="s">
        <v>85</v>
      </c>
      <c r="BK183" s="238">
        <f>ROUND(I183*H183,2)</f>
        <v>0</v>
      </c>
      <c r="BL183" s="18" t="s">
        <v>243</v>
      </c>
      <c r="BM183" s="237" t="s">
        <v>2239</v>
      </c>
    </row>
    <row r="184" s="13" customFormat="1">
      <c r="A184" s="13"/>
      <c r="B184" s="250"/>
      <c r="C184" s="251"/>
      <c r="D184" s="239" t="s">
        <v>314</v>
      </c>
      <c r="E184" s="252" t="s">
        <v>1</v>
      </c>
      <c r="F184" s="253" t="s">
        <v>2240</v>
      </c>
      <c r="G184" s="251"/>
      <c r="H184" s="254">
        <v>2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0" t="s">
        <v>314</v>
      </c>
      <c r="AU184" s="260" t="s">
        <v>87</v>
      </c>
      <c r="AV184" s="13" t="s">
        <v>87</v>
      </c>
      <c r="AW184" s="13" t="s">
        <v>34</v>
      </c>
      <c r="AX184" s="13" t="s">
        <v>85</v>
      </c>
      <c r="AY184" s="260" t="s">
        <v>224</v>
      </c>
    </row>
    <row r="185" s="2" customFormat="1" ht="16.5" customHeight="1">
      <c r="A185" s="39"/>
      <c r="B185" s="40"/>
      <c r="C185" s="297" t="s">
        <v>542</v>
      </c>
      <c r="D185" s="297" t="s">
        <v>483</v>
      </c>
      <c r="E185" s="298" t="s">
        <v>2241</v>
      </c>
      <c r="F185" s="299" t="s">
        <v>2242</v>
      </c>
      <c r="G185" s="300" t="s">
        <v>486</v>
      </c>
      <c r="H185" s="301">
        <v>1</v>
      </c>
      <c r="I185" s="302"/>
      <c r="J185" s="303">
        <f>ROUND(I185*H185,2)</f>
        <v>0</v>
      </c>
      <c r="K185" s="299" t="s">
        <v>229</v>
      </c>
      <c r="L185" s="304"/>
      <c r="M185" s="305" t="s">
        <v>1</v>
      </c>
      <c r="N185" s="306" t="s">
        <v>43</v>
      </c>
      <c r="O185" s="92"/>
      <c r="P185" s="235">
        <f>O185*H185</f>
        <v>0</v>
      </c>
      <c r="Q185" s="235">
        <v>1</v>
      </c>
      <c r="R185" s="235">
        <f>Q185*H185</f>
        <v>1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264</v>
      </c>
      <c r="AT185" s="237" t="s">
        <v>483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243</v>
      </c>
      <c r="BM185" s="237" t="s">
        <v>2243</v>
      </c>
    </row>
    <row r="186" s="13" customFormat="1">
      <c r="A186" s="13"/>
      <c r="B186" s="250"/>
      <c r="C186" s="251"/>
      <c r="D186" s="239" t="s">
        <v>314</v>
      </c>
      <c r="E186" s="252" t="s">
        <v>1</v>
      </c>
      <c r="F186" s="253" t="s">
        <v>2244</v>
      </c>
      <c r="G186" s="251"/>
      <c r="H186" s="254">
        <v>1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0" t="s">
        <v>314</v>
      </c>
      <c r="AU186" s="260" t="s">
        <v>87</v>
      </c>
      <c r="AV186" s="13" t="s">
        <v>87</v>
      </c>
      <c r="AW186" s="13" t="s">
        <v>34</v>
      </c>
      <c r="AX186" s="13" t="s">
        <v>85</v>
      </c>
      <c r="AY186" s="260" t="s">
        <v>224</v>
      </c>
    </row>
    <row r="187" s="12" customFormat="1" ht="22.8" customHeight="1">
      <c r="A187" s="12"/>
      <c r="B187" s="212"/>
      <c r="C187" s="213"/>
      <c r="D187" s="214" t="s">
        <v>77</v>
      </c>
      <c r="E187" s="244" t="s">
        <v>264</v>
      </c>
      <c r="F187" s="244" t="s">
        <v>876</v>
      </c>
      <c r="G187" s="213"/>
      <c r="H187" s="213"/>
      <c r="I187" s="216"/>
      <c r="J187" s="245">
        <f>BK187</f>
        <v>0</v>
      </c>
      <c r="K187" s="213"/>
      <c r="L187" s="218"/>
      <c r="M187" s="219"/>
      <c r="N187" s="220"/>
      <c r="O187" s="220"/>
      <c r="P187" s="221">
        <f>SUM(P188:P189)</f>
        <v>0</v>
      </c>
      <c r="Q187" s="220"/>
      <c r="R187" s="221">
        <f>SUM(R188:R189)</f>
        <v>0.15834000000000001</v>
      </c>
      <c r="S187" s="220"/>
      <c r="T187" s="222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3" t="s">
        <v>85</v>
      </c>
      <c r="AT187" s="224" t="s">
        <v>77</v>
      </c>
      <c r="AU187" s="224" t="s">
        <v>85</v>
      </c>
      <c r="AY187" s="223" t="s">
        <v>224</v>
      </c>
      <c r="BK187" s="225">
        <f>SUM(BK188:BK189)</f>
        <v>0</v>
      </c>
    </row>
    <row r="188" s="2" customFormat="1" ht="24.15" customHeight="1">
      <c r="A188" s="39"/>
      <c r="B188" s="40"/>
      <c r="C188" s="226" t="s">
        <v>547</v>
      </c>
      <c r="D188" s="226" t="s">
        <v>225</v>
      </c>
      <c r="E188" s="227" t="s">
        <v>2245</v>
      </c>
      <c r="F188" s="228" t="s">
        <v>2246</v>
      </c>
      <c r="G188" s="229" t="s">
        <v>318</v>
      </c>
      <c r="H188" s="230">
        <v>6</v>
      </c>
      <c r="I188" s="231"/>
      <c r="J188" s="232">
        <f>ROUND(I188*H188,2)</f>
        <v>0</v>
      </c>
      <c r="K188" s="228" t="s">
        <v>229</v>
      </c>
      <c r="L188" s="45"/>
      <c r="M188" s="233" t="s">
        <v>1</v>
      </c>
      <c r="N188" s="234" t="s">
        <v>43</v>
      </c>
      <c r="O188" s="92"/>
      <c r="P188" s="235">
        <f>O188*H188</f>
        <v>0</v>
      </c>
      <c r="Q188" s="235">
        <v>0.02639</v>
      </c>
      <c r="R188" s="235">
        <f>Q188*H188</f>
        <v>0.15834000000000001</v>
      </c>
      <c r="S188" s="235">
        <v>0</v>
      </c>
      <c r="T188" s="23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7" t="s">
        <v>243</v>
      </c>
      <c r="AT188" s="237" t="s">
        <v>225</v>
      </c>
      <c r="AU188" s="237" t="s">
        <v>87</v>
      </c>
      <c r="AY188" s="18" t="s">
        <v>224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8" t="s">
        <v>85</v>
      </c>
      <c r="BK188" s="238">
        <f>ROUND(I188*H188,2)</f>
        <v>0</v>
      </c>
      <c r="BL188" s="18" t="s">
        <v>243</v>
      </c>
      <c r="BM188" s="237" t="s">
        <v>2247</v>
      </c>
    </row>
    <row r="189" s="2" customFormat="1">
      <c r="A189" s="39"/>
      <c r="B189" s="40"/>
      <c r="C189" s="41"/>
      <c r="D189" s="239" t="s">
        <v>235</v>
      </c>
      <c r="E189" s="41"/>
      <c r="F189" s="240" t="s">
        <v>2248</v>
      </c>
      <c r="G189" s="41"/>
      <c r="H189" s="41"/>
      <c r="I189" s="241"/>
      <c r="J189" s="41"/>
      <c r="K189" s="41"/>
      <c r="L189" s="45"/>
      <c r="M189" s="242"/>
      <c r="N189" s="243"/>
      <c r="O189" s="92"/>
      <c r="P189" s="92"/>
      <c r="Q189" s="92"/>
      <c r="R189" s="92"/>
      <c r="S189" s="92"/>
      <c r="T189" s="93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235</v>
      </c>
      <c r="AU189" s="18" t="s">
        <v>87</v>
      </c>
    </row>
    <row r="190" s="12" customFormat="1" ht="22.8" customHeight="1">
      <c r="A190" s="12"/>
      <c r="B190" s="212"/>
      <c r="C190" s="213"/>
      <c r="D190" s="214" t="s">
        <v>77</v>
      </c>
      <c r="E190" s="244" t="s">
        <v>271</v>
      </c>
      <c r="F190" s="244" t="s">
        <v>566</v>
      </c>
      <c r="G190" s="213"/>
      <c r="H190" s="213"/>
      <c r="I190" s="216"/>
      <c r="J190" s="245">
        <f>BK190</f>
        <v>0</v>
      </c>
      <c r="K190" s="213"/>
      <c r="L190" s="218"/>
      <c r="M190" s="219"/>
      <c r="N190" s="220"/>
      <c r="O190" s="220"/>
      <c r="P190" s="221">
        <f>SUM(P191:P197)</f>
        <v>0</v>
      </c>
      <c r="Q190" s="220"/>
      <c r="R190" s="221">
        <f>SUM(R191:R197)</f>
        <v>1.0749999999999997</v>
      </c>
      <c r="S190" s="220"/>
      <c r="T190" s="222">
        <f>SUM(T191:T197)</f>
        <v>0.11699999999999999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23" t="s">
        <v>85</v>
      </c>
      <c r="AT190" s="224" t="s">
        <v>77</v>
      </c>
      <c r="AU190" s="224" t="s">
        <v>85</v>
      </c>
      <c r="AY190" s="223" t="s">
        <v>224</v>
      </c>
      <c r="BK190" s="225">
        <f>SUM(BK191:BK197)</f>
        <v>0</v>
      </c>
    </row>
    <row r="191" s="2" customFormat="1" ht="37.8" customHeight="1">
      <c r="A191" s="39"/>
      <c r="B191" s="40"/>
      <c r="C191" s="226" t="s">
        <v>551</v>
      </c>
      <c r="D191" s="226" t="s">
        <v>225</v>
      </c>
      <c r="E191" s="227" t="s">
        <v>2249</v>
      </c>
      <c r="F191" s="228" t="s">
        <v>2250</v>
      </c>
      <c r="G191" s="229" t="s">
        <v>318</v>
      </c>
      <c r="H191" s="230">
        <v>2</v>
      </c>
      <c r="I191" s="231"/>
      <c r="J191" s="232">
        <f>ROUND(I191*H191,2)</f>
        <v>0</v>
      </c>
      <c r="K191" s="228" t="s">
        <v>1</v>
      </c>
      <c r="L191" s="45"/>
      <c r="M191" s="233" t="s">
        <v>1</v>
      </c>
      <c r="N191" s="234" t="s">
        <v>43</v>
      </c>
      <c r="O191" s="92"/>
      <c r="P191" s="235">
        <f>O191*H191</f>
        <v>0</v>
      </c>
      <c r="Q191" s="235">
        <v>0.20000000000000001</v>
      </c>
      <c r="R191" s="235">
        <f>Q191*H191</f>
        <v>0.40000000000000002</v>
      </c>
      <c r="S191" s="235">
        <v>0</v>
      </c>
      <c r="T191" s="23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7" t="s">
        <v>243</v>
      </c>
      <c r="AT191" s="237" t="s">
        <v>225</v>
      </c>
      <c r="AU191" s="237" t="s">
        <v>87</v>
      </c>
      <c r="AY191" s="18" t="s">
        <v>224</v>
      </c>
      <c r="BE191" s="238">
        <f>IF(N191="základní",J191,0)</f>
        <v>0</v>
      </c>
      <c r="BF191" s="238">
        <f>IF(N191="snížená",J191,0)</f>
        <v>0</v>
      </c>
      <c r="BG191" s="238">
        <f>IF(N191="zákl. přenesená",J191,0)</f>
        <v>0</v>
      </c>
      <c r="BH191" s="238">
        <f>IF(N191="sníž. přenesená",J191,0)</f>
        <v>0</v>
      </c>
      <c r="BI191" s="238">
        <f>IF(N191="nulová",J191,0)</f>
        <v>0</v>
      </c>
      <c r="BJ191" s="18" t="s">
        <v>85</v>
      </c>
      <c r="BK191" s="238">
        <f>ROUND(I191*H191,2)</f>
        <v>0</v>
      </c>
      <c r="BL191" s="18" t="s">
        <v>243</v>
      </c>
      <c r="BM191" s="237" t="s">
        <v>2251</v>
      </c>
    </row>
    <row r="192" s="2" customFormat="1">
      <c r="A192" s="39"/>
      <c r="B192" s="40"/>
      <c r="C192" s="41"/>
      <c r="D192" s="239" t="s">
        <v>235</v>
      </c>
      <c r="E192" s="41"/>
      <c r="F192" s="240" t="s">
        <v>2252</v>
      </c>
      <c r="G192" s="41"/>
      <c r="H192" s="41"/>
      <c r="I192" s="241"/>
      <c r="J192" s="41"/>
      <c r="K192" s="41"/>
      <c r="L192" s="45"/>
      <c r="M192" s="242"/>
      <c r="N192" s="243"/>
      <c r="O192" s="92"/>
      <c r="P192" s="92"/>
      <c r="Q192" s="92"/>
      <c r="R192" s="92"/>
      <c r="S192" s="92"/>
      <c r="T192" s="93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235</v>
      </c>
      <c r="AU192" s="18" t="s">
        <v>87</v>
      </c>
    </row>
    <row r="193" s="2" customFormat="1" ht="37.8" customHeight="1">
      <c r="A193" s="39"/>
      <c r="B193" s="40"/>
      <c r="C193" s="226" t="s">
        <v>556</v>
      </c>
      <c r="D193" s="226" t="s">
        <v>225</v>
      </c>
      <c r="E193" s="227" t="s">
        <v>2253</v>
      </c>
      <c r="F193" s="228" t="s">
        <v>2254</v>
      </c>
      <c r="G193" s="229" t="s">
        <v>318</v>
      </c>
      <c r="H193" s="230">
        <v>4</v>
      </c>
      <c r="I193" s="231"/>
      <c r="J193" s="232">
        <f>ROUND(I193*H193,2)</f>
        <v>0</v>
      </c>
      <c r="K193" s="228" t="s">
        <v>1</v>
      </c>
      <c r="L193" s="45"/>
      <c r="M193" s="233" t="s">
        <v>1</v>
      </c>
      <c r="N193" s="234" t="s">
        <v>43</v>
      </c>
      <c r="O193" s="92"/>
      <c r="P193" s="235">
        <f>O193*H193</f>
        <v>0</v>
      </c>
      <c r="Q193" s="235">
        <v>0.14999999999999999</v>
      </c>
      <c r="R193" s="235">
        <f>Q193*H193</f>
        <v>0.59999999999999998</v>
      </c>
      <c r="S193" s="235">
        <v>0</v>
      </c>
      <c r="T193" s="23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7" t="s">
        <v>243</v>
      </c>
      <c r="AT193" s="237" t="s">
        <v>225</v>
      </c>
      <c r="AU193" s="237" t="s">
        <v>87</v>
      </c>
      <c r="AY193" s="18" t="s">
        <v>224</v>
      </c>
      <c r="BE193" s="238">
        <f>IF(N193="základní",J193,0)</f>
        <v>0</v>
      </c>
      <c r="BF193" s="238">
        <f>IF(N193="snížená",J193,0)</f>
        <v>0</v>
      </c>
      <c r="BG193" s="238">
        <f>IF(N193="zákl. přenesená",J193,0)</f>
        <v>0</v>
      </c>
      <c r="BH193" s="238">
        <f>IF(N193="sníž. přenesená",J193,0)</f>
        <v>0</v>
      </c>
      <c r="BI193" s="238">
        <f>IF(N193="nulová",J193,0)</f>
        <v>0</v>
      </c>
      <c r="BJ193" s="18" t="s">
        <v>85</v>
      </c>
      <c r="BK193" s="238">
        <f>ROUND(I193*H193,2)</f>
        <v>0</v>
      </c>
      <c r="BL193" s="18" t="s">
        <v>243</v>
      </c>
      <c r="BM193" s="237" t="s">
        <v>2255</v>
      </c>
    </row>
    <row r="194" s="2" customFormat="1" ht="33" customHeight="1">
      <c r="A194" s="39"/>
      <c r="B194" s="40"/>
      <c r="C194" s="226" t="s">
        <v>561</v>
      </c>
      <c r="D194" s="226" t="s">
        <v>225</v>
      </c>
      <c r="E194" s="227" t="s">
        <v>2256</v>
      </c>
      <c r="F194" s="228" t="s">
        <v>2257</v>
      </c>
      <c r="G194" s="229" t="s">
        <v>2258</v>
      </c>
      <c r="H194" s="230">
        <v>1</v>
      </c>
      <c r="I194" s="231"/>
      <c r="J194" s="232">
        <f>ROUND(I194*H194,2)</f>
        <v>0</v>
      </c>
      <c r="K194" s="228" t="s">
        <v>1</v>
      </c>
      <c r="L194" s="45"/>
      <c r="M194" s="233" t="s">
        <v>1</v>
      </c>
      <c r="N194" s="234" t="s">
        <v>43</v>
      </c>
      <c r="O194" s="92"/>
      <c r="P194" s="235">
        <f>O194*H194</f>
        <v>0</v>
      </c>
      <c r="Q194" s="235">
        <v>0.025000000000000001</v>
      </c>
      <c r="R194" s="235">
        <f>Q194*H194</f>
        <v>0.025000000000000001</v>
      </c>
      <c r="S194" s="235">
        <v>0.039</v>
      </c>
      <c r="T194" s="236">
        <f>S194*H194</f>
        <v>0.039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7" t="s">
        <v>243</v>
      </c>
      <c r="AT194" s="237" t="s">
        <v>225</v>
      </c>
      <c r="AU194" s="237" t="s">
        <v>87</v>
      </c>
      <c r="AY194" s="18" t="s">
        <v>224</v>
      </c>
      <c r="BE194" s="238">
        <f>IF(N194="základní",J194,0)</f>
        <v>0</v>
      </c>
      <c r="BF194" s="238">
        <f>IF(N194="snížená",J194,0)</f>
        <v>0</v>
      </c>
      <c r="BG194" s="238">
        <f>IF(N194="zákl. přenesená",J194,0)</f>
        <v>0</v>
      </c>
      <c r="BH194" s="238">
        <f>IF(N194="sníž. přenesená",J194,0)</f>
        <v>0</v>
      </c>
      <c r="BI194" s="238">
        <f>IF(N194="nulová",J194,0)</f>
        <v>0</v>
      </c>
      <c r="BJ194" s="18" t="s">
        <v>85</v>
      </c>
      <c r="BK194" s="238">
        <f>ROUND(I194*H194,2)</f>
        <v>0</v>
      </c>
      <c r="BL194" s="18" t="s">
        <v>243</v>
      </c>
      <c r="BM194" s="237" t="s">
        <v>2259</v>
      </c>
    </row>
    <row r="195" s="2" customFormat="1" ht="33" customHeight="1">
      <c r="A195" s="39"/>
      <c r="B195" s="40"/>
      <c r="C195" s="226" t="s">
        <v>567</v>
      </c>
      <c r="D195" s="226" t="s">
        <v>225</v>
      </c>
      <c r="E195" s="227" t="s">
        <v>2260</v>
      </c>
      <c r="F195" s="228" t="s">
        <v>2261</v>
      </c>
      <c r="G195" s="229" t="s">
        <v>2258</v>
      </c>
      <c r="H195" s="230">
        <v>1</v>
      </c>
      <c r="I195" s="231"/>
      <c r="J195" s="232">
        <f>ROUND(I195*H195,2)</f>
        <v>0</v>
      </c>
      <c r="K195" s="228" t="s">
        <v>1</v>
      </c>
      <c r="L195" s="45"/>
      <c r="M195" s="233" t="s">
        <v>1</v>
      </c>
      <c r="N195" s="234" t="s">
        <v>43</v>
      </c>
      <c r="O195" s="92"/>
      <c r="P195" s="235">
        <f>O195*H195</f>
        <v>0</v>
      </c>
      <c r="Q195" s="235">
        <v>0.025000000000000001</v>
      </c>
      <c r="R195" s="235">
        <f>Q195*H195</f>
        <v>0.025000000000000001</v>
      </c>
      <c r="S195" s="235">
        <v>0.039</v>
      </c>
      <c r="T195" s="236">
        <f>S195*H195</f>
        <v>0.039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7" t="s">
        <v>243</v>
      </c>
      <c r="AT195" s="237" t="s">
        <v>225</v>
      </c>
      <c r="AU195" s="237" t="s">
        <v>87</v>
      </c>
      <c r="AY195" s="18" t="s">
        <v>224</v>
      </c>
      <c r="BE195" s="238">
        <f>IF(N195="základní",J195,0)</f>
        <v>0</v>
      </c>
      <c r="BF195" s="238">
        <f>IF(N195="snížená",J195,0)</f>
        <v>0</v>
      </c>
      <c r="BG195" s="238">
        <f>IF(N195="zákl. přenesená",J195,0)</f>
        <v>0</v>
      </c>
      <c r="BH195" s="238">
        <f>IF(N195="sníž. přenesená",J195,0)</f>
        <v>0</v>
      </c>
      <c r="BI195" s="238">
        <f>IF(N195="nulová",J195,0)</f>
        <v>0</v>
      </c>
      <c r="BJ195" s="18" t="s">
        <v>85</v>
      </c>
      <c r="BK195" s="238">
        <f>ROUND(I195*H195,2)</f>
        <v>0</v>
      </c>
      <c r="BL195" s="18" t="s">
        <v>243</v>
      </c>
      <c r="BM195" s="237" t="s">
        <v>2262</v>
      </c>
    </row>
    <row r="196" s="2" customFormat="1" ht="24.15" customHeight="1">
      <c r="A196" s="39"/>
      <c r="B196" s="40"/>
      <c r="C196" s="226" t="s">
        <v>574</v>
      </c>
      <c r="D196" s="226" t="s">
        <v>225</v>
      </c>
      <c r="E196" s="227" t="s">
        <v>2263</v>
      </c>
      <c r="F196" s="228" t="s">
        <v>2264</v>
      </c>
      <c r="G196" s="229" t="s">
        <v>228</v>
      </c>
      <c r="H196" s="230">
        <v>1</v>
      </c>
      <c r="I196" s="231"/>
      <c r="J196" s="232">
        <f>ROUND(I196*H196,2)</f>
        <v>0</v>
      </c>
      <c r="K196" s="228" t="s">
        <v>1</v>
      </c>
      <c r="L196" s="45"/>
      <c r="M196" s="233" t="s">
        <v>1</v>
      </c>
      <c r="N196" s="234" t="s">
        <v>43</v>
      </c>
      <c r="O196" s="92"/>
      <c r="P196" s="235">
        <f>O196*H196</f>
        <v>0</v>
      </c>
      <c r="Q196" s="235">
        <v>0.025000000000000001</v>
      </c>
      <c r="R196" s="235">
        <f>Q196*H196</f>
        <v>0.025000000000000001</v>
      </c>
      <c r="S196" s="235">
        <v>0.039</v>
      </c>
      <c r="T196" s="236">
        <f>S196*H196</f>
        <v>0.039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7" t="s">
        <v>243</v>
      </c>
      <c r="AT196" s="237" t="s">
        <v>225</v>
      </c>
      <c r="AU196" s="237" t="s">
        <v>87</v>
      </c>
      <c r="AY196" s="18" t="s">
        <v>224</v>
      </c>
      <c r="BE196" s="238">
        <f>IF(N196="základní",J196,0)</f>
        <v>0</v>
      </c>
      <c r="BF196" s="238">
        <f>IF(N196="snížená",J196,0)</f>
        <v>0</v>
      </c>
      <c r="BG196" s="238">
        <f>IF(N196="zákl. přenesená",J196,0)</f>
        <v>0</v>
      </c>
      <c r="BH196" s="238">
        <f>IF(N196="sníž. přenesená",J196,0)</f>
        <v>0</v>
      </c>
      <c r="BI196" s="238">
        <f>IF(N196="nulová",J196,0)</f>
        <v>0</v>
      </c>
      <c r="BJ196" s="18" t="s">
        <v>85</v>
      </c>
      <c r="BK196" s="238">
        <f>ROUND(I196*H196,2)</f>
        <v>0</v>
      </c>
      <c r="BL196" s="18" t="s">
        <v>243</v>
      </c>
      <c r="BM196" s="237" t="s">
        <v>2265</v>
      </c>
    </row>
    <row r="197" s="2" customFormat="1">
      <c r="A197" s="39"/>
      <c r="B197" s="40"/>
      <c r="C197" s="41"/>
      <c r="D197" s="239" t="s">
        <v>235</v>
      </c>
      <c r="E197" s="41"/>
      <c r="F197" s="240" t="s">
        <v>2266</v>
      </c>
      <c r="G197" s="41"/>
      <c r="H197" s="41"/>
      <c r="I197" s="241"/>
      <c r="J197" s="41"/>
      <c r="K197" s="41"/>
      <c r="L197" s="45"/>
      <c r="M197" s="242"/>
      <c r="N197" s="243"/>
      <c r="O197" s="92"/>
      <c r="P197" s="92"/>
      <c r="Q197" s="92"/>
      <c r="R197" s="92"/>
      <c r="S197" s="92"/>
      <c r="T197" s="93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235</v>
      </c>
      <c r="AU197" s="18" t="s">
        <v>87</v>
      </c>
    </row>
    <row r="198" s="12" customFormat="1" ht="22.8" customHeight="1">
      <c r="A198" s="12"/>
      <c r="B198" s="212"/>
      <c r="C198" s="213"/>
      <c r="D198" s="214" t="s">
        <v>77</v>
      </c>
      <c r="E198" s="244" t="s">
        <v>597</v>
      </c>
      <c r="F198" s="244" t="s">
        <v>598</v>
      </c>
      <c r="G198" s="213"/>
      <c r="H198" s="213"/>
      <c r="I198" s="216"/>
      <c r="J198" s="245">
        <f>BK198</f>
        <v>0</v>
      </c>
      <c r="K198" s="213"/>
      <c r="L198" s="218"/>
      <c r="M198" s="219"/>
      <c r="N198" s="220"/>
      <c r="O198" s="220"/>
      <c r="P198" s="221">
        <f>P199</f>
        <v>0</v>
      </c>
      <c r="Q198" s="220"/>
      <c r="R198" s="221">
        <f>R199</f>
        <v>0</v>
      </c>
      <c r="S198" s="220"/>
      <c r="T198" s="222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23" t="s">
        <v>85</v>
      </c>
      <c r="AT198" s="224" t="s">
        <v>77</v>
      </c>
      <c r="AU198" s="224" t="s">
        <v>85</v>
      </c>
      <c r="AY198" s="223" t="s">
        <v>224</v>
      </c>
      <c r="BK198" s="225">
        <f>BK199</f>
        <v>0</v>
      </c>
    </row>
    <row r="199" s="2" customFormat="1" ht="16.5" customHeight="1">
      <c r="A199" s="39"/>
      <c r="B199" s="40"/>
      <c r="C199" s="226" t="s">
        <v>579</v>
      </c>
      <c r="D199" s="226" t="s">
        <v>225</v>
      </c>
      <c r="E199" s="227" t="s">
        <v>2267</v>
      </c>
      <c r="F199" s="228" t="s">
        <v>2268</v>
      </c>
      <c r="G199" s="229" t="s">
        <v>486</v>
      </c>
      <c r="H199" s="230">
        <v>92.290000000000006</v>
      </c>
      <c r="I199" s="231"/>
      <c r="J199" s="232">
        <f>ROUND(I199*H199,2)</f>
        <v>0</v>
      </c>
      <c r="K199" s="228" t="s">
        <v>229</v>
      </c>
      <c r="L199" s="45"/>
      <c r="M199" s="307" t="s">
        <v>1</v>
      </c>
      <c r="N199" s="308" t="s">
        <v>43</v>
      </c>
      <c r="O199" s="248"/>
      <c r="P199" s="309">
        <f>O199*H199</f>
        <v>0</v>
      </c>
      <c r="Q199" s="309">
        <v>0</v>
      </c>
      <c r="R199" s="309">
        <f>Q199*H199</f>
        <v>0</v>
      </c>
      <c r="S199" s="309">
        <v>0</v>
      </c>
      <c r="T199" s="31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7" t="s">
        <v>243</v>
      </c>
      <c r="AT199" s="237" t="s">
        <v>225</v>
      </c>
      <c r="AU199" s="237" t="s">
        <v>87</v>
      </c>
      <c r="AY199" s="18" t="s">
        <v>224</v>
      </c>
      <c r="BE199" s="238">
        <f>IF(N199="základní",J199,0)</f>
        <v>0</v>
      </c>
      <c r="BF199" s="238">
        <f>IF(N199="snížená",J199,0)</f>
        <v>0</v>
      </c>
      <c r="BG199" s="238">
        <f>IF(N199="zákl. přenesená",J199,0)</f>
        <v>0</v>
      </c>
      <c r="BH199" s="238">
        <f>IF(N199="sníž. přenesená",J199,0)</f>
        <v>0</v>
      </c>
      <c r="BI199" s="238">
        <f>IF(N199="nulová",J199,0)</f>
        <v>0</v>
      </c>
      <c r="BJ199" s="18" t="s">
        <v>85</v>
      </c>
      <c r="BK199" s="238">
        <f>ROUND(I199*H199,2)</f>
        <v>0</v>
      </c>
      <c r="BL199" s="18" t="s">
        <v>243</v>
      </c>
      <c r="BM199" s="237" t="s">
        <v>2269</v>
      </c>
    </row>
    <row r="200" s="2" customFormat="1" ht="6.96" customHeight="1">
      <c r="A200" s="39"/>
      <c r="B200" s="67"/>
      <c r="C200" s="68"/>
      <c r="D200" s="68"/>
      <c r="E200" s="68"/>
      <c r="F200" s="68"/>
      <c r="G200" s="68"/>
      <c r="H200" s="68"/>
      <c r="I200" s="68"/>
      <c r="J200" s="68"/>
      <c r="K200" s="68"/>
      <c r="L200" s="45"/>
      <c r="M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</row>
  </sheetData>
  <sheetProtection sheet="1" autoFilter="0" formatColumns="0" formatRows="0" objects="1" scenarios="1" spinCount="100000" saltValue="rfLCKZ84KHrpralK4mMShVLjTzdMgug1mMKNjyTwQoWfHVNc1mgatFZoZS3usQvDTyQw6WVrE0DUq/D855dsqw==" hashValue="mUDo0c3N1yJ5GLfB/iP/pIJ+7LC1deYzDHCswf5eZBhbGgfNv6u+nXimJc8YHeoQuhd/ElHkxzImCFPx1RQ2bw==" algorithmName="SHA-512" password="CC35"/>
  <autoFilter ref="C128:K19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159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2270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ROUND((SUM(BE125:BE145)),  2)</f>
        <v>0</v>
      </c>
      <c r="G35" s="39"/>
      <c r="H35" s="39"/>
      <c r="I35" s="166">
        <v>0.20999999999999999</v>
      </c>
      <c r="J35" s="165">
        <f>ROUND(((SUM(BE125:BE145))*I35),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ROUND((SUM(BF125:BF145)),  2)</f>
        <v>0</v>
      </c>
      <c r="G36" s="39"/>
      <c r="H36" s="39"/>
      <c r="I36" s="166">
        <v>0.12</v>
      </c>
      <c r="J36" s="165">
        <f>ROUND(((SUM(BF125:BF145))*I36),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ROUND((SUM(BG125:BG145)),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ROUND((SUM(BH125:BH145)),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ROUND((SUM(BI125:BI145)),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1702 - Dětské hřiště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J127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J133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419</v>
      </c>
      <c r="E102" s="198"/>
      <c r="F102" s="198"/>
      <c r="G102" s="198"/>
      <c r="H102" s="198"/>
      <c r="I102" s="198"/>
      <c r="J102" s="199">
        <f>J136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420</v>
      </c>
      <c r="E103" s="198"/>
      <c r="F103" s="198"/>
      <c r="G103" s="198"/>
      <c r="H103" s="198"/>
      <c r="I103" s="198"/>
      <c r="J103" s="199">
        <f>J144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Využití pozemku parc.č.549/61, Světlá nad Sázavou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193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5" t="s">
        <v>194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195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E11</f>
        <v>SO 1702 - Dětské hřiště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parc.č.549/61</v>
      </c>
      <c r="G119" s="41"/>
      <c r="H119" s="41"/>
      <c r="I119" s="33" t="s">
        <v>22</v>
      </c>
      <c r="J119" s="80" t="str">
        <f>IF(J14="","",J14)</f>
        <v>10. 7. 2025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5.65" customHeight="1">
      <c r="A121" s="39"/>
      <c r="B121" s="40"/>
      <c r="C121" s="33" t="s">
        <v>24</v>
      </c>
      <c r="D121" s="41"/>
      <c r="E121" s="41"/>
      <c r="F121" s="28" t="str">
        <f>E17</f>
        <v>Město Světlá nad Sázavou</v>
      </c>
      <c r="G121" s="41"/>
      <c r="H121" s="41"/>
      <c r="I121" s="33" t="s">
        <v>31</v>
      </c>
      <c r="J121" s="37" t="str">
        <f>E23</f>
        <v>TRANSCONSULT s.r.o.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1"/>
      <c r="B124" s="202"/>
      <c r="C124" s="203" t="s">
        <v>209</v>
      </c>
      <c r="D124" s="204" t="s">
        <v>63</v>
      </c>
      <c r="E124" s="204" t="s">
        <v>59</v>
      </c>
      <c r="F124" s="204" t="s">
        <v>60</v>
      </c>
      <c r="G124" s="204" t="s">
        <v>210</v>
      </c>
      <c r="H124" s="204" t="s">
        <v>211</v>
      </c>
      <c r="I124" s="204" t="s">
        <v>212</v>
      </c>
      <c r="J124" s="204" t="s">
        <v>199</v>
      </c>
      <c r="K124" s="205" t="s">
        <v>213</v>
      </c>
      <c r="L124" s="206"/>
      <c r="M124" s="101" t="s">
        <v>1</v>
      </c>
      <c r="N124" s="102" t="s">
        <v>42</v>
      </c>
      <c r="O124" s="102" t="s">
        <v>214</v>
      </c>
      <c r="P124" s="102" t="s">
        <v>215</v>
      </c>
      <c r="Q124" s="102" t="s">
        <v>216</v>
      </c>
      <c r="R124" s="102" t="s">
        <v>217</v>
      </c>
      <c r="S124" s="102" t="s">
        <v>218</v>
      </c>
      <c r="T124" s="103" t="s">
        <v>219</v>
      </c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</row>
    <row r="125" s="2" customFormat="1" ht="22.8" customHeight="1">
      <c r="A125" s="39"/>
      <c r="B125" s="40"/>
      <c r="C125" s="108" t="s">
        <v>220</v>
      </c>
      <c r="D125" s="41"/>
      <c r="E125" s="41"/>
      <c r="F125" s="41"/>
      <c r="G125" s="41"/>
      <c r="H125" s="41"/>
      <c r="I125" s="41"/>
      <c r="J125" s="207">
        <f>BK125</f>
        <v>0</v>
      </c>
      <c r="K125" s="41"/>
      <c r="L125" s="45"/>
      <c r="M125" s="104"/>
      <c r="N125" s="208"/>
      <c r="O125" s="105"/>
      <c r="P125" s="209">
        <f>P126</f>
        <v>0</v>
      </c>
      <c r="Q125" s="105"/>
      <c r="R125" s="209">
        <f>R126</f>
        <v>25.715259199999998</v>
      </c>
      <c r="S125" s="105"/>
      <c r="T125" s="210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201</v>
      </c>
      <c r="BK125" s="211">
        <f>BK126</f>
        <v>0</v>
      </c>
    </row>
    <row r="126" s="12" customFormat="1" ht="25.92" customHeight="1">
      <c r="A126" s="12"/>
      <c r="B126" s="212"/>
      <c r="C126" s="213"/>
      <c r="D126" s="214" t="s">
        <v>77</v>
      </c>
      <c r="E126" s="215" t="s">
        <v>307</v>
      </c>
      <c r="F126" s="215" t="s">
        <v>308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P127+P133+P136+P144</f>
        <v>0</v>
      </c>
      <c r="Q126" s="220"/>
      <c r="R126" s="221">
        <f>R127+R133+R136+R144</f>
        <v>25.715259199999998</v>
      </c>
      <c r="S126" s="220"/>
      <c r="T126" s="222">
        <f>T127+T133+T136+T144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85</v>
      </c>
      <c r="AT126" s="224" t="s">
        <v>77</v>
      </c>
      <c r="AU126" s="224" t="s">
        <v>78</v>
      </c>
      <c r="AY126" s="223" t="s">
        <v>224</v>
      </c>
      <c r="BK126" s="225">
        <f>BK127+BK133+BK136+BK144</f>
        <v>0</v>
      </c>
    </row>
    <row r="127" s="12" customFormat="1" ht="22.8" customHeight="1">
      <c r="A127" s="12"/>
      <c r="B127" s="212"/>
      <c r="C127" s="213"/>
      <c r="D127" s="214" t="s">
        <v>77</v>
      </c>
      <c r="E127" s="244" t="s">
        <v>85</v>
      </c>
      <c r="F127" s="244" t="s">
        <v>309</v>
      </c>
      <c r="G127" s="213"/>
      <c r="H127" s="213"/>
      <c r="I127" s="216"/>
      <c r="J127" s="245">
        <f>BK127</f>
        <v>0</v>
      </c>
      <c r="K127" s="213"/>
      <c r="L127" s="218"/>
      <c r="M127" s="219"/>
      <c r="N127" s="220"/>
      <c r="O127" s="220"/>
      <c r="P127" s="221">
        <f>SUM(P128:P132)</f>
        <v>0</v>
      </c>
      <c r="Q127" s="220"/>
      <c r="R127" s="221">
        <f>SUM(R128:R132)</f>
        <v>0</v>
      </c>
      <c r="S127" s="220"/>
      <c r="T127" s="222">
        <f>SUM(T128:T132)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85</v>
      </c>
      <c r="AT127" s="224" t="s">
        <v>77</v>
      </c>
      <c r="AU127" s="224" t="s">
        <v>85</v>
      </c>
      <c r="AY127" s="223" t="s">
        <v>224</v>
      </c>
      <c r="BK127" s="225">
        <f>SUM(BK128:BK132)</f>
        <v>0</v>
      </c>
    </row>
    <row r="128" s="2" customFormat="1" ht="24.15" customHeight="1">
      <c r="A128" s="39"/>
      <c r="B128" s="40"/>
      <c r="C128" s="226" t="s">
        <v>85</v>
      </c>
      <c r="D128" s="226" t="s">
        <v>225</v>
      </c>
      <c r="E128" s="227" t="s">
        <v>2271</v>
      </c>
      <c r="F128" s="228" t="s">
        <v>2272</v>
      </c>
      <c r="G128" s="229" t="s">
        <v>394</v>
      </c>
      <c r="H128" s="230">
        <v>8.1600000000000001</v>
      </c>
      <c r="I128" s="231"/>
      <c r="J128" s="232">
        <f>ROUND(I128*H128,2)</f>
        <v>0</v>
      </c>
      <c r="K128" s="228" t="s">
        <v>229</v>
      </c>
      <c r="L128" s="45"/>
      <c r="M128" s="233" t="s">
        <v>1</v>
      </c>
      <c r="N128" s="234" t="s">
        <v>43</v>
      </c>
      <c r="O128" s="92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7" t="s">
        <v>243</v>
      </c>
      <c r="AT128" s="237" t="s">
        <v>225</v>
      </c>
      <c r="AU128" s="237" t="s">
        <v>87</v>
      </c>
      <c r="AY128" s="18" t="s">
        <v>224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8" t="s">
        <v>85</v>
      </c>
      <c r="BK128" s="238">
        <f>ROUND(I128*H128,2)</f>
        <v>0</v>
      </c>
      <c r="BL128" s="18" t="s">
        <v>243</v>
      </c>
      <c r="BM128" s="237" t="s">
        <v>2273</v>
      </c>
    </row>
    <row r="129" s="13" customFormat="1">
      <c r="A129" s="13"/>
      <c r="B129" s="250"/>
      <c r="C129" s="251"/>
      <c r="D129" s="239" t="s">
        <v>314</v>
      </c>
      <c r="E129" s="252" t="s">
        <v>1</v>
      </c>
      <c r="F129" s="253" t="s">
        <v>2274</v>
      </c>
      <c r="G129" s="251"/>
      <c r="H129" s="254">
        <v>8.1600000000000001</v>
      </c>
      <c r="I129" s="255"/>
      <c r="J129" s="251"/>
      <c r="K129" s="251"/>
      <c r="L129" s="256"/>
      <c r="M129" s="257"/>
      <c r="N129" s="258"/>
      <c r="O129" s="258"/>
      <c r="P129" s="258"/>
      <c r="Q129" s="258"/>
      <c r="R129" s="258"/>
      <c r="S129" s="258"/>
      <c r="T129" s="25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0" t="s">
        <v>314</v>
      </c>
      <c r="AU129" s="260" t="s">
        <v>87</v>
      </c>
      <c r="AV129" s="13" t="s">
        <v>87</v>
      </c>
      <c r="AW129" s="13" t="s">
        <v>34</v>
      </c>
      <c r="AX129" s="13" t="s">
        <v>85</v>
      </c>
      <c r="AY129" s="260" t="s">
        <v>224</v>
      </c>
    </row>
    <row r="130" s="2" customFormat="1" ht="37.8" customHeight="1">
      <c r="A130" s="39"/>
      <c r="B130" s="40"/>
      <c r="C130" s="226" t="s">
        <v>87</v>
      </c>
      <c r="D130" s="226" t="s">
        <v>225</v>
      </c>
      <c r="E130" s="227" t="s">
        <v>392</v>
      </c>
      <c r="F130" s="228" t="s">
        <v>393</v>
      </c>
      <c r="G130" s="229" t="s">
        <v>394</v>
      </c>
      <c r="H130" s="230">
        <v>8.1600000000000001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243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243</v>
      </c>
      <c r="BM130" s="237" t="s">
        <v>2275</v>
      </c>
    </row>
    <row r="131" s="13" customFormat="1">
      <c r="A131" s="13"/>
      <c r="B131" s="250"/>
      <c r="C131" s="251"/>
      <c r="D131" s="239" t="s">
        <v>314</v>
      </c>
      <c r="E131" s="252" t="s">
        <v>1</v>
      </c>
      <c r="F131" s="253" t="s">
        <v>2276</v>
      </c>
      <c r="G131" s="251"/>
      <c r="H131" s="254">
        <v>8.1600000000000001</v>
      </c>
      <c r="I131" s="255"/>
      <c r="J131" s="251"/>
      <c r="K131" s="251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314</v>
      </c>
      <c r="AU131" s="260" t="s">
        <v>87</v>
      </c>
      <c r="AV131" s="13" t="s">
        <v>87</v>
      </c>
      <c r="AW131" s="13" t="s">
        <v>34</v>
      </c>
      <c r="AX131" s="13" t="s">
        <v>85</v>
      </c>
      <c r="AY131" s="260" t="s">
        <v>224</v>
      </c>
    </row>
    <row r="132" s="2" customFormat="1" ht="16.5" customHeight="1">
      <c r="A132" s="39"/>
      <c r="B132" s="40"/>
      <c r="C132" s="226" t="s">
        <v>101</v>
      </c>
      <c r="D132" s="226" t="s">
        <v>225</v>
      </c>
      <c r="E132" s="227" t="s">
        <v>405</v>
      </c>
      <c r="F132" s="228" t="s">
        <v>406</v>
      </c>
      <c r="G132" s="229" t="s">
        <v>394</v>
      </c>
      <c r="H132" s="230">
        <v>8.1600000000000001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2277</v>
      </c>
    </row>
    <row r="133" s="12" customFormat="1" ht="22.8" customHeight="1">
      <c r="A133" s="12"/>
      <c r="B133" s="212"/>
      <c r="C133" s="213"/>
      <c r="D133" s="214" t="s">
        <v>77</v>
      </c>
      <c r="E133" s="244" t="s">
        <v>87</v>
      </c>
      <c r="F133" s="244" t="s">
        <v>502</v>
      </c>
      <c r="G133" s="213"/>
      <c r="H133" s="213"/>
      <c r="I133" s="216"/>
      <c r="J133" s="245">
        <f>BK133</f>
        <v>0</v>
      </c>
      <c r="K133" s="213"/>
      <c r="L133" s="218"/>
      <c r="M133" s="219"/>
      <c r="N133" s="220"/>
      <c r="O133" s="220"/>
      <c r="P133" s="221">
        <f>SUM(P134:P135)</f>
        <v>0</v>
      </c>
      <c r="Q133" s="220"/>
      <c r="R133" s="221">
        <f>SUM(R134:R135)</f>
        <v>20.415259199999998</v>
      </c>
      <c r="S133" s="220"/>
      <c r="T133" s="222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85</v>
      </c>
      <c r="AT133" s="224" t="s">
        <v>77</v>
      </c>
      <c r="AU133" s="224" t="s">
        <v>85</v>
      </c>
      <c r="AY133" s="223" t="s">
        <v>224</v>
      </c>
      <c r="BK133" s="225">
        <f>SUM(BK134:BK135)</f>
        <v>0</v>
      </c>
    </row>
    <row r="134" s="2" customFormat="1" ht="16.5" customHeight="1">
      <c r="A134" s="39"/>
      <c r="B134" s="40"/>
      <c r="C134" s="226" t="s">
        <v>243</v>
      </c>
      <c r="D134" s="226" t="s">
        <v>225</v>
      </c>
      <c r="E134" s="227" t="s">
        <v>819</v>
      </c>
      <c r="F134" s="228" t="s">
        <v>820</v>
      </c>
      <c r="G134" s="229" t="s">
        <v>394</v>
      </c>
      <c r="H134" s="230">
        <v>8.1600000000000001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2.5018699999999998</v>
      </c>
      <c r="R134" s="235">
        <f>Q134*H134</f>
        <v>20.415259199999998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2278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2279</v>
      </c>
      <c r="G135" s="251"/>
      <c r="H135" s="254">
        <v>8.1600000000000001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12" customFormat="1" ht="22.8" customHeight="1">
      <c r="A136" s="12"/>
      <c r="B136" s="212"/>
      <c r="C136" s="213"/>
      <c r="D136" s="214" t="s">
        <v>77</v>
      </c>
      <c r="E136" s="244" t="s">
        <v>271</v>
      </c>
      <c r="F136" s="244" t="s">
        <v>566</v>
      </c>
      <c r="G136" s="213"/>
      <c r="H136" s="213"/>
      <c r="I136" s="216"/>
      <c r="J136" s="245">
        <f>BK136</f>
        <v>0</v>
      </c>
      <c r="K136" s="213"/>
      <c r="L136" s="218"/>
      <c r="M136" s="219"/>
      <c r="N136" s="220"/>
      <c r="O136" s="220"/>
      <c r="P136" s="221">
        <f>SUM(P137:P143)</f>
        <v>0</v>
      </c>
      <c r="Q136" s="220"/>
      <c r="R136" s="221">
        <f>SUM(R137:R143)</f>
        <v>5.3000000000000007</v>
      </c>
      <c r="S136" s="220"/>
      <c r="T136" s="222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85</v>
      </c>
      <c r="AT136" s="224" t="s">
        <v>77</v>
      </c>
      <c r="AU136" s="224" t="s">
        <v>85</v>
      </c>
      <c r="AY136" s="223" t="s">
        <v>224</v>
      </c>
      <c r="BK136" s="225">
        <f>SUM(BK137:BK143)</f>
        <v>0</v>
      </c>
    </row>
    <row r="137" s="2" customFormat="1" ht="33" customHeight="1">
      <c r="A137" s="39"/>
      <c r="B137" s="40"/>
      <c r="C137" s="226" t="s">
        <v>223</v>
      </c>
      <c r="D137" s="226" t="s">
        <v>225</v>
      </c>
      <c r="E137" s="227" t="s">
        <v>2280</v>
      </c>
      <c r="F137" s="228" t="s">
        <v>2281</v>
      </c>
      <c r="G137" s="229" t="s">
        <v>318</v>
      </c>
      <c r="H137" s="230">
        <v>1</v>
      </c>
      <c r="I137" s="231"/>
      <c r="J137" s="232">
        <f>ROUND(I137*H137,2)</f>
        <v>0</v>
      </c>
      <c r="K137" s="228" t="s">
        <v>1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0.80000000000000004</v>
      </c>
      <c r="R137" s="235">
        <f>Q137*H137</f>
        <v>0.80000000000000004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2282</v>
      </c>
    </row>
    <row r="138" s="2" customFormat="1" ht="24.15" customHeight="1">
      <c r="A138" s="39"/>
      <c r="B138" s="40"/>
      <c r="C138" s="226" t="s">
        <v>252</v>
      </c>
      <c r="D138" s="226" t="s">
        <v>225</v>
      </c>
      <c r="E138" s="227" t="s">
        <v>2283</v>
      </c>
      <c r="F138" s="228" t="s">
        <v>2284</v>
      </c>
      <c r="G138" s="229" t="s">
        <v>318</v>
      </c>
      <c r="H138" s="230">
        <v>1</v>
      </c>
      <c r="I138" s="231"/>
      <c r="J138" s="232">
        <f>ROUND(I138*H138,2)</f>
        <v>0</v>
      </c>
      <c r="K138" s="228" t="s">
        <v>1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0.5</v>
      </c>
      <c r="R138" s="235">
        <f>Q138*H138</f>
        <v>0.5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2285</v>
      </c>
    </row>
    <row r="139" s="2" customFormat="1" ht="24.15" customHeight="1">
      <c r="A139" s="39"/>
      <c r="B139" s="40"/>
      <c r="C139" s="226" t="s">
        <v>257</v>
      </c>
      <c r="D139" s="226" t="s">
        <v>225</v>
      </c>
      <c r="E139" s="227" t="s">
        <v>2286</v>
      </c>
      <c r="F139" s="228" t="s">
        <v>2287</v>
      </c>
      <c r="G139" s="229" t="s">
        <v>318</v>
      </c>
      <c r="H139" s="230">
        <v>2</v>
      </c>
      <c r="I139" s="231"/>
      <c r="J139" s="232">
        <f>ROUND(I139*H139,2)</f>
        <v>0</v>
      </c>
      <c r="K139" s="228" t="s">
        <v>1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0.20000000000000001</v>
      </c>
      <c r="R139" s="235">
        <f>Q139*H139</f>
        <v>0.40000000000000002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2288</v>
      </c>
    </row>
    <row r="140" s="2" customFormat="1" ht="24.15" customHeight="1">
      <c r="A140" s="39"/>
      <c r="B140" s="40"/>
      <c r="C140" s="226" t="s">
        <v>264</v>
      </c>
      <c r="D140" s="226" t="s">
        <v>225</v>
      </c>
      <c r="E140" s="227" t="s">
        <v>2289</v>
      </c>
      <c r="F140" s="228" t="s">
        <v>2290</v>
      </c>
      <c r="G140" s="229" t="s">
        <v>318</v>
      </c>
      <c r="H140" s="230">
        <v>1</v>
      </c>
      <c r="I140" s="231"/>
      <c r="J140" s="232">
        <f>ROUND(I140*H140,2)</f>
        <v>0</v>
      </c>
      <c r="K140" s="228" t="s">
        <v>1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0.59999999999999998</v>
      </c>
      <c r="R140" s="235">
        <f>Q140*H140</f>
        <v>0.59999999999999998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2291</v>
      </c>
    </row>
    <row r="141" s="2" customFormat="1" ht="24.15" customHeight="1">
      <c r="A141" s="39"/>
      <c r="B141" s="40"/>
      <c r="C141" s="226" t="s">
        <v>271</v>
      </c>
      <c r="D141" s="226" t="s">
        <v>225</v>
      </c>
      <c r="E141" s="227" t="s">
        <v>2292</v>
      </c>
      <c r="F141" s="228" t="s">
        <v>2293</v>
      </c>
      <c r="G141" s="229" t="s">
        <v>318</v>
      </c>
      <c r="H141" s="230">
        <v>1</v>
      </c>
      <c r="I141" s="231"/>
      <c r="J141" s="232">
        <f>ROUND(I141*H141,2)</f>
        <v>0</v>
      </c>
      <c r="K141" s="228" t="s">
        <v>1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2</v>
      </c>
      <c r="R141" s="235">
        <f>Q141*H141</f>
        <v>2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2294</v>
      </c>
    </row>
    <row r="142" s="2" customFormat="1" ht="37.8" customHeight="1">
      <c r="A142" s="39"/>
      <c r="B142" s="40"/>
      <c r="C142" s="226" t="s">
        <v>276</v>
      </c>
      <c r="D142" s="226" t="s">
        <v>225</v>
      </c>
      <c r="E142" s="227" t="s">
        <v>2295</v>
      </c>
      <c r="F142" s="228" t="s">
        <v>2296</v>
      </c>
      <c r="G142" s="229" t="s">
        <v>318</v>
      </c>
      <c r="H142" s="230">
        <v>1</v>
      </c>
      <c r="I142" s="231"/>
      <c r="J142" s="232">
        <f>ROUND(I142*H142,2)</f>
        <v>0</v>
      </c>
      <c r="K142" s="228" t="s">
        <v>1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0.80000000000000004</v>
      </c>
      <c r="R142" s="235">
        <f>Q142*H142</f>
        <v>0.80000000000000004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2297</v>
      </c>
    </row>
    <row r="143" s="2" customFormat="1" ht="24.15" customHeight="1">
      <c r="A143" s="39"/>
      <c r="B143" s="40"/>
      <c r="C143" s="226" t="s">
        <v>281</v>
      </c>
      <c r="D143" s="226" t="s">
        <v>225</v>
      </c>
      <c r="E143" s="227" t="s">
        <v>2298</v>
      </c>
      <c r="F143" s="228" t="s">
        <v>2299</v>
      </c>
      <c r="G143" s="229" t="s">
        <v>318</v>
      </c>
      <c r="H143" s="230">
        <v>1</v>
      </c>
      <c r="I143" s="231"/>
      <c r="J143" s="232">
        <f>ROUND(I143*H143,2)</f>
        <v>0</v>
      </c>
      <c r="K143" s="228" t="s">
        <v>1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0.20000000000000001</v>
      </c>
      <c r="R143" s="235">
        <f>Q143*H143</f>
        <v>0.20000000000000001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243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2300</v>
      </c>
    </row>
    <row r="144" s="12" customFormat="1" ht="22.8" customHeight="1">
      <c r="A144" s="12"/>
      <c r="B144" s="212"/>
      <c r="C144" s="213"/>
      <c r="D144" s="214" t="s">
        <v>77</v>
      </c>
      <c r="E144" s="244" t="s">
        <v>597</v>
      </c>
      <c r="F144" s="244" t="s">
        <v>598</v>
      </c>
      <c r="G144" s="213"/>
      <c r="H144" s="213"/>
      <c r="I144" s="216"/>
      <c r="J144" s="245">
        <f>BK144</f>
        <v>0</v>
      </c>
      <c r="K144" s="213"/>
      <c r="L144" s="218"/>
      <c r="M144" s="219"/>
      <c r="N144" s="220"/>
      <c r="O144" s="220"/>
      <c r="P144" s="221">
        <f>P145</f>
        <v>0</v>
      </c>
      <c r="Q144" s="220"/>
      <c r="R144" s="221">
        <f>R145</f>
        <v>0</v>
      </c>
      <c r="S144" s="220"/>
      <c r="T144" s="222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3" t="s">
        <v>85</v>
      </c>
      <c r="AT144" s="224" t="s">
        <v>77</v>
      </c>
      <c r="AU144" s="224" t="s">
        <v>85</v>
      </c>
      <c r="AY144" s="223" t="s">
        <v>224</v>
      </c>
      <c r="BK144" s="225">
        <f>BK145</f>
        <v>0</v>
      </c>
    </row>
    <row r="145" s="2" customFormat="1" ht="24.15" customHeight="1">
      <c r="A145" s="39"/>
      <c r="B145" s="40"/>
      <c r="C145" s="226" t="s">
        <v>8</v>
      </c>
      <c r="D145" s="226" t="s">
        <v>225</v>
      </c>
      <c r="E145" s="227" t="s">
        <v>2301</v>
      </c>
      <c r="F145" s="228" t="s">
        <v>2302</v>
      </c>
      <c r="G145" s="229" t="s">
        <v>486</v>
      </c>
      <c r="H145" s="230">
        <v>25.715</v>
      </c>
      <c r="I145" s="231"/>
      <c r="J145" s="232">
        <f>ROUND(I145*H145,2)</f>
        <v>0</v>
      </c>
      <c r="K145" s="228" t="s">
        <v>229</v>
      </c>
      <c r="L145" s="45"/>
      <c r="M145" s="307" t="s">
        <v>1</v>
      </c>
      <c r="N145" s="308" t="s">
        <v>43</v>
      </c>
      <c r="O145" s="248"/>
      <c r="P145" s="309">
        <f>O145*H145</f>
        <v>0</v>
      </c>
      <c r="Q145" s="309">
        <v>0</v>
      </c>
      <c r="R145" s="309">
        <f>Q145*H145</f>
        <v>0</v>
      </c>
      <c r="S145" s="309">
        <v>0</v>
      </c>
      <c r="T145" s="31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2303</v>
      </c>
    </row>
    <row r="146" s="2" customFormat="1" ht="6.96" customHeight="1">
      <c r="A146" s="39"/>
      <c r="B146" s="67"/>
      <c r="C146" s="68"/>
      <c r="D146" s="68"/>
      <c r="E146" s="68"/>
      <c r="F146" s="68"/>
      <c r="G146" s="68"/>
      <c r="H146" s="68"/>
      <c r="I146" s="68"/>
      <c r="J146" s="68"/>
      <c r="K146" s="68"/>
      <c r="L146" s="45"/>
      <c r="M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</row>
  </sheetData>
  <sheetProtection sheet="1" autoFilter="0" formatColumns="0" formatRows="0" objects="1" scenarios="1" spinCount="100000" saltValue="5b8TXiINd/HFNAPA7uMK8TcMFFXqqz17aZZiUnrtSgyE9M43jL1qp/gMfpj8agl1BVO40ctAn1YrYmwuF48PNA==" hashValue="hH/f099rS/dpcKh3VMTCXOWZX0w5P19bshwwZEH8hcVj8US5CzibLyROL/fql7EU8uc7nruLulpCzsuzwziv5A==" algorithmName="SHA-512" password="CC35"/>
  <autoFilter ref="C124:K14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2304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ROUND(J126,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ROUND((SUM(BE126:BE166)),  2)</f>
        <v>0</v>
      </c>
      <c r="G35" s="39"/>
      <c r="H35" s="39"/>
      <c r="I35" s="166">
        <v>0.20999999999999999</v>
      </c>
      <c r="J35" s="165">
        <f>ROUND(((SUM(BE126:BE166))*I35),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ROUND((SUM(BF126:BF166)),  2)</f>
        <v>0</v>
      </c>
      <c r="G36" s="39"/>
      <c r="H36" s="39"/>
      <c r="I36" s="166">
        <v>0.12</v>
      </c>
      <c r="J36" s="165">
        <f>ROUND(((SUM(BF126:BF166))*I36),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ROUND((SUM(BG126:BG166)),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ROUND((SUM(BH126:BH166)),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ROUND((SUM(BI126:BI166)),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1703 - Parková schodiště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J126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J127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J128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J140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604</v>
      </c>
      <c r="E102" s="198"/>
      <c r="F102" s="198"/>
      <c r="G102" s="198"/>
      <c r="H102" s="198"/>
      <c r="I102" s="198"/>
      <c r="J102" s="199">
        <f>J152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419</v>
      </c>
      <c r="E103" s="198"/>
      <c r="F103" s="198"/>
      <c r="G103" s="198"/>
      <c r="H103" s="198"/>
      <c r="I103" s="198"/>
      <c r="J103" s="199">
        <f>J159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420</v>
      </c>
      <c r="E104" s="198"/>
      <c r="F104" s="198"/>
      <c r="G104" s="198"/>
      <c r="H104" s="198"/>
      <c r="I104" s="198"/>
      <c r="J104" s="199">
        <f>J165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208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85" t="str">
        <f>E7</f>
        <v>Využití pozemku parc.č.549/61, Světlá nad Sázavou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193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85" t="s">
        <v>194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195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77" t="str">
        <f>E11</f>
        <v>SO 1703 - Parková schodiště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20</v>
      </c>
      <c r="D120" s="41"/>
      <c r="E120" s="41"/>
      <c r="F120" s="28" t="str">
        <f>F14</f>
        <v>parc.č.549/61</v>
      </c>
      <c r="G120" s="41"/>
      <c r="H120" s="41"/>
      <c r="I120" s="33" t="s">
        <v>22</v>
      </c>
      <c r="J120" s="80" t="str">
        <f>IF(J14="","",J14)</f>
        <v>10. 7. 2025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5.65" customHeight="1">
      <c r="A122" s="39"/>
      <c r="B122" s="40"/>
      <c r="C122" s="33" t="s">
        <v>24</v>
      </c>
      <c r="D122" s="41"/>
      <c r="E122" s="41"/>
      <c r="F122" s="28" t="str">
        <f>E17</f>
        <v>Město Světlá nad Sázavou</v>
      </c>
      <c r="G122" s="41"/>
      <c r="H122" s="41"/>
      <c r="I122" s="33" t="s">
        <v>31</v>
      </c>
      <c r="J122" s="37" t="str">
        <f>E23</f>
        <v>TRANSCONSULT s.r.o.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29</v>
      </c>
      <c r="D123" s="41"/>
      <c r="E123" s="41"/>
      <c r="F123" s="28" t="str">
        <f>IF(E20="","",E20)</f>
        <v>Vyplň údaj</v>
      </c>
      <c r="G123" s="41"/>
      <c r="H123" s="41"/>
      <c r="I123" s="33" t="s">
        <v>35</v>
      </c>
      <c r="J123" s="37" t="str">
        <f>E26</f>
        <v xml:space="preserve"> 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01"/>
      <c r="B125" s="202"/>
      <c r="C125" s="203" t="s">
        <v>209</v>
      </c>
      <c r="D125" s="204" t="s">
        <v>63</v>
      </c>
      <c r="E125" s="204" t="s">
        <v>59</v>
      </c>
      <c r="F125" s="204" t="s">
        <v>60</v>
      </c>
      <c r="G125" s="204" t="s">
        <v>210</v>
      </c>
      <c r="H125" s="204" t="s">
        <v>211</v>
      </c>
      <c r="I125" s="204" t="s">
        <v>212</v>
      </c>
      <c r="J125" s="204" t="s">
        <v>199</v>
      </c>
      <c r="K125" s="205" t="s">
        <v>213</v>
      </c>
      <c r="L125" s="206"/>
      <c r="M125" s="101" t="s">
        <v>1</v>
      </c>
      <c r="N125" s="102" t="s">
        <v>42</v>
      </c>
      <c r="O125" s="102" t="s">
        <v>214</v>
      </c>
      <c r="P125" s="102" t="s">
        <v>215</v>
      </c>
      <c r="Q125" s="102" t="s">
        <v>216</v>
      </c>
      <c r="R125" s="102" t="s">
        <v>217</v>
      </c>
      <c r="S125" s="102" t="s">
        <v>218</v>
      </c>
      <c r="T125" s="103" t="s">
        <v>219</v>
      </c>
      <c r="U125" s="201"/>
      <c r="V125" s="201"/>
      <c r="W125" s="201"/>
      <c r="X125" s="201"/>
      <c r="Y125" s="201"/>
      <c r="Z125" s="201"/>
      <c r="AA125" s="201"/>
      <c r="AB125" s="201"/>
      <c r="AC125" s="201"/>
      <c r="AD125" s="201"/>
      <c r="AE125" s="201"/>
    </row>
    <row r="126" s="2" customFormat="1" ht="22.8" customHeight="1">
      <c r="A126" s="39"/>
      <c r="B126" s="40"/>
      <c r="C126" s="108" t="s">
        <v>220</v>
      </c>
      <c r="D126" s="41"/>
      <c r="E126" s="41"/>
      <c r="F126" s="41"/>
      <c r="G126" s="41"/>
      <c r="H126" s="41"/>
      <c r="I126" s="41"/>
      <c r="J126" s="207">
        <f>BK126</f>
        <v>0</v>
      </c>
      <c r="K126" s="41"/>
      <c r="L126" s="45"/>
      <c r="M126" s="104"/>
      <c r="N126" s="208"/>
      <c r="O126" s="105"/>
      <c r="P126" s="209">
        <f>P127</f>
        <v>0</v>
      </c>
      <c r="Q126" s="105"/>
      <c r="R126" s="209">
        <f>R127</f>
        <v>38.896188129999999</v>
      </c>
      <c r="S126" s="105"/>
      <c r="T126" s="210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77</v>
      </c>
      <c r="AU126" s="18" t="s">
        <v>201</v>
      </c>
      <c r="BK126" s="211">
        <f>BK127</f>
        <v>0</v>
      </c>
    </row>
    <row r="127" s="12" customFormat="1" ht="25.92" customHeight="1">
      <c r="A127" s="12"/>
      <c r="B127" s="212"/>
      <c r="C127" s="213"/>
      <c r="D127" s="214" t="s">
        <v>77</v>
      </c>
      <c r="E127" s="215" t="s">
        <v>307</v>
      </c>
      <c r="F127" s="215" t="s">
        <v>308</v>
      </c>
      <c r="G127" s="213"/>
      <c r="H127" s="213"/>
      <c r="I127" s="216"/>
      <c r="J127" s="217">
        <f>BK127</f>
        <v>0</v>
      </c>
      <c r="K127" s="213"/>
      <c r="L127" s="218"/>
      <c r="M127" s="219"/>
      <c r="N127" s="220"/>
      <c r="O127" s="220"/>
      <c r="P127" s="221">
        <f>P128+P140+P152+P159+P165</f>
        <v>0</v>
      </c>
      <c r="Q127" s="220"/>
      <c r="R127" s="221">
        <f>R128+R140+R152+R159+R165</f>
        <v>38.896188129999999</v>
      </c>
      <c r="S127" s="220"/>
      <c r="T127" s="222">
        <f>T128+T140+T152+T159+T165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85</v>
      </c>
      <c r="AT127" s="224" t="s">
        <v>77</v>
      </c>
      <c r="AU127" s="224" t="s">
        <v>78</v>
      </c>
      <c r="AY127" s="223" t="s">
        <v>224</v>
      </c>
      <c r="BK127" s="225">
        <f>BK128+BK140+BK152+BK159+BK165</f>
        <v>0</v>
      </c>
    </row>
    <row r="128" s="12" customFormat="1" ht="22.8" customHeight="1">
      <c r="A128" s="12"/>
      <c r="B128" s="212"/>
      <c r="C128" s="213"/>
      <c r="D128" s="214" t="s">
        <v>77</v>
      </c>
      <c r="E128" s="244" t="s">
        <v>85</v>
      </c>
      <c r="F128" s="244" t="s">
        <v>309</v>
      </c>
      <c r="G128" s="213"/>
      <c r="H128" s="213"/>
      <c r="I128" s="216"/>
      <c r="J128" s="245">
        <f>BK128</f>
        <v>0</v>
      </c>
      <c r="K128" s="213"/>
      <c r="L128" s="218"/>
      <c r="M128" s="219"/>
      <c r="N128" s="220"/>
      <c r="O128" s="220"/>
      <c r="P128" s="221">
        <f>SUM(P129:P139)</f>
        <v>0</v>
      </c>
      <c r="Q128" s="220"/>
      <c r="R128" s="221">
        <f>SUM(R129:R139)</f>
        <v>0</v>
      </c>
      <c r="S128" s="220"/>
      <c r="T128" s="222">
        <f>SUM(T129:T139)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85</v>
      </c>
      <c r="AT128" s="224" t="s">
        <v>77</v>
      </c>
      <c r="AU128" s="224" t="s">
        <v>85</v>
      </c>
      <c r="AY128" s="223" t="s">
        <v>224</v>
      </c>
      <c r="BK128" s="225">
        <f>SUM(BK129:BK139)</f>
        <v>0</v>
      </c>
    </row>
    <row r="129" s="2" customFormat="1" ht="24.15" customHeight="1">
      <c r="A129" s="39"/>
      <c r="B129" s="40"/>
      <c r="C129" s="226" t="s">
        <v>85</v>
      </c>
      <c r="D129" s="226" t="s">
        <v>225</v>
      </c>
      <c r="E129" s="227" t="s">
        <v>2271</v>
      </c>
      <c r="F129" s="228" t="s">
        <v>2272</v>
      </c>
      <c r="G129" s="229" t="s">
        <v>394</v>
      </c>
      <c r="H129" s="230">
        <v>11.5</v>
      </c>
      <c r="I129" s="231"/>
      <c r="J129" s="232">
        <f>ROUND(I129*H129,2)</f>
        <v>0</v>
      </c>
      <c r="K129" s="228" t="s">
        <v>229</v>
      </c>
      <c r="L129" s="45"/>
      <c r="M129" s="233" t="s">
        <v>1</v>
      </c>
      <c r="N129" s="234" t="s">
        <v>43</v>
      </c>
      <c r="O129" s="92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243</v>
      </c>
      <c r="AT129" s="237" t="s">
        <v>225</v>
      </c>
      <c r="AU129" s="237" t="s">
        <v>87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243</v>
      </c>
      <c r="BM129" s="237" t="s">
        <v>2305</v>
      </c>
    </row>
    <row r="130" s="13" customFormat="1">
      <c r="A130" s="13"/>
      <c r="B130" s="250"/>
      <c r="C130" s="251"/>
      <c r="D130" s="239" t="s">
        <v>314</v>
      </c>
      <c r="E130" s="252" t="s">
        <v>1</v>
      </c>
      <c r="F130" s="253" t="s">
        <v>2306</v>
      </c>
      <c r="G130" s="251"/>
      <c r="H130" s="254">
        <v>11.5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0" t="s">
        <v>314</v>
      </c>
      <c r="AU130" s="260" t="s">
        <v>87</v>
      </c>
      <c r="AV130" s="13" t="s">
        <v>87</v>
      </c>
      <c r="AW130" s="13" t="s">
        <v>34</v>
      </c>
      <c r="AX130" s="13" t="s">
        <v>85</v>
      </c>
      <c r="AY130" s="260" t="s">
        <v>224</v>
      </c>
    </row>
    <row r="131" s="2" customFormat="1" ht="33" customHeight="1">
      <c r="A131" s="39"/>
      <c r="B131" s="40"/>
      <c r="C131" s="226" t="s">
        <v>87</v>
      </c>
      <c r="D131" s="226" t="s">
        <v>225</v>
      </c>
      <c r="E131" s="227" t="s">
        <v>1387</v>
      </c>
      <c r="F131" s="228" t="s">
        <v>1388</v>
      </c>
      <c r="G131" s="229" t="s">
        <v>394</v>
      </c>
      <c r="H131" s="230">
        <v>6</v>
      </c>
      <c r="I131" s="231"/>
      <c r="J131" s="232">
        <f>ROUND(I131*H131,2)</f>
        <v>0</v>
      </c>
      <c r="K131" s="228" t="s">
        <v>229</v>
      </c>
      <c r="L131" s="45"/>
      <c r="M131" s="233" t="s">
        <v>1</v>
      </c>
      <c r="N131" s="234" t="s">
        <v>43</v>
      </c>
      <c r="O131" s="92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243</v>
      </c>
      <c r="AT131" s="237" t="s">
        <v>225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243</v>
      </c>
      <c r="BM131" s="237" t="s">
        <v>2307</v>
      </c>
    </row>
    <row r="132" s="13" customFormat="1">
      <c r="A132" s="13"/>
      <c r="B132" s="250"/>
      <c r="C132" s="251"/>
      <c r="D132" s="239" t="s">
        <v>314</v>
      </c>
      <c r="E132" s="252" t="s">
        <v>1</v>
      </c>
      <c r="F132" s="253" t="s">
        <v>2308</v>
      </c>
      <c r="G132" s="251"/>
      <c r="H132" s="254">
        <v>6</v>
      </c>
      <c r="I132" s="255"/>
      <c r="J132" s="251"/>
      <c r="K132" s="251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314</v>
      </c>
      <c r="AU132" s="260" t="s">
        <v>87</v>
      </c>
      <c r="AV132" s="13" t="s">
        <v>87</v>
      </c>
      <c r="AW132" s="13" t="s">
        <v>34</v>
      </c>
      <c r="AX132" s="13" t="s">
        <v>85</v>
      </c>
      <c r="AY132" s="260" t="s">
        <v>224</v>
      </c>
    </row>
    <row r="133" s="2" customFormat="1" ht="37.8" customHeight="1">
      <c r="A133" s="39"/>
      <c r="B133" s="40"/>
      <c r="C133" s="226" t="s">
        <v>101</v>
      </c>
      <c r="D133" s="226" t="s">
        <v>225</v>
      </c>
      <c r="E133" s="227" t="s">
        <v>448</v>
      </c>
      <c r="F133" s="228" t="s">
        <v>449</v>
      </c>
      <c r="G133" s="229" t="s">
        <v>394</v>
      </c>
      <c r="H133" s="230">
        <v>6.4000000000000004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2309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2310</v>
      </c>
      <c r="G134" s="251"/>
      <c r="H134" s="254">
        <v>6.4000000000000004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85</v>
      </c>
      <c r="AY134" s="260" t="s">
        <v>224</v>
      </c>
    </row>
    <row r="135" s="2" customFormat="1" ht="37.8" customHeight="1">
      <c r="A135" s="39"/>
      <c r="B135" s="40"/>
      <c r="C135" s="226" t="s">
        <v>243</v>
      </c>
      <c r="D135" s="226" t="s">
        <v>225</v>
      </c>
      <c r="E135" s="227" t="s">
        <v>451</v>
      </c>
      <c r="F135" s="228" t="s">
        <v>452</v>
      </c>
      <c r="G135" s="229" t="s">
        <v>394</v>
      </c>
      <c r="H135" s="230">
        <v>6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2311</v>
      </c>
    </row>
    <row r="136" s="13" customFormat="1">
      <c r="A136" s="13"/>
      <c r="B136" s="250"/>
      <c r="C136" s="251"/>
      <c r="D136" s="239" t="s">
        <v>314</v>
      </c>
      <c r="E136" s="252" t="s">
        <v>1</v>
      </c>
      <c r="F136" s="253" t="s">
        <v>2312</v>
      </c>
      <c r="G136" s="251"/>
      <c r="H136" s="254">
        <v>6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314</v>
      </c>
      <c r="AU136" s="260" t="s">
        <v>87</v>
      </c>
      <c r="AV136" s="13" t="s">
        <v>87</v>
      </c>
      <c r="AW136" s="13" t="s">
        <v>34</v>
      </c>
      <c r="AX136" s="13" t="s">
        <v>85</v>
      </c>
      <c r="AY136" s="260" t="s">
        <v>224</v>
      </c>
    </row>
    <row r="137" s="2" customFormat="1" ht="16.5" customHeight="1">
      <c r="A137" s="39"/>
      <c r="B137" s="40"/>
      <c r="C137" s="226" t="s">
        <v>223</v>
      </c>
      <c r="D137" s="226" t="s">
        <v>225</v>
      </c>
      <c r="E137" s="227" t="s">
        <v>405</v>
      </c>
      <c r="F137" s="228" t="s">
        <v>406</v>
      </c>
      <c r="G137" s="229" t="s">
        <v>394</v>
      </c>
      <c r="H137" s="230">
        <v>12.4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2313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2314</v>
      </c>
      <c r="G138" s="251"/>
      <c r="H138" s="254">
        <v>12.4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2" customFormat="1" ht="24.15" customHeight="1">
      <c r="A139" s="39"/>
      <c r="B139" s="40"/>
      <c r="C139" s="226" t="s">
        <v>252</v>
      </c>
      <c r="D139" s="226" t="s">
        <v>225</v>
      </c>
      <c r="E139" s="227" t="s">
        <v>701</v>
      </c>
      <c r="F139" s="228" t="s">
        <v>702</v>
      </c>
      <c r="G139" s="229" t="s">
        <v>394</v>
      </c>
      <c r="H139" s="230">
        <v>5.0999999999999996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2315</v>
      </c>
    </row>
    <row r="140" s="12" customFormat="1" ht="22.8" customHeight="1">
      <c r="A140" s="12"/>
      <c r="B140" s="212"/>
      <c r="C140" s="213"/>
      <c r="D140" s="214" t="s">
        <v>77</v>
      </c>
      <c r="E140" s="244" t="s">
        <v>87</v>
      </c>
      <c r="F140" s="244" t="s">
        <v>502</v>
      </c>
      <c r="G140" s="213"/>
      <c r="H140" s="213"/>
      <c r="I140" s="216"/>
      <c r="J140" s="245">
        <f>BK140</f>
        <v>0</v>
      </c>
      <c r="K140" s="213"/>
      <c r="L140" s="218"/>
      <c r="M140" s="219"/>
      <c r="N140" s="220"/>
      <c r="O140" s="220"/>
      <c r="P140" s="221">
        <f>SUM(P141:P151)</f>
        <v>0</v>
      </c>
      <c r="Q140" s="220"/>
      <c r="R140" s="221">
        <f>SUM(R141:R151)</f>
        <v>31.673129609999997</v>
      </c>
      <c r="S140" s="220"/>
      <c r="T140" s="222">
        <f>SUM(T141:T151)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85</v>
      </c>
      <c r="AT140" s="224" t="s">
        <v>77</v>
      </c>
      <c r="AU140" s="224" t="s">
        <v>85</v>
      </c>
      <c r="AY140" s="223" t="s">
        <v>224</v>
      </c>
      <c r="BK140" s="225">
        <f>SUM(BK141:BK151)</f>
        <v>0</v>
      </c>
    </row>
    <row r="141" s="2" customFormat="1" ht="24.15" customHeight="1">
      <c r="A141" s="39"/>
      <c r="B141" s="40"/>
      <c r="C141" s="226" t="s">
        <v>257</v>
      </c>
      <c r="D141" s="226" t="s">
        <v>225</v>
      </c>
      <c r="E141" s="227" t="s">
        <v>2316</v>
      </c>
      <c r="F141" s="228" t="s">
        <v>2317</v>
      </c>
      <c r="G141" s="229" t="s">
        <v>394</v>
      </c>
      <c r="H141" s="230">
        <v>12.4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2.5018699999999998</v>
      </c>
      <c r="R141" s="235">
        <f>Q141*H141</f>
        <v>31.023187999999998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2318</v>
      </c>
    </row>
    <row r="142" s="2" customFormat="1">
      <c r="A142" s="39"/>
      <c r="B142" s="40"/>
      <c r="C142" s="41"/>
      <c r="D142" s="239" t="s">
        <v>235</v>
      </c>
      <c r="E142" s="41"/>
      <c r="F142" s="240" t="s">
        <v>2319</v>
      </c>
      <c r="G142" s="41"/>
      <c r="H142" s="41"/>
      <c r="I142" s="241"/>
      <c r="J142" s="41"/>
      <c r="K142" s="41"/>
      <c r="L142" s="45"/>
      <c r="M142" s="242"/>
      <c r="N142" s="243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235</v>
      </c>
      <c r="AU142" s="18" t="s">
        <v>87</v>
      </c>
    </row>
    <row r="143" s="13" customFormat="1">
      <c r="A143" s="13"/>
      <c r="B143" s="250"/>
      <c r="C143" s="251"/>
      <c r="D143" s="239" t="s">
        <v>314</v>
      </c>
      <c r="E143" s="252" t="s">
        <v>1</v>
      </c>
      <c r="F143" s="253" t="s">
        <v>2320</v>
      </c>
      <c r="G143" s="251"/>
      <c r="H143" s="254">
        <v>12.4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34</v>
      </c>
      <c r="AX143" s="13" t="s">
        <v>85</v>
      </c>
      <c r="AY143" s="260" t="s">
        <v>224</v>
      </c>
    </row>
    <row r="144" s="2" customFormat="1" ht="16.5" customHeight="1">
      <c r="A144" s="39"/>
      <c r="B144" s="40"/>
      <c r="C144" s="226" t="s">
        <v>264</v>
      </c>
      <c r="D144" s="226" t="s">
        <v>225</v>
      </c>
      <c r="E144" s="227" t="s">
        <v>1542</v>
      </c>
      <c r="F144" s="228" t="s">
        <v>1543</v>
      </c>
      <c r="G144" s="229" t="s">
        <v>312</v>
      </c>
      <c r="H144" s="230">
        <v>24.318999999999999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0.0026900000000000001</v>
      </c>
      <c r="R144" s="235">
        <f>Q144*H144</f>
        <v>0.065418110000000002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2321</v>
      </c>
    </row>
    <row r="145" s="13" customFormat="1">
      <c r="A145" s="13"/>
      <c r="B145" s="250"/>
      <c r="C145" s="251"/>
      <c r="D145" s="239" t="s">
        <v>314</v>
      </c>
      <c r="E145" s="252" t="s">
        <v>1</v>
      </c>
      <c r="F145" s="253" t="s">
        <v>2322</v>
      </c>
      <c r="G145" s="251"/>
      <c r="H145" s="254">
        <v>7.3280000000000003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314</v>
      </c>
      <c r="AU145" s="260" t="s">
        <v>87</v>
      </c>
      <c r="AV145" s="13" t="s">
        <v>87</v>
      </c>
      <c r="AW145" s="13" t="s">
        <v>34</v>
      </c>
      <c r="AX145" s="13" t="s">
        <v>78</v>
      </c>
      <c r="AY145" s="260" t="s">
        <v>224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2323</v>
      </c>
      <c r="G146" s="251"/>
      <c r="H146" s="254">
        <v>10.691000000000001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78</v>
      </c>
      <c r="AY146" s="260" t="s">
        <v>224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2324</v>
      </c>
      <c r="G147" s="251"/>
      <c r="H147" s="254">
        <v>6.2999999999999998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78</v>
      </c>
      <c r="AY147" s="260" t="s">
        <v>224</v>
      </c>
    </row>
    <row r="148" s="15" customFormat="1">
      <c r="A148" s="15"/>
      <c r="B148" s="275"/>
      <c r="C148" s="276"/>
      <c r="D148" s="239" t="s">
        <v>314</v>
      </c>
      <c r="E148" s="277" t="s">
        <v>1</v>
      </c>
      <c r="F148" s="278" t="s">
        <v>463</v>
      </c>
      <c r="G148" s="276"/>
      <c r="H148" s="279">
        <v>24.318999999999999</v>
      </c>
      <c r="I148" s="280"/>
      <c r="J148" s="276"/>
      <c r="K148" s="276"/>
      <c r="L148" s="281"/>
      <c r="M148" s="282"/>
      <c r="N148" s="283"/>
      <c r="O148" s="283"/>
      <c r="P148" s="283"/>
      <c r="Q148" s="283"/>
      <c r="R148" s="283"/>
      <c r="S148" s="283"/>
      <c r="T148" s="284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85" t="s">
        <v>314</v>
      </c>
      <c r="AU148" s="285" t="s">
        <v>87</v>
      </c>
      <c r="AV148" s="15" t="s">
        <v>243</v>
      </c>
      <c r="AW148" s="15" t="s">
        <v>34</v>
      </c>
      <c r="AX148" s="15" t="s">
        <v>85</v>
      </c>
      <c r="AY148" s="285" t="s">
        <v>224</v>
      </c>
    </row>
    <row r="149" s="2" customFormat="1" ht="16.5" customHeight="1">
      <c r="A149" s="39"/>
      <c r="B149" s="40"/>
      <c r="C149" s="226" t="s">
        <v>271</v>
      </c>
      <c r="D149" s="226" t="s">
        <v>225</v>
      </c>
      <c r="E149" s="227" t="s">
        <v>1547</v>
      </c>
      <c r="F149" s="228" t="s">
        <v>1548</v>
      </c>
      <c r="G149" s="229" t="s">
        <v>312</v>
      </c>
      <c r="H149" s="230">
        <v>24.318999999999999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2325</v>
      </c>
    </row>
    <row r="150" s="2" customFormat="1" ht="16.5" customHeight="1">
      <c r="A150" s="39"/>
      <c r="B150" s="40"/>
      <c r="C150" s="226" t="s">
        <v>276</v>
      </c>
      <c r="D150" s="226" t="s">
        <v>225</v>
      </c>
      <c r="E150" s="227" t="s">
        <v>1550</v>
      </c>
      <c r="F150" s="228" t="s">
        <v>1551</v>
      </c>
      <c r="G150" s="229" t="s">
        <v>486</v>
      </c>
      <c r="H150" s="230">
        <v>0.55000000000000004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1.06277</v>
      </c>
      <c r="R150" s="235">
        <f>Q150*H150</f>
        <v>0.58452350000000008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243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2326</v>
      </c>
    </row>
    <row r="151" s="13" customFormat="1">
      <c r="A151" s="13"/>
      <c r="B151" s="250"/>
      <c r="C151" s="251"/>
      <c r="D151" s="239" t="s">
        <v>314</v>
      </c>
      <c r="E151" s="252" t="s">
        <v>1</v>
      </c>
      <c r="F151" s="253" t="s">
        <v>2327</v>
      </c>
      <c r="G151" s="251"/>
      <c r="H151" s="254">
        <v>0.55000000000000004</v>
      </c>
      <c r="I151" s="255"/>
      <c r="J151" s="251"/>
      <c r="K151" s="251"/>
      <c r="L151" s="256"/>
      <c r="M151" s="257"/>
      <c r="N151" s="258"/>
      <c r="O151" s="258"/>
      <c r="P151" s="258"/>
      <c r="Q151" s="258"/>
      <c r="R151" s="258"/>
      <c r="S151" s="258"/>
      <c r="T151" s="25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0" t="s">
        <v>314</v>
      </c>
      <c r="AU151" s="260" t="s">
        <v>87</v>
      </c>
      <c r="AV151" s="13" t="s">
        <v>87</v>
      </c>
      <c r="AW151" s="13" t="s">
        <v>34</v>
      </c>
      <c r="AX151" s="13" t="s">
        <v>85</v>
      </c>
      <c r="AY151" s="260" t="s">
        <v>224</v>
      </c>
    </row>
    <row r="152" s="12" customFormat="1" ht="22.8" customHeight="1">
      <c r="A152" s="12"/>
      <c r="B152" s="212"/>
      <c r="C152" s="213"/>
      <c r="D152" s="214" t="s">
        <v>77</v>
      </c>
      <c r="E152" s="244" t="s">
        <v>243</v>
      </c>
      <c r="F152" s="244" t="s">
        <v>611</v>
      </c>
      <c r="G152" s="213"/>
      <c r="H152" s="213"/>
      <c r="I152" s="216"/>
      <c r="J152" s="245">
        <f>BK152</f>
        <v>0</v>
      </c>
      <c r="K152" s="213"/>
      <c r="L152" s="218"/>
      <c r="M152" s="219"/>
      <c r="N152" s="220"/>
      <c r="O152" s="220"/>
      <c r="P152" s="221">
        <f>SUM(P153:P158)</f>
        <v>0</v>
      </c>
      <c r="Q152" s="220"/>
      <c r="R152" s="221">
        <f>SUM(R153:R158)</f>
        <v>3.2029050000000003</v>
      </c>
      <c r="S152" s="220"/>
      <c r="T152" s="222">
        <f>SUM(T153:T158)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85</v>
      </c>
      <c r="AT152" s="224" t="s">
        <v>77</v>
      </c>
      <c r="AU152" s="224" t="s">
        <v>85</v>
      </c>
      <c r="AY152" s="223" t="s">
        <v>224</v>
      </c>
      <c r="BK152" s="225">
        <f>SUM(BK153:BK158)</f>
        <v>0</v>
      </c>
    </row>
    <row r="153" s="2" customFormat="1" ht="24.15" customHeight="1">
      <c r="A153" s="39"/>
      <c r="B153" s="40"/>
      <c r="C153" s="226" t="s">
        <v>281</v>
      </c>
      <c r="D153" s="226" t="s">
        <v>225</v>
      </c>
      <c r="E153" s="227" t="s">
        <v>2328</v>
      </c>
      <c r="F153" s="228" t="s">
        <v>2329</v>
      </c>
      <c r="G153" s="229" t="s">
        <v>570</v>
      </c>
      <c r="H153" s="230">
        <v>59.700000000000003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0.03465</v>
      </c>
      <c r="R153" s="235">
        <f>Q153*H153</f>
        <v>2.0686050000000002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243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2330</v>
      </c>
    </row>
    <row r="154" s="13" customFormat="1">
      <c r="A154" s="13"/>
      <c r="B154" s="250"/>
      <c r="C154" s="251"/>
      <c r="D154" s="239" t="s">
        <v>314</v>
      </c>
      <c r="E154" s="252" t="s">
        <v>1</v>
      </c>
      <c r="F154" s="253" t="s">
        <v>2331</v>
      </c>
      <c r="G154" s="251"/>
      <c r="H154" s="254">
        <v>28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34</v>
      </c>
      <c r="AX154" s="13" t="s">
        <v>78</v>
      </c>
      <c r="AY154" s="260" t="s">
        <v>224</v>
      </c>
    </row>
    <row r="155" s="13" customFormat="1">
      <c r="A155" s="13"/>
      <c r="B155" s="250"/>
      <c r="C155" s="251"/>
      <c r="D155" s="239" t="s">
        <v>314</v>
      </c>
      <c r="E155" s="252" t="s">
        <v>1</v>
      </c>
      <c r="F155" s="253" t="s">
        <v>2332</v>
      </c>
      <c r="G155" s="251"/>
      <c r="H155" s="254">
        <v>21.699999999999999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34</v>
      </c>
      <c r="AX155" s="13" t="s">
        <v>78</v>
      </c>
      <c r="AY155" s="260" t="s">
        <v>224</v>
      </c>
    </row>
    <row r="156" s="13" customFormat="1">
      <c r="A156" s="13"/>
      <c r="B156" s="250"/>
      <c r="C156" s="251"/>
      <c r="D156" s="239" t="s">
        <v>314</v>
      </c>
      <c r="E156" s="252" t="s">
        <v>1</v>
      </c>
      <c r="F156" s="253" t="s">
        <v>2333</v>
      </c>
      <c r="G156" s="251"/>
      <c r="H156" s="254">
        <v>10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314</v>
      </c>
      <c r="AU156" s="260" t="s">
        <v>87</v>
      </c>
      <c r="AV156" s="13" t="s">
        <v>87</v>
      </c>
      <c r="AW156" s="13" t="s">
        <v>34</v>
      </c>
      <c r="AX156" s="13" t="s">
        <v>78</v>
      </c>
      <c r="AY156" s="260" t="s">
        <v>224</v>
      </c>
    </row>
    <row r="157" s="15" customFormat="1">
      <c r="A157" s="15"/>
      <c r="B157" s="275"/>
      <c r="C157" s="276"/>
      <c r="D157" s="239" t="s">
        <v>314</v>
      </c>
      <c r="E157" s="277" t="s">
        <v>1</v>
      </c>
      <c r="F157" s="278" t="s">
        <v>463</v>
      </c>
      <c r="G157" s="276"/>
      <c r="H157" s="279">
        <v>59.700000000000003</v>
      </c>
      <c r="I157" s="280"/>
      <c r="J157" s="276"/>
      <c r="K157" s="276"/>
      <c r="L157" s="281"/>
      <c r="M157" s="282"/>
      <c r="N157" s="283"/>
      <c r="O157" s="283"/>
      <c r="P157" s="283"/>
      <c r="Q157" s="283"/>
      <c r="R157" s="283"/>
      <c r="S157" s="283"/>
      <c r="T157" s="28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5" t="s">
        <v>314</v>
      </c>
      <c r="AU157" s="285" t="s">
        <v>87</v>
      </c>
      <c r="AV157" s="15" t="s">
        <v>243</v>
      </c>
      <c r="AW157" s="15" t="s">
        <v>34</v>
      </c>
      <c r="AX157" s="15" t="s">
        <v>85</v>
      </c>
      <c r="AY157" s="285" t="s">
        <v>224</v>
      </c>
    </row>
    <row r="158" s="2" customFormat="1" ht="16.5" customHeight="1">
      <c r="A158" s="39"/>
      <c r="B158" s="40"/>
      <c r="C158" s="297" t="s">
        <v>8</v>
      </c>
      <c r="D158" s="297" t="s">
        <v>483</v>
      </c>
      <c r="E158" s="298" t="s">
        <v>2334</v>
      </c>
      <c r="F158" s="299" t="s">
        <v>2335</v>
      </c>
      <c r="G158" s="300" t="s">
        <v>570</v>
      </c>
      <c r="H158" s="301">
        <v>59.700000000000003</v>
      </c>
      <c r="I158" s="302"/>
      <c r="J158" s="303">
        <f>ROUND(I158*H158,2)</f>
        <v>0</v>
      </c>
      <c r="K158" s="299" t="s">
        <v>229</v>
      </c>
      <c r="L158" s="304"/>
      <c r="M158" s="305" t="s">
        <v>1</v>
      </c>
      <c r="N158" s="306" t="s">
        <v>43</v>
      </c>
      <c r="O158" s="92"/>
      <c r="P158" s="235">
        <f>O158*H158</f>
        <v>0</v>
      </c>
      <c r="Q158" s="235">
        <v>0.019</v>
      </c>
      <c r="R158" s="235">
        <f>Q158*H158</f>
        <v>1.1343000000000001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264</v>
      </c>
      <c r="AT158" s="237" t="s">
        <v>483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2336</v>
      </c>
    </row>
    <row r="159" s="12" customFormat="1" ht="22.8" customHeight="1">
      <c r="A159" s="12"/>
      <c r="B159" s="212"/>
      <c r="C159" s="213"/>
      <c r="D159" s="214" t="s">
        <v>77</v>
      </c>
      <c r="E159" s="244" t="s">
        <v>271</v>
      </c>
      <c r="F159" s="244" t="s">
        <v>566</v>
      </c>
      <c r="G159" s="213"/>
      <c r="H159" s="213"/>
      <c r="I159" s="216"/>
      <c r="J159" s="245">
        <f>BK159</f>
        <v>0</v>
      </c>
      <c r="K159" s="213"/>
      <c r="L159" s="218"/>
      <c r="M159" s="219"/>
      <c r="N159" s="220"/>
      <c r="O159" s="220"/>
      <c r="P159" s="221">
        <f>SUM(P160:P164)</f>
        <v>0</v>
      </c>
      <c r="Q159" s="220"/>
      <c r="R159" s="221">
        <f>SUM(R160:R164)</f>
        <v>4.02015352</v>
      </c>
      <c r="S159" s="220"/>
      <c r="T159" s="222">
        <f>SUM(T160:T164)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85</v>
      </c>
      <c r="AT159" s="224" t="s">
        <v>77</v>
      </c>
      <c r="AU159" s="224" t="s">
        <v>85</v>
      </c>
      <c r="AY159" s="223" t="s">
        <v>224</v>
      </c>
      <c r="BK159" s="225">
        <f>SUM(BK160:BK164)</f>
        <v>0</v>
      </c>
    </row>
    <row r="160" s="2" customFormat="1" ht="24.15" customHeight="1">
      <c r="A160" s="39"/>
      <c r="B160" s="40"/>
      <c r="C160" s="226" t="s">
        <v>294</v>
      </c>
      <c r="D160" s="226" t="s">
        <v>225</v>
      </c>
      <c r="E160" s="227" t="s">
        <v>2337</v>
      </c>
      <c r="F160" s="228" t="s">
        <v>2338</v>
      </c>
      <c r="G160" s="229" t="s">
        <v>570</v>
      </c>
      <c r="H160" s="230">
        <v>19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0.15256</v>
      </c>
      <c r="R160" s="235">
        <f>Q160*H160</f>
        <v>2.8986399999999999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2339</v>
      </c>
    </row>
    <row r="161" s="2" customFormat="1" ht="16.5" customHeight="1">
      <c r="A161" s="39"/>
      <c r="B161" s="40"/>
      <c r="C161" s="297" t="s">
        <v>299</v>
      </c>
      <c r="D161" s="297" t="s">
        <v>483</v>
      </c>
      <c r="E161" s="298" t="s">
        <v>2340</v>
      </c>
      <c r="F161" s="299" t="s">
        <v>2341</v>
      </c>
      <c r="G161" s="300" t="s">
        <v>570</v>
      </c>
      <c r="H161" s="301">
        <v>1.8999999999999999</v>
      </c>
      <c r="I161" s="302"/>
      <c r="J161" s="303">
        <f>ROUND(I161*H161,2)</f>
        <v>0</v>
      </c>
      <c r="K161" s="299" t="s">
        <v>229</v>
      </c>
      <c r="L161" s="304"/>
      <c r="M161" s="305" t="s">
        <v>1</v>
      </c>
      <c r="N161" s="306" t="s">
        <v>43</v>
      </c>
      <c r="O161" s="92"/>
      <c r="P161" s="235">
        <f>O161*H161</f>
        <v>0</v>
      </c>
      <c r="Q161" s="235">
        <v>0.082000000000000003</v>
      </c>
      <c r="R161" s="235">
        <f>Q161*H161</f>
        <v>0.15579999999999999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264</v>
      </c>
      <c r="AT161" s="237" t="s">
        <v>483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2342</v>
      </c>
    </row>
    <row r="162" s="13" customFormat="1">
      <c r="A162" s="13"/>
      <c r="B162" s="250"/>
      <c r="C162" s="251"/>
      <c r="D162" s="239" t="s">
        <v>314</v>
      </c>
      <c r="E162" s="251"/>
      <c r="F162" s="253" t="s">
        <v>2343</v>
      </c>
      <c r="G162" s="251"/>
      <c r="H162" s="254">
        <v>1.8999999999999999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0" t="s">
        <v>314</v>
      </c>
      <c r="AU162" s="260" t="s">
        <v>87</v>
      </c>
      <c r="AV162" s="13" t="s">
        <v>87</v>
      </c>
      <c r="AW162" s="13" t="s">
        <v>4</v>
      </c>
      <c r="AX162" s="13" t="s">
        <v>85</v>
      </c>
      <c r="AY162" s="260" t="s">
        <v>224</v>
      </c>
    </row>
    <row r="163" s="2" customFormat="1" ht="24.15" customHeight="1">
      <c r="A163" s="39"/>
      <c r="B163" s="40"/>
      <c r="C163" s="226" t="s">
        <v>361</v>
      </c>
      <c r="D163" s="226" t="s">
        <v>225</v>
      </c>
      <c r="E163" s="227" t="s">
        <v>588</v>
      </c>
      <c r="F163" s="228" t="s">
        <v>589</v>
      </c>
      <c r="G163" s="229" t="s">
        <v>394</v>
      </c>
      <c r="H163" s="230">
        <v>0.42799999999999999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2.2563399999999998</v>
      </c>
      <c r="R163" s="235">
        <f>Q163*H163</f>
        <v>0.96571351999999988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243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2344</v>
      </c>
    </row>
    <row r="164" s="13" customFormat="1">
      <c r="A164" s="13"/>
      <c r="B164" s="250"/>
      <c r="C164" s="251"/>
      <c r="D164" s="239" t="s">
        <v>314</v>
      </c>
      <c r="E164" s="252" t="s">
        <v>1</v>
      </c>
      <c r="F164" s="253" t="s">
        <v>2345</v>
      </c>
      <c r="G164" s="251"/>
      <c r="H164" s="254">
        <v>0.42799999999999999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0" t="s">
        <v>314</v>
      </c>
      <c r="AU164" s="260" t="s">
        <v>87</v>
      </c>
      <c r="AV164" s="13" t="s">
        <v>87</v>
      </c>
      <c r="AW164" s="13" t="s">
        <v>34</v>
      </c>
      <c r="AX164" s="13" t="s">
        <v>85</v>
      </c>
      <c r="AY164" s="260" t="s">
        <v>224</v>
      </c>
    </row>
    <row r="165" s="12" customFormat="1" ht="22.8" customHeight="1">
      <c r="A165" s="12"/>
      <c r="B165" s="212"/>
      <c r="C165" s="213"/>
      <c r="D165" s="214" t="s">
        <v>77</v>
      </c>
      <c r="E165" s="244" t="s">
        <v>597</v>
      </c>
      <c r="F165" s="244" t="s">
        <v>598</v>
      </c>
      <c r="G165" s="213"/>
      <c r="H165" s="213"/>
      <c r="I165" s="216"/>
      <c r="J165" s="245">
        <f>BK165</f>
        <v>0</v>
      </c>
      <c r="K165" s="213"/>
      <c r="L165" s="218"/>
      <c r="M165" s="219"/>
      <c r="N165" s="220"/>
      <c r="O165" s="220"/>
      <c r="P165" s="221">
        <f>P166</f>
        <v>0</v>
      </c>
      <c r="Q165" s="220"/>
      <c r="R165" s="221">
        <f>R166</f>
        <v>0</v>
      </c>
      <c r="S165" s="220"/>
      <c r="T165" s="222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3" t="s">
        <v>85</v>
      </c>
      <c r="AT165" s="224" t="s">
        <v>77</v>
      </c>
      <c r="AU165" s="224" t="s">
        <v>85</v>
      </c>
      <c r="AY165" s="223" t="s">
        <v>224</v>
      </c>
      <c r="BK165" s="225">
        <f>BK166</f>
        <v>0</v>
      </c>
    </row>
    <row r="166" s="2" customFormat="1" ht="24.15" customHeight="1">
      <c r="A166" s="39"/>
      <c r="B166" s="40"/>
      <c r="C166" s="226" t="s">
        <v>365</v>
      </c>
      <c r="D166" s="226" t="s">
        <v>225</v>
      </c>
      <c r="E166" s="227" t="s">
        <v>2346</v>
      </c>
      <c r="F166" s="228" t="s">
        <v>2347</v>
      </c>
      <c r="G166" s="229" t="s">
        <v>486</v>
      </c>
      <c r="H166" s="230">
        <v>38.896000000000001</v>
      </c>
      <c r="I166" s="231"/>
      <c r="J166" s="232">
        <f>ROUND(I166*H166,2)</f>
        <v>0</v>
      </c>
      <c r="K166" s="228" t="s">
        <v>229</v>
      </c>
      <c r="L166" s="45"/>
      <c r="M166" s="307" t="s">
        <v>1</v>
      </c>
      <c r="N166" s="308" t="s">
        <v>43</v>
      </c>
      <c r="O166" s="248"/>
      <c r="P166" s="309">
        <f>O166*H166</f>
        <v>0</v>
      </c>
      <c r="Q166" s="309">
        <v>0</v>
      </c>
      <c r="R166" s="309">
        <f>Q166*H166</f>
        <v>0</v>
      </c>
      <c r="S166" s="309">
        <v>0</v>
      </c>
      <c r="T166" s="31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243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2348</v>
      </c>
    </row>
    <row r="167" s="2" customFormat="1" ht="6.96" customHeight="1">
      <c r="A167" s="39"/>
      <c r="B167" s="67"/>
      <c r="C167" s="68"/>
      <c r="D167" s="68"/>
      <c r="E167" s="68"/>
      <c r="F167" s="68"/>
      <c r="G167" s="68"/>
      <c r="H167" s="68"/>
      <c r="I167" s="68"/>
      <c r="J167" s="68"/>
      <c r="K167" s="68"/>
      <c r="L167" s="45"/>
      <c r="M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</row>
  </sheetData>
  <sheetProtection sheet="1" autoFilter="0" formatColumns="0" formatRows="0" objects="1" scenarios="1" spinCount="100000" saltValue="NpB7Ku1NZzofiLAxOorZsnqSJtEzO/5JPPKQA3thL6KkUy2hxJxSOpIhIHgjrjNOvoz6DdNAidPmzlWsJsJqyQ==" hashValue="Ho4ThIPn3zSz6MatysCDF52C+KmwMUNhOEtWdVzG5rC3HiieDB/nJbN6I1AhGcH9iBF6ztvAFBF9D6UxYhJ/YA==" algorithmName="SHA-512" password="CC35"/>
  <autoFilter ref="C125:K16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2349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2350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ROUND((SUM(BE129:BE144)),  2)</f>
        <v>0</v>
      </c>
      <c r="G37" s="39"/>
      <c r="H37" s="39"/>
      <c r="I37" s="166">
        <v>0.20999999999999999</v>
      </c>
      <c r="J37" s="165">
        <f>ROUND(((SUM(BE129:BE144))*I37),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ROUND((SUM(BF129:BF144)),  2)</f>
        <v>0</v>
      </c>
      <c r="G38" s="39"/>
      <c r="H38" s="39"/>
      <c r="I38" s="166">
        <v>0.12</v>
      </c>
      <c r="J38" s="165">
        <f>ROUND(((SUM(BF129:BF144))*I38),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ROUND((SUM(BG129:BG144)),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ROUND((SUM(BH129:BH144)),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ROUND((SUM(BI129:BI144)),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2349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1704.1 - Pítko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305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306</v>
      </c>
      <c r="E102" s="198"/>
      <c r="F102" s="198"/>
      <c r="G102" s="198"/>
      <c r="H102" s="198"/>
      <c r="I102" s="198"/>
      <c r="J102" s="199">
        <f>J131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417</v>
      </c>
      <c r="E103" s="198"/>
      <c r="F103" s="198"/>
      <c r="G103" s="198"/>
      <c r="H103" s="198"/>
      <c r="I103" s="198"/>
      <c r="J103" s="199">
        <f>J137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419</v>
      </c>
      <c r="E104" s="198"/>
      <c r="F104" s="198"/>
      <c r="G104" s="198"/>
      <c r="H104" s="198"/>
      <c r="I104" s="198"/>
      <c r="J104" s="199">
        <f>J140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420</v>
      </c>
      <c r="E105" s="198"/>
      <c r="F105" s="198"/>
      <c r="G105" s="198"/>
      <c r="H105" s="198"/>
      <c r="I105" s="198"/>
      <c r="J105" s="199">
        <f>J143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194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195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274" t="s">
        <v>2349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415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SO 1704.1 - Pítko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parc.č.549/61</v>
      </c>
      <c r="G123" s="41"/>
      <c r="H123" s="41"/>
      <c r="I123" s="33" t="s">
        <v>22</v>
      </c>
      <c r="J123" s="80" t="str">
        <f>IF(J16="","",J16)</f>
        <v>10. 7. 2025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24</v>
      </c>
      <c r="D125" s="41"/>
      <c r="E125" s="41"/>
      <c r="F125" s="28" t="str">
        <f>E19</f>
        <v>Město Světlá nad Sázavou</v>
      </c>
      <c r="G125" s="41"/>
      <c r="H125" s="41"/>
      <c r="I125" s="33" t="s">
        <v>31</v>
      </c>
      <c r="J125" s="37" t="str">
        <f>E25</f>
        <v>TRANSCONSULT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29</v>
      </c>
      <c r="D126" s="41"/>
      <c r="E126" s="41"/>
      <c r="F126" s="28" t="str">
        <f>IF(E22="","",E22)</f>
        <v>Vyplň údaj</v>
      </c>
      <c r="G126" s="41"/>
      <c r="H126" s="41"/>
      <c r="I126" s="33" t="s">
        <v>35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209</v>
      </c>
      <c r="D128" s="204" t="s">
        <v>63</v>
      </c>
      <c r="E128" s="204" t="s">
        <v>59</v>
      </c>
      <c r="F128" s="204" t="s">
        <v>60</v>
      </c>
      <c r="G128" s="204" t="s">
        <v>210</v>
      </c>
      <c r="H128" s="204" t="s">
        <v>211</v>
      </c>
      <c r="I128" s="204" t="s">
        <v>212</v>
      </c>
      <c r="J128" s="204" t="s">
        <v>199</v>
      </c>
      <c r="K128" s="205" t="s">
        <v>213</v>
      </c>
      <c r="L128" s="206"/>
      <c r="M128" s="101" t="s">
        <v>1</v>
      </c>
      <c r="N128" s="102" t="s">
        <v>42</v>
      </c>
      <c r="O128" s="102" t="s">
        <v>214</v>
      </c>
      <c r="P128" s="102" t="s">
        <v>215</v>
      </c>
      <c r="Q128" s="102" t="s">
        <v>216</v>
      </c>
      <c r="R128" s="102" t="s">
        <v>217</v>
      </c>
      <c r="S128" s="102" t="s">
        <v>218</v>
      </c>
      <c r="T128" s="103" t="s">
        <v>219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220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</f>
        <v>0</v>
      </c>
      <c r="Q129" s="105"/>
      <c r="R129" s="209">
        <f>R130</f>
        <v>1.5511219999999999</v>
      </c>
      <c r="S129" s="105"/>
      <c r="T129" s="210">
        <f>T130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201</v>
      </c>
      <c r="BK129" s="211">
        <f>BK130</f>
        <v>0</v>
      </c>
    </row>
    <row r="130" s="12" customFormat="1" ht="25.92" customHeight="1">
      <c r="A130" s="12"/>
      <c r="B130" s="212"/>
      <c r="C130" s="213"/>
      <c r="D130" s="214" t="s">
        <v>77</v>
      </c>
      <c r="E130" s="215" t="s">
        <v>307</v>
      </c>
      <c r="F130" s="215" t="s">
        <v>308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P131+P137+P140+P143</f>
        <v>0</v>
      </c>
      <c r="Q130" s="220"/>
      <c r="R130" s="221">
        <f>R131+R137+R140+R143</f>
        <v>1.5511219999999999</v>
      </c>
      <c r="S130" s="220"/>
      <c r="T130" s="222">
        <f>T131+T137+T140+T143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85</v>
      </c>
      <c r="AT130" s="224" t="s">
        <v>77</v>
      </c>
      <c r="AU130" s="224" t="s">
        <v>78</v>
      </c>
      <c r="AY130" s="223" t="s">
        <v>224</v>
      </c>
      <c r="BK130" s="225">
        <f>BK131+BK137+BK140+BK143</f>
        <v>0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85</v>
      </c>
      <c r="F131" s="244" t="s">
        <v>309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SUM(P132:P136)</f>
        <v>0</v>
      </c>
      <c r="Q131" s="220"/>
      <c r="R131" s="221">
        <f>SUM(R132:R136)</f>
        <v>0</v>
      </c>
      <c r="S131" s="220"/>
      <c r="T131" s="222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85</v>
      </c>
      <c r="AY131" s="223" t="s">
        <v>224</v>
      </c>
      <c r="BK131" s="225">
        <f>SUM(BK132:BK136)</f>
        <v>0</v>
      </c>
    </row>
    <row r="132" s="2" customFormat="1" ht="33" customHeight="1">
      <c r="A132" s="39"/>
      <c r="B132" s="40"/>
      <c r="C132" s="226" t="s">
        <v>85</v>
      </c>
      <c r="D132" s="226" t="s">
        <v>225</v>
      </c>
      <c r="E132" s="227" t="s">
        <v>2351</v>
      </c>
      <c r="F132" s="228" t="s">
        <v>2352</v>
      </c>
      <c r="G132" s="229" t="s">
        <v>394</v>
      </c>
      <c r="H132" s="230">
        <v>0.59999999999999998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2353</v>
      </c>
    </row>
    <row r="133" s="13" customFormat="1">
      <c r="A133" s="13"/>
      <c r="B133" s="250"/>
      <c r="C133" s="251"/>
      <c r="D133" s="239" t="s">
        <v>314</v>
      </c>
      <c r="E133" s="252" t="s">
        <v>1</v>
      </c>
      <c r="F133" s="253" t="s">
        <v>2354</v>
      </c>
      <c r="G133" s="251"/>
      <c r="H133" s="254">
        <v>0.59999999999999998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314</v>
      </c>
      <c r="AU133" s="260" t="s">
        <v>87</v>
      </c>
      <c r="AV133" s="13" t="s">
        <v>87</v>
      </c>
      <c r="AW133" s="13" t="s">
        <v>34</v>
      </c>
      <c r="AX133" s="13" t="s">
        <v>85</v>
      </c>
      <c r="AY133" s="260" t="s">
        <v>224</v>
      </c>
    </row>
    <row r="134" s="2" customFormat="1" ht="37.8" customHeight="1">
      <c r="A134" s="39"/>
      <c r="B134" s="40"/>
      <c r="C134" s="226" t="s">
        <v>87</v>
      </c>
      <c r="D134" s="226" t="s">
        <v>225</v>
      </c>
      <c r="E134" s="227" t="s">
        <v>392</v>
      </c>
      <c r="F134" s="228" t="s">
        <v>393</v>
      </c>
      <c r="G134" s="229" t="s">
        <v>394</v>
      </c>
      <c r="H134" s="230">
        <v>0.59999999999999998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2355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2356</v>
      </c>
      <c r="G135" s="251"/>
      <c r="H135" s="254">
        <v>0.59999999999999998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2" customFormat="1" ht="16.5" customHeight="1">
      <c r="A136" s="39"/>
      <c r="B136" s="40"/>
      <c r="C136" s="226" t="s">
        <v>101</v>
      </c>
      <c r="D136" s="226" t="s">
        <v>225</v>
      </c>
      <c r="E136" s="227" t="s">
        <v>405</v>
      </c>
      <c r="F136" s="228" t="s">
        <v>406</v>
      </c>
      <c r="G136" s="229" t="s">
        <v>394</v>
      </c>
      <c r="H136" s="230">
        <v>0.59999999999999998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2357</v>
      </c>
    </row>
    <row r="137" s="12" customFormat="1" ht="22.8" customHeight="1">
      <c r="A137" s="12"/>
      <c r="B137" s="212"/>
      <c r="C137" s="213"/>
      <c r="D137" s="214" t="s">
        <v>77</v>
      </c>
      <c r="E137" s="244" t="s">
        <v>87</v>
      </c>
      <c r="F137" s="244" t="s">
        <v>502</v>
      </c>
      <c r="G137" s="213"/>
      <c r="H137" s="213"/>
      <c r="I137" s="216"/>
      <c r="J137" s="245">
        <f>BK137</f>
        <v>0</v>
      </c>
      <c r="K137" s="213"/>
      <c r="L137" s="218"/>
      <c r="M137" s="219"/>
      <c r="N137" s="220"/>
      <c r="O137" s="220"/>
      <c r="P137" s="221">
        <f>SUM(P138:P139)</f>
        <v>0</v>
      </c>
      <c r="Q137" s="220"/>
      <c r="R137" s="221">
        <f>SUM(R138:R139)</f>
        <v>1.5011219999999999</v>
      </c>
      <c r="S137" s="220"/>
      <c r="T137" s="22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85</v>
      </c>
      <c r="AT137" s="224" t="s">
        <v>77</v>
      </c>
      <c r="AU137" s="224" t="s">
        <v>85</v>
      </c>
      <c r="AY137" s="223" t="s">
        <v>224</v>
      </c>
      <c r="BK137" s="225">
        <f>SUM(BK138:BK139)</f>
        <v>0</v>
      </c>
    </row>
    <row r="138" s="2" customFormat="1" ht="16.5" customHeight="1">
      <c r="A138" s="39"/>
      <c r="B138" s="40"/>
      <c r="C138" s="226" t="s">
        <v>243</v>
      </c>
      <c r="D138" s="226" t="s">
        <v>225</v>
      </c>
      <c r="E138" s="227" t="s">
        <v>819</v>
      </c>
      <c r="F138" s="228" t="s">
        <v>820</v>
      </c>
      <c r="G138" s="229" t="s">
        <v>394</v>
      </c>
      <c r="H138" s="230">
        <v>0.59999999999999998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2.5018699999999998</v>
      </c>
      <c r="R138" s="235">
        <f>Q138*H138</f>
        <v>1.5011219999999999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2358</v>
      </c>
    </row>
    <row r="139" s="13" customFormat="1">
      <c r="A139" s="13"/>
      <c r="B139" s="250"/>
      <c r="C139" s="251"/>
      <c r="D139" s="239" t="s">
        <v>314</v>
      </c>
      <c r="E139" s="252" t="s">
        <v>1</v>
      </c>
      <c r="F139" s="253" t="s">
        <v>2359</v>
      </c>
      <c r="G139" s="251"/>
      <c r="H139" s="254">
        <v>0.59999999999999998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314</v>
      </c>
      <c r="AU139" s="260" t="s">
        <v>87</v>
      </c>
      <c r="AV139" s="13" t="s">
        <v>87</v>
      </c>
      <c r="AW139" s="13" t="s">
        <v>34</v>
      </c>
      <c r="AX139" s="13" t="s">
        <v>85</v>
      </c>
      <c r="AY139" s="260" t="s">
        <v>224</v>
      </c>
    </row>
    <row r="140" s="12" customFormat="1" ht="22.8" customHeight="1">
      <c r="A140" s="12"/>
      <c r="B140" s="212"/>
      <c r="C140" s="213"/>
      <c r="D140" s="214" t="s">
        <v>77</v>
      </c>
      <c r="E140" s="244" t="s">
        <v>271</v>
      </c>
      <c r="F140" s="244" t="s">
        <v>566</v>
      </c>
      <c r="G140" s="213"/>
      <c r="H140" s="213"/>
      <c r="I140" s="216"/>
      <c r="J140" s="245">
        <f>BK140</f>
        <v>0</v>
      </c>
      <c r="K140" s="213"/>
      <c r="L140" s="218"/>
      <c r="M140" s="219"/>
      <c r="N140" s="220"/>
      <c r="O140" s="220"/>
      <c r="P140" s="221">
        <f>SUM(P141:P142)</f>
        <v>0</v>
      </c>
      <c r="Q140" s="220"/>
      <c r="R140" s="221">
        <f>SUM(R141:R142)</f>
        <v>0.050000000000000003</v>
      </c>
      <c r="S140" s="220"/>
      <c r="T140" s="222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85</v>
      </c>
      <c r="AT140" s="224" t="s">
        <v>77</v>
      </c>
      <c r="AU140" s="224" t="s">
        <v>85</v>
      </c>
      <c r="AY140" s="223" t="s">
        <v>224</v>
      </c>
      <c r="BK140" s="225">
        <f>SUM(BK141:BK142)</f>
        <v>0</v>
      </c>
    </row>
    <row r="141" s="2" customFormat="1" ht="37.8" customHeight="1">
      <c r="A141" s="39"/>
      <c r="B141" s="40"/>
      <c r="C141" s="226" t="s">
        <v>223</v>
      </c>
      <c r="D141" s="226" t="s">
        <v>225</v>
      </c>
      <c r="E141" s="227" t="s">
        <v>2360</v>
      </c>
      <c r="F141" s="228" t="s">
        <v>2361</v>
      </c>
      <c r="G141" s="229" t="s">
        <v>318</v>
      </c>
      <c r="H141" s="230">
        <v>1</v>
      </c>
      <c r="I141" s="231"/>
      <c r="J141" s="232">
        <f>ROUND(I141*H141,2)</f>
        <v>0</v>
      </c>
      <c r="K141" s="228" t="s">
        <v>1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0.050000000000000003</v>
      </c>
      <c r="R141" s="235">
        <f>Q141*H141</f>
        <v>0.050000000000000003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2362</v>
      </c>
    </row>
    <row r="142" s="2" customFormat="1">
      <c r="A142" s="39"/>
      <c r="B142" s="40"/>
      <c r="C142" s="41"/>
      <c r="D142" s="239" t="s">
        <v>235</v>
      </c>
      <c r="E142" s="41"/>
      <c r="F142" s="240" t="s">
        <v>2363</v>
      </c>
      <c r="G142" s="41"/>
      <c r="H142" s="41"/>
      <c r="I142" s="241"/>
      <c r="J142" s="41"/>
      <c r="K142" s="41"/>
      <c r="L142" s="45"/>
      <c r="M142" s="242"/>
      <c r="N142" s="243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235</v>
      </c>
      <c r="AU142" s="18" t="s">
        <v>87</v>
      </c>
    </row>
    <row r="143" s="12" customFormat="1" ht="22.8" customHeight="1">
      <c r="A143" s="12"/>
      <c r="B143" s="212"/>
      <c r="C143" s="213"/>
      <c r="D143" s="214" t="s">
        <v>77</v>
      </c>
      <c r="E143" s="244" t="s">
        <v>597</v>
      </c>
      <c r="F143" s="244" t="s">
        <v>598</v>
      </c>
      <c r="G143" s="213"/>
      <c r="H143" s="213"/>
      <c r="I143" s="216"/>
      <c r="J143" s="245">
        <f>BK143</f>
        <v>0</v>
      </c>
      <c r="K143" s="213"/>
      <c r="L143" s="218"/>
      <c r="M143" s="219"/>
      <c r="N143" s="220"/>
      <c r="O143" s="220"/>
      <c r="P143" s="221">
        <f>P144</f>
        <v>0</v>
      </c>
      <c r="Q143" s="220"/>
      <c r="R143" s="221">
        <f>R144</f>
        <v>0</v>
      </c>
      <c r="S143" s="220"/>
      <c r="T143" s="222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3" t="s">
        <v>85</v>
      </c>
      <c r="AT143" s="224" t="s">
        <v>77</v>
      </c>
      <c r="AU143" s="224" t="s">
        <v>85</v>
      </c>
      <c r="AY143" s="223" t="s">
        <v>224</v>
      </c>
      <c r="BK143" s="225">
        <f>BK144</f>
        <v>0</v>
      </c>
    </row>
    <row r="144" s="2" customFormat="1" ht="24.15" customHeight="1">
      <c r="A144" s="39"/>
      <c r="B144" s="40"/>
      <c r="C144" s="226" t="s">
        <v>252</v>
      </c>
      <c r="D144" s="226" t="s">
        <v>225</v>
      </c>
      <c r="E144" s="227" t="s">
        <v>2301</v>
      </c>
      <c r="F144" s="228" t="s">
        <v>2302</v>
      </c>
      <c r="G144" s="229" t="s">
        <v>486</v>
      </c>
      <c r="H144" s="230">
        <v>1.5509999999999999</v>
      </c>
      <c r="I144" s="231"/>
      <c r="J144" s="232">
        <f>ROUND(I144*H144,2)</f>
        <v>0</v>
      </c>
      <c r="K144" s="228" t="s">
        <v>229</v>
      </c>
      <c r="L144" s="45"/>
      <c r="M144" s="307" t="s">
        <v>1</v>
      </c>
      <c r="N144" s="308" t="s">
        <v>43</v>
      </c>
      <c r="O144" s="248"/>
      <c r="P144" s="309">
        <f>O144*H144</f>
        <v>0</v>
      </c>
      <c r="Q144" s="309">
        <v>0</v>
      </c>
      <c r="R144" s="309">
        <f>Q144*H144</f>
        <v>0</v>
      </c>
      <c r="S144" s="309">
        <v>0</v>
      </c>
      <c r="T144" s="31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2364</v>
      </c>
    </row>
    <row r="145" s="2" customFormat="1" ht="6.96" customHeight="1">
      <c r="A145" s="39"/>
      <c r="B145" s="67"/>
      <c r="C145" s="68"/>
      <c r="D145" s="68"/>
      <c r="E145" s="68"/>
      <c r="F145" s="68"/>
      <c r="G145" s="68"/>
      <c r="H145" s="68"/>
      <c r="I145" s="68"/>
      <c r="J145" s="68"/>
      <c r="K145" s="68"/>
      <c r="L145" s="45"/>
      <c r="M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</row>
  </sheetData>
  <sheetProtection sheet="1" autoFilter="0" formatColumns="0" formatRows="0" objects="1" scenarios="1" spinCount="100000" saltValue="2U3n4/GtT66M7+XFHlniMLfPGFYGghd0ST4FakcdFUs6XuRYha+h5w8iKAJv+uXLH5h57GmSSUxioJKqVNtUMg==" hashValue="frsLv6vKaYASGT1BecXB/ahoESOI0/EwMlTkj5B0hBSQ5EdVFEeIMSuoKRbIAOfD3+00YTBLvNYY6/d86LPl8g==" algorithmName="SHA-512" password="CC35"/>
  <autoFilter ref="C128:K1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170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2349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2365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ROUND((SUM(BE129:BE152)),  2)</f>
        <v>0</v>
      </c>
      <c r="G37" s="39"/>
      <c r="H37" s="39"/>
      <c r="I37" s="166">
        <v>0.20999999999999999</v>
      </c>
      <c r="J37" s="165">
        <f>ROUND(((SUM(BE129:BE152))*I37),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ROUND((SUM(BF129:BF152)),  2)</f>
        <v>0</v>
      </c>
      <c r="G38" s="39"/>
      <c r="H38" s="39"/>
      <c r="I38" s="166">
        <v>0.12</v>
      </c>
      <c r="J38" s="165">
        <f>ROUND(((SUM(BF129:BF152))*I38),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ROUND((SUM(BG129:BG152)),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ROUND((SUM(BH129:BH152)),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ROUND((SUM(BI129:BI152)),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2349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1704.2 - Mobiliář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305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306</v>
      </c>
      <c r="E102" s="198"/>
      <c r="F102" s="198"/>
      <c r="G102" s="198"/>
      <c r="H102" s="198"/>
      <c r="I102" s="198"/>
      <c r="J102" s="199">
        <f>J131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417</v>
      </c>
      <c r="E103" s="198"/>
      <c r="F103" s="198"/>
      <c r="G103" s="198"/>
      <c r="H103" s="198"/>
      <c r="I103" s="198"/>
      <c r="J103" s="199">
        <f>J137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419</v>
      </c>
      <c r="E104" s="198"/>
      <c r="F104" s="198"/>
      <c r="G104" s="198"/>
      <c r="H104" s="198"/>
      <c r="I104" s="198"/>
      <c r="J104" s="199">
        <f>J140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420</v>
      </c>
      <c r="E105" s="198"/>
      <c r="F105" s="198"/>
      <c r="G105" s="198"/>
      <c r="H105" s="198"/>
      <c r="I105" s="198"/>
      <c r="J105" s="199">
        <f>J151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194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195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274" t="s">
        <v>2349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415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SO 1704.2 - Mobiliář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parc.č.549/61</v>
      </c>
      <c r="G123" s="41"/>
      <c r="H123" s="41"/>
      <c r="I123" s="33" t="s">
        <v>22</v>
      </c>
      <c r="J123" s="80" t="str">
        <f>IF(J16="","",J16)</f>
        <v>10. 7. 2025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24</v>
      </c>
      <c r="D125" s="41"/>
      <c r="E125" s="41"/>
      <c r="F125" s="28" t="str">
        <f>E19</f>
        <v>Město Světlá nad Sázavou</v>
      </c>
      <c r="G125" s="41"/>
      <c r="H125" s="41"/>
      <c r="I125" s="33" t="s">
        <v>31</v>
      </c>
      <c r="J125" s="37" t="str">
        <f>E25</f>
        <v>TRANSCONSULT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29</v>
      </c>
      <c r="D126" s="41"/>
      <c r="E126" s="41"/>
      <c r="F126" s="28" t="str">
        <f>IF(E22="","",E22)</f>
        <v>Vyplň údaj</v>
      </c>
      <c r="G126" s="41"/>
      <c r="H126" s="41"/>
      <c r="I126" s="33" t="s">
        <v>35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209</v>
      </c>
      <c r="D128" s="204" t="s">
        <v>63</v>
      </c>
      <c r="E128" s="204" t="s">
        <v>59</v>
      </c>
      <c r="F128" s="204" t="s">
        <v>60</v>
      </c>
      <c r="G128" s="204" t="s">
        <v>210</v>
      </c>
      <c r="H128" s="204" t="s">
        <v>211</v>
      </c>
      <c r="I128" s="204" t="s">
        <v>212</v>
      </c>
      <c r="J128" s="204" t="s">
        <v>199</v>
      </c>
      <c r="K128" s="205" t="s">
        <v>213</v>
      </c>
      <c r="L128" s="206"/>
      <c r="M128" s="101" t="s">
        <v>1</v>
      </c>
      <c r="N128" s="102" t="s">
        <v>42</v>
      </c>
      <c r="O128" s="102" t="s">
        <v>214</v>
      </c>
      <c r="P128" s="102" t="s">
        <v>215</v>
      </c>
      <c r="Q128" s="102" t="s">
        <v>216</v>
      </c>
      <c r="R128" s="102" t="s">
        <v>217</v>
      </c>
      <c r="S128" s="102" t="s">
        <v>218</v>
      </c>
      <c r="T128" s="103" t="s">
        <v>219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220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</f>
        <v>0</v>
      </c>
      <c r="Q129" s="105"/>
      <c r="R129" s="209">
        <f>R130</f>
        <v>12.8720125</v>
      </c>
      <c r="S129" s="105"/>
      <c r="T129" s="210">
        <f>T130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201</v>
      </c>
      <c r="BK129" s="211">
        <f>BK130</f>
        <v>0</v>
      </c>
    </row>
    <row r="130" s="12" customFormat="1" ht="25.92" customHeight="1">
      <c r="A130" s="12"/>
      <c r="B130" s="212"/>
      <c r="C130" s="213"/>
      <c r="D130" s="214" t="s">
        <v>77</v>
      </c>
      <c r="E130" s="215" t="s">
        <v>307</v>
      </c>
      <c r="F130" s="215" t="s">
        <v>308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P131+P137+P140+P151</f>
        <v>0</v>
      </c>
      <c r="Q130" s="220"/>
      <c r="R130" s="221">
        <f>R131+R137+R140+R151</f>
        <v>12.8720125</v>
      </c>
      <c r="S130" s="220"/>
      <c r="T130" s="222">
        <f>T131+T137+T140+T151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85</v>
      </c>
      <c r="AT130" s="224" t="s">
        <v>77</v>
      </c>
      <c r="AU130" s="224" t="s">
        <v>78</v>
      </c>
      <c r="AY130" s="223" t="s">
        <v>224</v>
      </c>
      <c r="BK130" s="225">
        <f>BK131+BK137+BK140+BK151</f>
        <v>0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85</v>
      </c>
      <c r="F131" s="244" t="s">
        <v>309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SUM(P132:P136)</f>
        <v>0</v>
      </c>
      <c r="Q131" s="220"/>
      <c r="R131" s="221">
        <f>SUM(R132:R136)</f>
        <v>0</v>
      </c>
      <c r="S131" s="220"/>
      <c r="T131" s="222">
        <f>SUM(T132:T136)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85</v>
      </c>
      <c r="AY131" s="223" t="s">
        <v>224</v>
      </c>
      <c r="BK131" s="225">
        <f>SUM(BK132:BK136)</f>
        <v>0</v>
      </c>
    </row>
    <row r="132" s="2" customFormat="1" ht="33" customHeight="1">
      <c r="A132" s="39"/>
      <c r="B132" s="40"/>
      <c r="C132" s="226" t="s">
        <v>85</v>
      </c>
      <c r="D132" s="226" t="s">
        <v>225</v>
      </c>
      <c r="E132" s="227" t="s">
        <v>2351</v>
      </c>
      <c r="F132" s="228" t="s">
        <v>2352</v>
      </c>
      <c r="G132" s="229" t="s">
        <v>394</v>
      </c>
      <c r="H132" s="230">
        <v>3.75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2366</v>
      </c>
    </row>
    <row r="133" s="13" customFormat="1">
      <c r="A133" s="13"/>
      <c r="B133" s="250"/>
      <c r="C133" s="251"/>
      <c r="D133" s="239" t="s">
        <v>314</v>
      </c>
      <c r="E133" s="252" t="s">
        <v>1</v>
      </c>
      <c r="F133" s="253" t="s">
        <v>2367</v>
      </c>
      <c r="G133" s="251"/>
      <c r="H133" s="254">
        <v>3.75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314</v>
      </c>
      <c r="AU133" s="260" t="s">
        <v>87</v>
      </c>
      <c r="AV133" s="13" t="s">
        <v>87</v>
      </c>
      <c r="AW133" s="13" t="s">
        <v>34</v>
      </c>
      <c r="AX133" s="13" t="s">
        <v>85</v>
      </c>
      <c r="AY133" s="260" t="s">
        <v>224</v>
      </c>
    </row>
    <row r="134" s="2" customFormat="1" ht="37.8" customHeight="1">
      <c r="A134" s="39"/>
      <c r="B134" s="40"/>
      <c r="C134" s="226" t="s">
        <v>87</v>
      </c>
      <c r="D134" s="226" t="s">
        <v>225</v>
      </c>
      <c r="E134" s="227" t="s">
        <v>392</v>
      </c>
      <c r="F134" s="228" t="s">
        <v>393</v>
      </c>
      <c r="G134" s="229" t="s">
        <v>394</v>
      </c>
      <c r="H134" s="230">
        <v>3.75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2368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2369</v>
      </c>
      <c r="G135" s="251"/>
      <c r="H135" s="254">
        <v>3.75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2" customFormat="1" ht="16.5" customHeight="1">
      <c r="A136" s="39"/>
      <c r="B136" s="40"/>
      <c r="C136" s="226" t="s">
        <v>101</v>
      </c>
      <c r="D136" s="226" t="s">
        <v>225</v>
      </c>
      <c r="E136" s="227" t="s">
        <v>405</v>
      </c>
      <c r="F136" s="228" t="s">
        <v>406</v>
      </c>
      <c r="G136" s="229" t="s">
        <v>394</v>
      </c>
      <c r="H136" s="230">
        <v>3.75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2370</v>
      </c>
    </row>
    <row r="137" s="12" customFormat="1" ht="22.8" customHeight="1">
      <c r="A137" s="12"/>
      <c r="B137" s="212"/>
      <c r="C137" s="213"/>
      <c r="D137" s="214" t="s">
        <v>77</v>
      </c>
      <c r="E137" s="244" t="s">
        <v>87</v>
      </c>
      <c r="F137" s="244" t="s">
        <v>502</v>
      </c>
      <c r="G137" s="213"/>
      <c r="H137" s="213"/>
      <c r="I137" s="216"/>
      <c r="J137" s="245">
        <f>BK137</f>
        <v>0</v>
      </c>
      <c r="K137" s="213"/>
      <c r="L137" s="218"/>
      <c r="M137" s="219"/>
      <c r="N137" s="220"/>
      <c r="O137" s="220"/>
      <c r="P137" s="221">
        <f>SUM(P138:P139)</f>
        <v>0</v>
      </c>
      <c r="Q137" s="220"/>
      <c r="R137" s="221">
        <f>SUM(R138:R139)</f>
        <v>9.3820125000000001</v>
      </c>
      <c r="S137" s="220"/>
      <c r="T137" s="22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3" t="s">
        <v>85</v>
      </c>
      <c r="AT137" s="224" t="s">
        <v>77</v>
      </c>
      <c r="AU137" s="224" t="s">
        <v>85</v>
      </c>
      <c r="AY137" s="223" t="s">
        <v>224</v>
      </c>
      <c r="BK137" s="225">
        <f>SUM(BK138:BK139)</f>
        <v>0</v>
      </c>
    </row>
    <row r="138" s="2" customFormat="1" ht="16.5" customHeight="1">
      <c r="A138" s="39"/>
      <c r="B138" s="40"/>
      <c r="C138" s="226" t="s">
        <v>243</v>
      </c>
      <c r="D138" s="226" t="s">
        <v>225</v>
      </c>
      <c r="E138" s="227" t="s">
        <v>819</v>
      </c>
      <c r="F138" s="228" t="s">
        <v>820</v>
      </c>
      <c r="G138" s="229" t="s">
        <v>394</v>
      </c>
      <c r="H138" s="230">
        <v>3.75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2.5018699999999998</v>
      </c>
      <c r="R138" s="235">
        <f>Q138*H138</f>
        <v>9.3820125000000001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2371</v>
      </c>
    </row>
    <row r="139" s="13" customFormat="1">
      <c r="A139" s="13"/>
      <c r="B139" s="250"/>
      <c r="C139" s="251"/>
      <c r="D139" s="239" t="s">
        <v>314</v>
      </c>
      <c r="E139" s="252" t="s">
        <v>1</v>
      </c>
      <c r="F139" s="253" t="s">
        <v>2372</v>
      </c>
      <c r="G139" s="251"/>
      <c r="H139" s="254">
        <v>3.75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314</v>
      </c>
      <c r="AU139" s="260" t="s">
        <v>87</v>
      </c>
      <c r="AV139" s="13" t="s">
        <v>87</v>
      </c>
      <c r="AW139" s="13" t="s">
        <v>34</v>
      </c>
      <c r="AX139" s="13" t="s">
        <v>85</v>
      </c>
      <c r="AY139" s="260" t="s">
        <v>224</v>
      </c>
    </row>
    <row r="140" s="12" customFormat="1" ht="22.8" customHeight="1">
      <c r="A140" s="12"/>
      <c r="B140" s="212"/>
      <c r="C140" s="213"/>
      <c r="D140" s="214" t="s">
        <v>77</v>
      </c>
      <c r="E140" s="244" t="s">
        <v>271</v>
      </c>
      <c r="F140" s="244" t="s">
        <v>566</v>
      </c>
      <c r="G140" s="213"/>
      <c r="H140" s="213"/>
      <c r="I140" s="216"/>
      <c r="J140" s="245">
        <f>BK140</f>
        <v>0</v>
      </c>
      <c r="K140" s="213"/>
      <c r="L140" s="218"/>
      <c r="M140" s="219"/>
      <c r="N140" s="220"/>
      <c r="O140" s="220"/>
      <c r="P140" s="221">
        <f>SUM(P141:P150)</f>
        <v>0</v>
      </c>
      <c r="Q140" s="220"/>
      <c r="R140" s="221">
        <f>SUM(R141:R150)</f>
        <v>3.4900000000000002</v>
      </c>
      <c r="S140" s="220"/>
      <c r="T140" s="222">
        <f>SUM(T141:T150)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85</v>
      </c>
      <c r="AT140" s="224" t="s">
        <v>77</v>
      </c>
      <c r="AU140" s="224" t="s">
        <v>85</v>
      </c>
      <c r="AY140" s="223" t="s">
        <v>224</v>
      </c>
      <c r="BK140" s="225">
        <f>SUM(BK141:BK150)</f>
        <v>0</v>
      </c>
    </row>
    <row r="141" s="2" customFormat="1" ht="37.8" customHeight="1">
      <c r="A141" s="39"/>
      <c r="B141" s="40"/>
      <c r="C141" s="226" t="s">
        <v>223</v>
      </c>
      <c r="D141" s="226" t="s">
        <v>225</v>
      </c>
      <c r="E141" s="227" t="s">
        <v>2373</v>
      </c>
      <c r="F141" s="228" t="s">
        <v>2374</v>
      </c>
      <c r="G141" s="229" t="s">
        <v>318</v>
      </c>
      <c r="H141" s="230">
        <v>15</v>
      </c>
      <c r="I141" s="231"/>
      <c r="J141" s="232">
        <f>ROUND(I141*H141,2)</f>
        <v>0</v>
      </c>
      <c r="K141" s="228" t="s">
        <v>1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0.10000000000000001</v>
      </c>
      <c r="R141" s="235">
        <f>Q141*H141</f>
        <v>1.5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2375</v>
      </c>
    </row>
    <row r="142" s="2" customFormat="1">
      <c r="A142" s="39"/>
      <c r="B142" s="40"/>
      <c r="C142" s="41"/>
      <c r="D142" s="239" t="s">
        <v>235</v>
      </c>
      <c r="E142" s="41"/>
      <c r="F142" s="240" t="s">
        <v>2376</v>
      </c>
      <c r="G142" s="41"/>
      <c r="H142" s="41"/>
      <c r="I142" s="241"/>
      <c r="J142" s="41"/>
      <c r="K142" s="41"/>
      <c r="L142" s="45"/>
      <c r="M142" s="242"/>
      <c r="N142" s="243"/>
      <c r="O142" s="92"/>
      <c r="P142" s="92"/>
      <c r="Q142" s="92"/>
      <c r="R142" s="92"/>
      <c r="S142" s="92"/>
      <c r="T142" s="93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235</v>
      </c>
      <c r="AU142" s="18" t="s">
        <v>87</v>
      </c>
    </row>
    <row r="143" s="2" customFormat="1" ht="44.25" customHeight="1">
      <c r="A143" s="39"/>
      <c r="B143" s="40"/>
      <c r="C143" s="226" t="s">
        <v>252</v>
      </c>
      <c r="D143" s="226" t="s">
        <v>225</v>
      </c>
      <c r="E143" s="227" t="s">
        <v>2377</v>
      </c>
      <c r="F143" s="228" t="s">
        <v>2378</v>
      </c>
      <c r="G143" s="229" t="s">
        <v>318</v>
      </c>
      <c r="H143" s="230">
        <v>15</v>
      </c>
      <c r="I143" s="231"/>
      <c r="J143" s="232">
        <f>ROUND(I143*H143,2)</f>
        <v>0</v>
      </c>
      <c r="K143" s="228" t="s">
        <v>1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0.029999999999999999</v>
      </c>
      <c r="R143" s="235">
        <f>Q143*H143</f>
        <v>0.44999999999999996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243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2379</v>
      </c>
    </row>
    <row r="144" s="2" customFormat="1">
      <c r="A144" s="39"/>
      <c r="B144" s="40"/>
      <c r="C144" s="41"/>
      <c r="D144" s="239" t="s">
        <v>235</v>
      </c>
      <c r="E144" s="41"/>
      <c r="F144" s="240" t="s">
        <v>2380</v>
      </c>
      <c r="G144" s="41"/>
      <c r="H144" s="41"/>
      <c r="I144" s="241"/>
      <c r="J144" s="41"/>
      <c r="K144" s="41"/>
      <c r="L144" s="45"/>
      <c r="M144" s="242"/>
      <c r="N144" s="243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235</v>
      </c>
      <c r="AU144" s="18" t="s">
        <v>87</v>
      </c>
    </row>
    <row r="145" s="2" customFormat="1" ht="37.8" customHeight="1">
      <c r="A145" s="39"/>
      <c r="B145" s="40"/>
      <c r="C145" s="226" t="s">
        <v>257</v>
      </c>
      <c r="D145" s="226" t="s">
        <v>225</v>
      </c>
      <c r="E145" s="227" t="s">
        <v>2381</v>
      </c>
      <c r="F145" s="228" t="s">
        <v>2382</v>
      </c>
      <c r="G145" s="229" t="s">
        <v>318</v>
      </c>
      <c r="H145" s="230">
        <v>4</v>
      </c>
      <c r="I145" s="231"/>
      <c r="J145" s="232">
        <f>ROUND(I145*H145,2)</f>
        <v>0</v>
      </c>
      <c r="K145" s="228" t="s">
        <v>1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0.070000000000000007</v>
      </c>
      <c r="R145" s="235">
        <f>Q145*H145</f>
        <v>0.28000000000000003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2383</v>
      </c>
    </row>
    <row r="146" s="2" customFormat="1">
      <c r="A146" s="39"/>
      <c r="B146" s="40"/>
      <c r="C146" s="41"/>
      <c r="D146" s="239" t="s">
        <v>235</v>
      </c>
      <c r="E146" s="41"/>
      <c r="F146" s="240" t="s">
        <v>2384</v>
      </c>
      <c r="G146" s="41"/>
      <c r="H146" s="41"/>
      <c r="I146" s="241"/>
      <c r="J146" s="41"/>
      <c r="K146" s="41"/>
      <c r="L146" s="45"/>
      <c r="M146" s="242"/>
      <c r="N146" s="243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235</v>
      </c>
      <c r="AU146" s="18" t="s">
        <v>87</v>
      </c>
    </row>
    <row r="147" s="2" customFormat="1" ht="37.8" customHeight="1">
      <c r="A147" s="39"/>
      <c r="B147" s="40"/>
      <c r="C147" s="226" t="s">
        <v>264</v>
      </c>
      <c r="D147" s="226" t="s">
        <v>225</v>
      </c>
      <c r="E147" s="227" t="s">
        <v>2385</v>
      </c>
      <c r="F147" s="228" t="s">
        <v>2386</v>
      </c>
      <c r="G147" s="229" t="s">
        <v>318</v>
      </c>
      <c r="H147" s="230">
        <v>14</v>
      </c>
      <c r="I147" s="231"/>
      <c r="J147" s="232">
        <f>ROUND(I147*H147,2)</f>
        <v>0</v>
      </c>
      <c r="K147" s="228" t="s">
        <v>1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0.080000000000000002</v>
      </c>
      <c r="R147" s="235">
        <f>Q147*H147</f>
        <v>1.1200000000000001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243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2387</v>
      </c>
    </row>
    <row r="148" s="2" customFormat="1">
      <c r="A148" s="39"/>
      <c r="B148" s="40"/>
      <c r="C148" s="41"/>
      <c r="D148" s="239" t="s">
        <v>235</v>
      </c>
      <c r="E148" s="41"/>
      <c r="F148" s="240" t="s">
        <v>2388</v>
      </c>
      <c r="G148" s="41"/>
      <c r="H148" s="41"/>
      <c r="I148" s="241"/>
      <c r="J148" s="41"/>
      <c r="K148" s="41"/>
      <c r="L148" s="45"/>
      <c r="M148" s="242"/>
      <c r="N148" s="243"/>
      <c r="O148" s="92"/>
      <c r="P148" s="92"/>
      <c r="Q148" s="92"/>
      <c r="R148" s="92"/>
      <c r="S148" s="92"/>
      <c r="T148" s="93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235</v>
      </c>
      <c r="AU148" s="18" t="s">
        <v>87</v>
      </c>
    </row>
    <row r="149" s="2" customFormat="1" ht="24.15" customHeight="1">
      <c r="A149" s="39"/>
      <c r="B149" s="40"/>
      <c r="C149" s="226" t="s">
        <v>271</v>
      </c>
      <c r="D149" s="226" t="s">
        <v>225</v>
      </c>
      <c r="E149" s="227" t="s">
        <v>2389</v>
      </c>
      <c r="F149" s="228" t="s">
        <v>2390</v>
      </c>
      <c r="G149" s="229" t="s">
        <v>318</v>
      </c>
      <c r="H149" s="230">
        <v>7</v>
      </c>
      <c r="I149" s="231"/>
      <c r="J149" s="232">
        <f>ROUND(I149*H149,2)</f>
        <v>0</v>
      </c>
      <c r="K149" s="228" t="s">
        <v>1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0.02</v>
      </c>
      <c r="R149" s="235">
        <f>Q149*H149</f>
        <v>0.14000000000000001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2391</v>
      </c>
    </row>
    <row r="150" s="2" customFormat="1">
      <c r="A150" s="39"/>
      <c r="B150" s="40"/>
      <c r="C150" s="41"/>
      <c r="D150" s="239" t="s">
        <v>235</v>
      </c>
      <c r="E150" s="41"/>
      <c r="F150" s="240" t="s">
        <v>2392</v>
      </c>
      <c r="G150" s="41"/>
      <c r="H150" s="41"/>
      <c r="I150" s="241"/>
      <c r="J150" s="41"/>
      <c r="K150" s="41"/>
      <c r="L150" s="45"/>
      <c r="M150" s="242"/>
      <c r="N150" s="243"/>
      <c r="O150" s="92"/>
      <c r="P150" s="92"/>
      <c r="Q150" s="92"/>
      <c r="R150" s="92"/>
      <c r="S150" s="92"/>
      <c r="T150" s="93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235</v>
      </c>
      <c r="AU150" s="18" t="s">
        <v>87</v>
      </c>
    </row>
    <row r="151" s="12" customFormat="1" ht="22.8" customHeight="1">
      <c r="A151" s="12"/>
      <c r="B151" s="212"/>
      <c r="C151" s="213"/>
      <c r="D151" s="214" t="s">
        <v>77</v>
      </c>
      <c r="E151" s="244" t="s">
        <v>597</v>
      </c>
      <c r="F151" s="244" t="s">
        <v>598</v>
      </c>
      <c r="G151" s="213"/>
      <c r="H151" s="213"/>
      <c r="I151" s="216"/>
      <c r="J151" s="245">
        <f>BK151</f>
        <v>0</v>
      </c>
      <c r="K151" s="213"/>
      <c r="L151" s="218"/>
      <c r="M151" s="219"/>
      <c r="N151" s="220"/>
      <c r="O151" s="220"/>
      <c r="P151" s="221">
        <f>P152</f>
        <v>0</v>
      </c>
      <c r="Q151" s="220"/>
      <c r="R151" s="221">
        <f>R152</f>
        <v>0</v>
      </c>
      <c r="S151" s="220"/>
      <c r="T151" s="222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3" t="s">
        <v>85</v>
      </c>
      <c r="AT151" s="224" t="s">
        <v>77</v>
      </c>
      <c r="AU151" s="224" t="s">
        <v>85</v>
      </c>
      <c r="AY151" s="223" t="s">
        <v>224</v>
      </c>
      <c r="BK151" s="225">
        <f>BK152</f>
        <v>0</v>
      </c>
    </row>
    <row r="152" s="2" customFormat="1" ht="24.15" customHeight="1">
      <c r="A152" s="39"/>
      <c r="B152" s="40"/>
      <c r="C152" s="226" t="s">
        <v>276</v>
      </c>
      <c r="D152" s="226" t="s">
        <v>225</v>
      </c>
      <c r="E152" s="227" t="s">
        <v>2301</v>
      </c>
      <c r="F152" s="228" t="s">
        <v>2302</v>
      </c>
      <c r="G152" s="229" t="s">
        <v>486</v>
      </c>
      <c r="H152" s="230">
        <v>12.872</v>
      </c>
      <c r="I152" s="231"/>
      <c r="J152" s="232">
        <f>ROUND(I152*H152,2)</f>
        <v>0</v>
      </c>
      <c r="K152" s="228" t="s">
        <v>229</v>
      </c>
      <c r="L152" s="45"/>
      <c r="M152" s="307" t="s">
        <v>1</v>
      </c>
      <c r="N152" s="308" t="s">
        <v>43</v>
      </c>
      <c r="O152" s="248"/>
      <c r="P152" s="309">
        <f>O152*H152</f>
        <v>0</v>
      </c>
      <c r="Q152" s="309">
        <v>0</v>
      </c>
      <c r="R152" s="309">
        <f>Q152*H152</f>
        <v>0</v>
      </c>
      <c r="S152" s="309">
        <v>0</v>
      </c>
      <c r="T152" s="31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2393</v>
      </c>
    </row>
    <row r="153" s="2" customFormat="1" ht="6.96" customHeight="1">
      <c r="A153" s="39"/>
      <c r="B153" s="67"/>
      <c r="C153" s="68"/>
      <c r="D153" s="68"/>
      <c r="E153" s="68"/>
      <c r="F153" s="68"/>
      <c r="G153" s="68"/>
      <c r="H153" s="68"/>
      <c r="I153" s="68"/>
      <c r="J153" s="68"/>
      <c r="K153" s="68"/>
      <c r="L153" s="45"/>
      <c r="M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</row>
  </sheetData>
  <sheetProtection sheet="1" autoFilter="0" formatColumns="0" formatRows="0" objects="1" scenarios="1" spinCount="100000" saltValue="xlgch8Jw6bbCLLOgMduoS+trKZPACnUHoWV8BMm13k47t09Kpyti/SiNIeX0SUizSL1tZUX8SjEJy6cPU3k7CQ==" hashValue="2mxy3vlNAv0Lc0Zk03uIK8343kBXr5c+wSA/xRN5T+QHn2a6BqqUrPYTOqEqSI7z4xsG+hND0pK5MrzM8dVrQQ==" algorithmName="SHA-512" password="CC35"/>
  <autoFilter ref="C128:K15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173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2394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ROUND(J128,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ROUND((SUM(BE128:BE186)),  2)</f>
        <v>0</v>
      </c>
      <c r="G35" s="39"/>
      <c r="H35" s="39"/>
      <c r="I35" s="166">
        <v>0.20999999999999999</v>
      </c>
      <c r="J35" s="165">
        <f>ROUND(((SUM(BE128:BE186))*I35),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ROUND((SUM(BF128:BF186)),  2)</f>
        <v>0</v>
      </c>
      <c r="G36" s="39"/>
      <c r="H36" s="39"/>
      <c r="I36" s="166">
        <v>0.12</v>
      </c>
      <c r="J36" s="165">
        <f>ROUND(((SUM(BF128:BF186))*I36),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ROUND((SUM(BG128:BG186)),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ROUND((SUM(BH128:BH186)),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ROUND((SUM(BI128:BI186)),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1705 - Ohniště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J128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J129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J130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J151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681</v>
      </c>
      <c r="E102" s="198"/>
      <c r="F102" s="198"/>
      <c r="G102" s="198"/>
      <c r="H102" s="198"/>
      <c r="I102" s="198"/>
      <c r="J102" s="199">
        <f>J154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604</v>
      </c>
      <c r="E103" s="198"/>
      <c r="F103" s="198"/>
      <c r="G103" s="198"/>
      <c r="H103" s="198"/>
      <c r="I103" s="198"/>
      <c r="J103" s="199">
        <f>J158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418</v>
      </c>
      <c r="E104" s="198"/>
      <c r="F104" s="198"/>
      <c r="G104" s="198"/>
      <c r="H104" s="198"/>
      <c r="I104" s="198"/>
      <c r="J104" s="199">
        <f>J162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419</v>
      </c>
      <c r="E105" s="198"/>
      <c r="F105" s="198"/>
      <c r="G105" s="198"/>
      <c r="H105" s="198"/>
      <c r="I105" s="198"/>
      <c r="J105" s="199">
        <f>J182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420</v>
      </c>
      <c r="E106" s="198"/>
      <c r="F106" s="198"/>
      <c r="G106" s="198"/>
      <c r="H106" s="198"/>
      <c r="I106" s="198"/>
      <c r="J106" s="199">
        <f>J185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208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Využití pozemku parc.č.549/61, Světlá nad Sázavou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193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85" t="s">
        <v>194</v>
      </c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195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77" t="str">
        <f>E11</f>
        <v>SO 1705 - Ohniště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20</v>
      </c>
      <c r="D122" s="41"/>
      <c r="E122" s="41"/>
      <c r="F122" s="28" t="str">
        <f>F14</f>
        <v>parc.č.549/61</v>
      </c>
      <c r="G122" s="41"/>
      <c r="H122" s="41"/>
      <c r="I122" s="33" t="s">
        <v>22</v>
      </c>
      <c r="J122" s="80" t="str">
        <f>IF(J14="","",J14)</f>
        <v>10. 7. 2025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25.65" customHeight="1">
      <c r="A124" s="39"/>
      <c r="B124" s="40"/>
      <c r="C124" s="33" t="s">
        <v>24</v>
      </c>
      <c r="D124" s="41"/>
      <c r="E124" s="41"/>
      <c r="F124" s="28" t="str">
        <f>E17</f>
        <v>Město Světlá nad Sázavou</v>
      </c>
      <c r="G124" s="41"/>
      <c r="H124" s="41"/>
      <c r="I124" s="33" t="s">
        <v>31</v>
      </c>
      <c r="J124" s="37" t="str">
        <f>E23</f>
        <v>TRANSCONSULT s.r.o.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29</v>
      </c>
      <c r="D125" s="41"/>
      <c r="E125" s="41"/>
      <c r="F125" s="28" t="str">
        <f>IF(E20="","",E20)</f>
        <v>Vyplň údaj</v>
      </c>
      <c r="G125" s="41"/>
      <c r="H125" s="41"/>
      <c r="I125" s="33" t="s">
        <v>35</v>
      </c>
      <c r="J125" s="37" t="str">
        <f>E26</f>
        <v xml:space="preserve"> 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01"/>
      <c r="B127" s="202"/>
      <c r="C127" s="203" t="s">
        <v>209</v>
      </c>
      <c r="D127" s="204" t="s">
        <v>63</v>
      </c>
      <c r="E127" s="204" t="s">
        <v>59</v>
      </c>
      <c r="F127" s="204" t="s">
        <v>60</v>
      </c>
      <c r="G127" s="204" t="s">
        <v>210</v>
      </c>
      <c r="H127" s="204" t="s">
        <v>211</v>
      </c>
      <c r="I127" s="204" t="s">
        <v>212</v>
      </c>
      <c r="J127" s="204" t="s">
        <v>199</v>
      </c>
      <c r="K127" s="205" t="s">
        <v>213</v>
      </c>
      <c r="L127" s="206"/>
      <c r="M127" s="101" t="s">
        <v>1</v>
      </c>
      <c r="N127" s="102" t="s">
        <v>42</v>
      </c>
      <c r="O127" s="102" t="s">
        <v>214</v>
      </c>
      <c r="P127" s="102" t="s">
        <v>215</v>
      </c>
      <c r="Q127" s="102" t="s">
        <v>216</v>
      </c>
      <c r="R127" s="102" t="s">
        <v>217</v>
      </c>
      <c r="S127" s="102" t="s">
        <v>218</v>
      </c>
      <c r="T127" s="103" t="s">
        <v>219</v>
      </c>
      <c r="U127" s="201"/>
      <c r="V127" s="201"/>
      <c r="W127" s="201"/>
      <c r="X127" s="201"/>
      <c r="Y127" s="201"/>
      <c r="Z127" s="201"/>
      <c r="AA127" s="201"/>
      <c r="AB127" s="201"/>
      <c r="AC127" s="201"/>
      <c r="AD127" s="201"/>
      <c r="AE127" s="201"/>
    </row>
    <row r="128" s="2" customFormat="1" ht="22.8" customHeight="1">
      <c r="A128" s="39"/>
      <c r="B128" s="40"/>
      <c r="C128" s="108" t="s">
        <v>220</v>
      </c>
      <c r="D128" s="41"/>
      <c r="E128" s="41"/>
      <c r="F128" s="41"/>
      <c r="G128" s="41"/>
      <c r="H128" s="41"/>
      <c r="I128" s="41"/>
      <c r="J128" s="207">
        <f>BK128</f>
        <v>0</v>
      </c>
      <c r="K128" s="41"/>
      <c r="L128" s="45"/>
      <c r="M128" s="104"/>
      <c r="N128" s="208"/>
      <c r="O128" s="105"/>
      <c r="P128" s="209">
        <f>P129</f>
        <v>0</v>
      </c>
      <c r="Q128" s="105"/>
      <c r="R128" s="209">
        <f>R129</f>
        <v>42.784288519999997</v>
      </c>
      <c r="S128" s="105"/>
      <c r="T128" s="210">
        <f>T129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77</v>
      </c>
      <c r="AU128" s="18" t="s">
        <v>201</v>
      </c>
      <c r="BK128" s="211">
        <f>BK129</f>
        <v>0</v>
      </c>
    </row>
    <row r="129" s="12" customFormat="1" ht="25.92" customHeight="1">
      <c r="A129" s="12"/>
      <c r="B129" s="212"/>
      <c r="C129" s="213"/>
      <c r="D129" s="214" t="s">
        <v>77</v>
      </c>
      <c r="E129" s="215" t="s">
        <v>307</v>
      </c>
      <c r="F129" s="215" t="s">
        <v>308</v>
      </c>
      <c r="G129" s="213"/>
      <c r="H129" s="213"/>
      <c r="I129" s="216"/>
      <c r="J129" s="217">
        <f>BK129</f>
        <v>0</v>
      </c>
      <c r="K129" s="213"/>
      <c r="L129" s="218"/>
      <c r="M129" s="219"/>
      <c r="N129" s="220"/>
      <c r="O129" s="220"/>
      <c r="P129" s="221">
        <f>P130+P151+P154+P158+P162+P182+P185</f>
        <v>0</v>
      </c>
      <c r="Q129" s="220"/>
      <c r="R129" s="221">
        <f>R130+R151+R154+R158+R162+R182+R185</f>
        <v>42.784288519999997</v>
      </c>
      <c r="S129" s="220"/>
      <c r="T129" s="222">
        <f>T130+T151+T154+T158+T162+T182+T185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85</v>
      </c>
      <c r="AT129" s="224" t="s">
        <v>77</v>
      </c>
      <c r="AU129" s="224" t="s">
        <v>78</v>
      </c>
      <c r="AY129" s="223" t="s">
        <v>224</v>
      </c>
      <c r="BK129" s="225">
        <f>BK130+BK151+BK154+BK158+BK162+BK182+BK185</f>
        <v>0</v>
      </c>
    </row>
    <row r="130" s="12" customFormat="1" ht="22.8" customHeight="1">
      <c r="A130" s="12"/>
      <c r="B130" s="212"/>
      <c r="C130" s="213"/>
      <c r="D130" s="214" t="s">
        <v>77</v>
      </c>
      <c r="E130" s="244" t="s">
        <v>85</v>
      </c>
      <c r="F130" s="244" t="s">
        <v>309</v>
      </c>
      <c r="G130" s="213"/>
      <c r="H130" s="213"/>
      <c r="I130" s="216"/>
      <c r="J130" s="245">
        <f>BK130</f>
        <v>0</v>
      </c>
      <c r="K130" s="213"/>
      <c r="L130" s="218"/>
      <c r="M130" s="219"/>
      <c r="N130" s="220"/>
      <c r="O130" s="220"/>
      <c r="P130" s="221">
        <f>SUM(P131:P150)</f>
        <v>0</v>
      </c>
      <c r="Q130" s="220"/>
      <c r="R130" s="221">
        <f>SUM(R131:R150)</f>
        <v>0</v>
      </c>
      <c r="S130" s="220"/>
      <c r="T130" s="222">
        <f>SUM(T131:T150)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85</v>
      </c>
      <c r="AT130" s="224" t="s">
        <v>77</v>
      </c>
      <c r="AU130" s="224" t="s">
        <v>85</v>
      </c>
      <c r="AY130" s="223" t="s">
        <v>224</v>
      </c>
      <c r="BK130" s="225">
        <f>SUM(BK131:BK150)</f>
        <v>0</v>
      </c>
    </row>
    <row r="131" s="2" customFormat="1" ht="33" customHeight="1">
      <c r="A131" s="39"/>
      <c r="B131" s="40"/>
      <c r="C131" s="226" t="s">
        <v>85</v>
      </c>
      <c r="D131" s="226" t="s">
        <v>225</v>
      </c>
      <c r="E131" s="227" t="s">
        <v>2395</v>
      </c>
      <c r="F131" s="228" t="s">
        <v>2396</v>
      </c>
      <c r="G131" s="229" t="s">
        <v>394</v>
      </c>
      <c r="H131" s="230">
        <v>7.1059999999999999</v>
      </c>
      <c r="I131" s="231"/>
      <c r="J131" s="232">
        <f>ROUND(I131*H131,2)</f>
        <v>0</v>
      </c>
      <c r="K131" s="228" t="s">
        <v>229</v>
      </c>
      <c r="L131" s="45"/>
      <c r="M131" s="233" t="s">
        <v>1</v>
      </c>
      <c r="N131" s="234" t="s">
        <v>43</v>
      </c>
      <c r="O131" s="92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243</v>
      </c>
      <c r="AT131" s="237" t="s">
        <v>225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243</v>
      </c>
      <c r="BM131" s="237" t="s">
        <v>2397</v>
      </c>
    </row>
    <row r="132" s="13" customFormat="1">
      <c r="A132" s="13"/>
      <c r="B132" s="250"/>
      <c r="C132" s="251"/>
      <c r="D132" s="239" t="s">
        <v>314</v>
      </c>
      <c r="E132" s="252" t="s">
        <v>1</v>
      </c>
      <c r="F132" s="253" t="s">
        <v>2398</v>
      </c>
      <c r="G132" s="251"/>
      <c r="H132" s="254">
        <v>7.1059999999999999</v>
      </c>
      <c r="I132" s="255"/>
      <c r="J132" s="251"/>
      <c r="K132" s="251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314</v>
      </c>
      <c r="AU132" s="260" t="s">
        <v>87</v>
      </c>
      <c r="AV132" s="13" t="s">
        <v>87</v>
      </c>
      <c r="AW132" s="13" t="s">
        <v>34</v>
      </c>
      <c r="AX132" s="13" t="s">
        <v>85</v>
      </c>
      <c r="AY132" s="260" t="s">
        <v>224</v>
      </c>
    </row>
    <row r="133" s="2" customFormat="1" ht="33" customHeight="1">
      <c r="A133" s="39"/>
      <c r="B133" s="40"/>
      <c r="C133" s="226" t="s">
        <v>87</v>
      </c>
      <c r="D133" s="226" t="s">
        <v>225</v>
      </c>
      <c r="E133" s="227" t="s">
        <v>2399</v>
      </c>
      <c r="F133" s="228" t="s">
        <v>2400</v>
      </c>
      <c r="G133" s="229" t="s">
        <v>394</v>
      </c>
      <c r="H133" s="230">
        <v>10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2401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2402</v>
      </c>
      <c r="G134" s="251"/>
      <c r="H134" s="254">
        <v>10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85</v>
      </c>
      <c r="AY134" s="260" t="s">
        <v>224</v>
      </c>
    </row>
    <row r="135" s="2" customFormat="1" ht="24.15" customHeight="1">
      <c r="A135" s="39"/>
      <c r="B135" s="40"/>
      <c r="C135" s="226" t="s">
        <v>101</v>
      </c>
      <c r="D135" s="226" t="s">
        <v>225</v>
      </c>
      <c r="E135" s="227" t="s">
        <v>2403</v>
      </c>
      <c r="F135" s="228" t="s">
        <v>2404</v>
      </c>
      <c r="G135" s="229" t="s">
        <v>394</v>
      </c>
      <c r="H135" s="230">
        <v>11.68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2405</v>
      </c>
    </row>
    <row r="136" s="13" customFormat="1">
      <c r="A136" s="13"/>
      <c r="B136" s="250"/>
      <c r="C136" s="251"/>
      <c r="D136" s="239" t="s">
        <v>314</v>
      </c>
      <c r="E136" s="252" t="s">
        <v>1</v>
      </c>
      <c r="F136" s="253" t="s">
        <v>2406</v>
      </c>
      <c r="G136" s="251"/>
      <c r="H136" s="254">
        <v>11.68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314</v>
      </c>
      <c r="AU136" s="260" t="s">
        <v>87</v>
      </c>
      <c r="AV136" s="13" t="s">
        <v>87</v>
      </c>
      <c r="AW136" s="13" t="s">
        <v>34</v>
      </c>
      <c r="AX136" s="13" t="s">
        <v>85</v>
      </c>
      <c r="AY136" s="260" t="s">
        <v>224</v>
      </c>
    </row>
    <row r="137" s="2" customFormat="1" ht="33" customHeight="1">
      <c r="A137" s="39"/>
      <c r="B137" s="40"/>
      <c r="C137" s="226" t="s">
        <v>243</v>
      </c>
      <c r="D137" s="226" t="s">
        <v>225</v>
      </c>
      <c r="E137" s="227" t="s">
        <v>1387</v>
      </c>
      <c r="F137" s="228" t="s">
        <v>1388</v>
      </c>
      <c r="G137" s="229" t="s">
        <v>394</v>
      </c>
      <c r="H137" s="230">
        <v>4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2407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2408</v>
      </c>
      <c r="G138" s="251"/>
      <c r="H138" s="254">
        <v>4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2" customFormat="1" ht="37.8" customHeight="1">
      <c r="A139" s="39"/>
      <c r="B139" s="40"/>
      <c r="C139" s="226" t="s">
        <v>223</v>
      </c>
      <c r="D139" s="226" t="s">
        <v>225</v>
      </c>
      <c r="E139" s="227" t="s">
        <v>392</v>
      </c>
      <c r="F139" s="228" t="s">
        <v>393</v>
      </c>
      <c r="G139" s="229" t="s">
        <v>394</v>
      </c>
      <c r="H139" s="230">
        <v>26.786000000000001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2409</v>
      </c>
    </row>
    <row r="140" s="13" customFormat="1">
      <c r="A140" s="13"/>
      <c r="B140" s="250"/>
      <c r="C140" s="251"/>
      <c r="D140" s="239" t="s">
        <v>314</v>
      </c>
      <c r="E140" s="252" t="s">
        <v>1</v>
      </c>
      <c r="F140" s="253" t="s">
        <v>2410</v>
      </c>
      <c r="G140" s="251"/>
      <c r="H140" s="254">
        <v>18.786000000000001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314</v>
      </c>
      <c r="AU140" s="260" t="s">
        <v>87</v>
      </c>
      <c r="AV140" s="13" t="s">
        <v>87</v>
      </c>
      <c r="AW140" s="13" t="s">
        <v>34</v>
      </c>
      <c r="AX140" s="13" t="s">
        <v>78</v>
      </c>
      <c r="AY140" s="260" t="s">
        <v>224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2411</v>
      </c>
      <c r="G141" s="251"/>
      <c r="H141" s="254">
        <v>8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78</v>
      </c>
      <c r="AY141" s="260" t="s">
        <v>224</v>
      </c>
    </row>
    <row r="142" s="15" customFormat="1">
      <c r="A142" s="15"/>
      <c r="B142" s="275"/>
      <c r="C142" s="276"/>
      <c r="D142" s="239" t="s">
        <v>314</v>
      </c>
      <c r="E142" s="277" t="s">
        <v>1</v>
      </c>
      <c r="F142" s="278" t="s">
        <v>463</v>
      </c>
      <c r="G142" s="276"/>
      <c r="H142" s="279">
        <v>26.786000000000001</v>
      </c>
      <c r="I142" s="280"/>
      <c r="J142" s="276"/>
      <c r="K142" s="276"/>
      <c r="L142" s="281"/>
      <c r="M142" s="282"/>
      <c r="N142" s="283"/>
      <c r="O142" s="283"/>
      <c r="P142" s="283"/>
      <c r="Q142" s="283"/>
      <c r="R142" s="283"/>
      <c r="S142" s="283"/>
      <c r="T142" s="28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5" t="s">
        <v>314</v>
      </c>
      <c r="AU142" s="285" t="s">
        <v>87</v>
      </c>
      <c r="AV142" s="15" t="s">
        <v>243</v>
      </c>
      <c r="AW142" s="15" t="s">
        <v>34</v>
      </c>
      <c r="AX142" s="15" t="s">
        <v>85</v>
      </c>
      <c r="AY142" s="285" t="s">
        <v>224</v>
      </c>
    </row>
    <row r="143" s="2" customFormat="1" ht="37.8" customHeight="1">
      <c r="A143" s="39"/>
      <c r="B143" s="40"/>
      <c r="C143" s="226" t="s">
        <v>252</v>
      </c>
      <c r="D143" s="226" t="s">
        <v>225</v>
      </c>
      <c r="E143" s="227" t="s">
        <v>797</v>
      </c>
      <c r="F143" s="228" t="s">
        <v>798</v>
      </c>
      <c r="G143" s="229" t="s">
        <v>394</v>
      </c>
      <c r="H143" s="230">
        <v>14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243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2412</v>
      </c>
    </row>
    <row r="144" s="13" customFormat="1">
      <c r="A144" s="13"/>
      <c r="B144" s="250"/>
      <c r="C144" s="251"/>
      <c r="D144" s="239" t="s">
        <v>314</v>
      </c>
      <c r="E144" s="252" t="s">
        <v>1</v>
      </c>
      <c r="F144" s="253" t="s">
        <v>2413</v>
      </c>
      <c r="G144" s="251"/>
      <c r="H144" s="254">
        <v>14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314</v>
      </c>
      <c r="AU144" s="260" t="s">
        <v>87</v>
      </c>
      <c r="AV144" s="13" t="s">
        <v>87</v>
      </c>
      <c r="AW144" s="13" t="s">
        <v>34</v>
      </c>
      <c r="AX144" s="13" t="s">
        <v>85</v>
      </c>
      <c r="AY144" s="260" t="s">
        <v>224</v>
      </c>
    </row>
    <row r="145" s="2" customFormat="1" ht="24.15" customHeight="1">
      <c r="A145" s="39"/>
      <c r="B145" s="40"/>
      <c r="C145" s="226" t="s">
        <v>257</v>
      </c>
      <c r="D145" s="226" t="s">
        <v>225</v>
      </c>
      <c r="E145" s="227" t="s">
        <v>2414</v>
      </c>
      <c r="F145" s="228" t="s">
        <v>2415</v>
      </c>
      <c r="G145" s="229" t="s">
        <v>394</v>
      </c>
      <c r="H145" s="230">
        <v>8</v>
      </c>
      <c r="I145" s="231"/>
      <c r="J145" s="232">
        <f>ROUND(I145*H145,2)</f>
        <v>0</v>
      </c>
      <c r="K145" s="228" t="s">
        <v>229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2416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2417</v>
      </c>
      <c r="G146" s="251"/>
      <c r="H146" s="254">
        <v>8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85</v>
      </c>
      <c r="AY146" s="260" t="s">
        <v>224</v>
      </c>
    </row>
    <row r="147" s="2" customFormat="1" ht="24.15" customHeight="1">
      <c r="A147" s="39"/>
      <c r="B147" s="40"/>
      <c r="C147" s="226" t="s">
        <v>264</v>
      </c>
      <c r="D147" s="226" t="s">
        <v>225</v>
      </c>
      <c r="E147" s="227" t="s">
        <v>701</v>
      </c>
      <c r="F147" s="228" t="s">
        <v>702</v>
      </c>
      <c r="G147" s="229" t="s">
        <v>394</v>
      </c>
      <c r="H147" s="230">
        <v>8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243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2418</v>
      </c>
    </row>
    <row r="148" s="13" customFormat="1">
      <c r="A148" s="13"/>
      <c r="B148" s="250"/>
      <c r="C148" s="251"/>
      <c r="D148" s="239" t="s">
        <v>314</v>
      </c>
      <c r="E148" s="252" t="s">
        <v>1</v>
      </c>
      <c r="F148" s="253" t="s">
        <v>2419</v>
      </c>
      <c r="G148" s="251"/>
      <c r="H148" s="254">
        <v>8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34</v>
      </c>
      <c r="AX148" s="13" t="s">
        <v>85</v>
      </c>
      <c r="AY148" s="260" t="s">
        <v>224</v>
      </c>
    </row>
    <row r="149" s="2" customFormat="1" ht="24.15" customHeight="1">
      <c r="A149" s="39"/>
      <c r="B149" s="40"/>
      <c r="C149" s="226" t="s">
        <v>271</v>
      </c>
      <c r="D149" s="226" t="s">
        <v>225</v>
      </c>
      <c r="E149" s="227" t="s">
        <v>489</v>
      </c>
      <c r="F149" s="228" t="s">
        <v>490</v>
      </c>
      <c r="G149" s="229" t="s">
        <v>312</v>
      </c>
      <c r="H149" s="230">
        <v>25.872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2420</v>
      </c>
    </row>
    <row r="150" s="13" customFormat="1">
      <c r="A150" s="13"/>
      <c r="B150" s="250"/>
      <c r="C150" s="251"/>
      <c r="D150" s="239" t="s">
        <v>314</v>
      </c>
      <c r="E150" s="252" t="s">
        <v>1</v>
      </c>
      <c r="F150" s="253" t="s">
        <v>2421</v>
      </c>
      <c r="G150" s="251"/>
      <c r="H150" s="254">
        <v>25.872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314</v>
      </c>
      <c r="AU150" s="260" t="s">
        <v>87</v>
      </c>
      <c r="AV150" s="13" t="s">
        <v>87</v>
      </c>
      <c r="AW150" s="13" t="s">
        <v>34</v>
      </c>
      <c r="AX150" s="13" t="s">
        <v>85</v>
      </c>
      <c r="AY150" s="260" t="s">
        <v>224</v>
      </c>
    </row>
    <row r="151" s="12" customFormat="1" ht="22.8" customHeight="1">
      <c r="A151" s="12"/>
      <c r="B151" s="212"/>
      <c r="C151" s="213"/>
      <c r="D151" s="214" t="s">
        <v>77</v>
      </c>
      <c r="E151" s="244" t="s">
        <v>87</v>
      </c>
      <c r="F151" s="244" t="s">
        <v>502</v>
      </c>
      <c r="G151" s="213"/>
      <c r="H151" s="213"/>
      <c r="I151" s="216"/>
      <c r="J151" s="245">
        <f>BK151</f>
        <v>0</v>
      </c>
      <c r="K151" s="213"/>
      <c r="L151" s="218"/>
      <c r="M151" s="219"/>
      <c r="N151" s="220"/>
      <c r="O151" s="220"/>
      <c r="P151" s="221">
        <f>SUM(P152:P153)</f>
        <v>0</v>
      </c>
      <c r="Q151" s="220"/>
      <c r="R151" s="221">
        <f>SUM(R152:R153)</f>
        <v>2.5771424000000001</v>
      </c>
      <c r="S151" s="220"/>
      <c r="T151" s="222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3" t="s">
        <v>85</v>
      </c>
      <c r="AT151" s="224" t="s">
        <v>77</v>
      </c>
      <c r="AU151" s="224" t="s">
        <v>85</v>
      </c>
      <c r="AY151" s="223" t="s">
        <v>224</v>
      </c>
      <c r="BK151" s="225">
        <f>SUM(BK152:BK153)</f>
        <v>0</v>
      </c>
    </row>
    <row r="152" s="2" customFormat="1" ht="16.5" customHeight="1">
      <c r="A152" s="39"/>
      <c r="B152" s="40"/>
      <c r="C152" s="226" t="s">
        <v>276</v>
      </c>
      <c r="D152" s="226" t="s">
        <v>225</v>
      </c>
      <c r="E152" s="227" t="s">
        <v>2422</v>
      </c>
      <c r="F152" s="228" t="s">
        <v>2423</v>
      </c>
      <c r="G152" s="229" t="s">
        <v>394</v>
      </c>
      <c r="H152" s="230">
        <v>1.1200000000000001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2.3010199999999998</v>
      </c>
      <c r="R152" s="235">
        <f>Q152*H152</f>
        <v>2.5771424000000001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2424</v>
      </c>
    </row>
    <row r="153" s="13" customFormat="1">
      <c r="A153" s="13"/>
      <c r="B153" s="250"/>
      <c r="C153" s="251"/>
      <c r="D153" s="239" t="s">
        <v>314</v>
      </c>
      <c r="E153" s="252" t="s">
        <v>1</v>
      </c>
      <c r="F153" s="253" t="s">
        <v>2425</v>
      </c>
      <c r="G153" s="251"/>
      <c r="H153" s="254">
        <v>1.1200000000000001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314</v>
      </c>
      <c r="AU153" s="260" t="s">
        <v>87</v>
      </c>
      <c r="AV153" s="13" t="s">
        <v>87</v>
      </c>
      <c r="AW153" s="13" t="s">
        <v>34</v>
      </c>
      <c r="AX153" s="13" t="s">
        <v>85</v>
      </c>
      <c r="AY153" s="260" t="s">
        <v>224</v>
      </c>
    </row>
    <row r="154" s="12" customFormat="1" ht="22.8" customHeight="1">
      <c r="A154" s="12"/>
      <c r="B154" s="212"/>
      <c r="C154" s="213"/>
      <c r="D154" s="214" t="s">
        <v>77</v>
      </c>
      <c r="E154" s="244" t="s">
        <v>101</v>
      </c>
      <c r="F154" s="244" t="s">
        <v>705</v>
      </c>
      <c r="G154" s="213"/>
      <c r="H154" s="213"/>
      <c r="I154" s="216"/>
      <c r="J154" s="245">
        <f>BK154</f>
        <v>0</v>
      </c>
      <c r="K154" s="213"/>
      <c r="L154" s="218"/>
      <c r="M154" s="219"/>
      <c r="N154" s="220"/>
      <c r="O154" s="220"/>
      <c r="P154" s="221">
        <f>SUM(P155:P157)</f>
        <v>0</v>
      </c>
      <c r="Q154" s="220"/>
      <c r="R154" s="221">
        <f>SUM(R155:R157)</f>
        <v>6.9446399999999997</v>
      </c>
      <c r="S154" s="220"/>
      <c r="T154" s="222">
        <f>SUM(T155:T157)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3" t="s">
        <v>85</v>
      </c>
      <c r="AT154" s="224" t="s">
        <v>77</v>
      </c>
      <c r="AU154" s="224" t="s">
        <v>85</v>
      </c>
      <c r="AY154" s="223" t="s">
        <v>224</v>
      </c>
      <c r="BK154" s="225">
        <f>SUM(BK155:BK157)</f>
        <v>0</v>
      </c>
    </row>
    <row r="155" s="2" customFormat="1" ht="24.15" customHeight="1">
      <c r="A155" s="39"/>
      <c r="B155" s="40"/>
      <c r="C155" s="226" t="s">
        <v>281</v>
      </c>
      <c r="D155" s="226" t="s">
        <v>225</v>
      </c>
      <c r="E155" s="227" t="s">
        <v>2426</v>
      </c>
      <c r="F155" s="228" t="s">
        <v>2427</v>
      </c>
      <c r="G155" s="229" t="s">
        <v>318</v>
      </c>
      <c r="H155" s="230">
        <v>32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0.067019999999999996</v>
      </c>
      <c r="R155" s="235">
        <f>Q155*H155</f>
        <v>2.1446399999999999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2428</v>
      </c>
    </row>
    <row r="156" s="2" customFormat="1" ht="24.15" customHeight="1">
      <c r="A156" s="39"/>
      <c r="B156" s="40"/>
      <c r="C156" s="297" t="s">
        <v>8</v>
      </c>
      <c r="D156" s="297" t="s">
        <v>483</v>
      </c>
      <c r="E156" s="298" t="s">
        <v>2429</v>
      </c>
      <c r="F156" s="299" t="s">
        <v>2430</v>
      </c>
      <c r="G156" s="300" t="s">
        <v>318</v>
      </c>
      <c r="H156" s="301">
        <v>32</v>
      </c>
      <c r="I156" s="302"/>
      <c r="J156" s="303">
        <f>ROUND(I156*H156,2)</f>
        <v>0</v>
      </c>
      <c r="K156" s="299" t="s">
        <v>1</v>
      </c>
      <c r="L156" s="304"/>
      <c r="M156" s="305" t="s">
        <v>1</v>
      </c>
      <c r="N156" s="306" t="s">
        <v>43</v>
      </c>
      <c r="O156" s="92"/>
      <c r="P156" s="235">
        <f>O156*H156</f>
        <v>0</v>
      </c>
      <c r="Q156" s="235">
        <v>0.14999999999999999</v>
      </c>
      <c r="R156" s="235">
        <f>Q156*H156</f>
        <v>4.7999999999999998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264</v>
      </c>
      <c r="AT156" s="237" t="s">
        <v>483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2431</v>
      </c>
    </row>
    <row r="157" s="13" customFormat="1">
      <c r="A157" s="13"/>
      <c r="B157" s="250"/>
      <c r="C157" s="251"/>
      <c r="D157" s="239" t="s">
        <v>314</v>
      </c>
      <c r="E157" s="251"/>
      <c r="F157" s="253" t="s">
        <v>2432</v>
      </c>
      <c r="G157" s="251"/>
      <c r="H157" s="254">
        <v>32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4</v>
      </c>
      <c r="AX157" s="13" t="s">
        <v>85</v>
      </c>
      <c r="AY157" s="260" t="s">
        <v>224</v>
      </c>
    </row>
    <row r="158" s="12" customFormat="1" ht="22.8" customHeight="1">
      <c r="A158" s="12"/>
      <c r="B158" s="212"/>
      <c r="C158" s="213"/>
      <c r="D158" s="214" t="s">
        <v>77</v>
      </c>
      <c r="E158" s="244" t="s">
        <v>243</v>
      </c>
      <c r="F158" s="244" t="s">
        <v>611</v>
      </c>
      <c r="G158" s="213"/>
      <c r="H158" s="213"/>
      <c r="I158" s="216"/>
      <c r="J158" s="245">
        <f>BK158</f>
        <v>0</v>
      </c>
      <c r="K158" s="213"/>
      <c r="L158" s="218"/>
      <c r="M158" s="219"/>
      <c r="N158" s="220"/>
      <c r="O158" s="220"/>
      <c r="P158" s="221">
        <f>SUM(P159:P161)</f>
        <v>0</v>
      </c>
      <c r="Q158" s="220"/>
      <c r="R158" s="221">
        <f>SUM(R159:R161)</f>
        <v>0</v>
      </c>
      <c r="S158" s="220"/>
      <c r="T158" s="222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85</v>
      </c>
      <c r="AT158" s="224" t="s">
        <v>77</v>
      </c>
      <c r="AU158" s="224" t="s">
        <v>85</v>
      </c>
      <c r="AY158" s="223" t="s">
        <v>224</v>
      </c>
      <c r="BK158" s="225">
        <f>SUM(BK159:BK161)</f>
        <v>0</v>
      </c>
    </row>
    <row r="159" s="2" customFormat="1" ht="33" customHeight="1">
      <c r="A159" s="39"/>
      <c r="B159" s="40"/>
      <c r="C159" s="226" t="s">
        <v>294</v>
      </c>
      <c r="D159" s="226" t="s">
        <v>225</v>
      </c>
      <c r="E159" s="227" t="s">
        <v>612</v>
      </c>
      <c r="F159" s="228" t="s">
        <v>613</v>
      </c>
      <c r="G159" s="229" t="s">
        <v>312</v>
      </c>
      <c r="H159" s="230">
        <v>30.190999999999999</v>
      </c>
      <c r="I159" s="231"/>
      <c r="J159" s="232">
        <f>ROUND(I159*H159,2)</f>
        <v>0</v>
      </c>
      <c r="K159" s="228" t="s">
        <v>229</v>
      </c>
      <c r="L159" s="45"/>
      <c r="M159" s="233" t="s">
        <v>1</v>
      </c>
      <c r="N159" s="234" t="s">
        <v>43</v>
      </c>
      <c r="O159" s="92"/>
      <c r="P159" s="235">
        <f>O159*H159</f>
        <v>0</v>
      </c>
      <c r="Q159" s="235">
        <v>0</v>
      </c>
      <c r="R159" s="235">
        <f>Q159*H159</f>
        <v>0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243</v>
      </c>
      <c r="AT159" s="237" t="s">
        <v>225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243</v>
      </c>
      <c r="BM159" s="237" t="s">
        <v>2433</v>
      </c>
    </row>
    <row r="160" s="14" customFormat="1">
      <c r="A160" s="14"/>
      <c r="B160" s="261"/>
      <c r="C160" s="262"/>
      <c r="D160" s="239" t="s">
        <v>314</v>
      </c>
      <c r="E160" s="263" t="s">
        <v>1</v>
      </c>
      <c r="F160" s="264" t="s">
        <v>2434</v>
      </c>
      <c r="G160" s="262"/>
      <c r="H160" s="263" t="s">
        <v>1</v>
      </c>
      <c r="I160" s="265"/>
      <c r="J160" s="262"/>
      <c r="K160" s="262"/>
      <c r="L160" s="266"/>
      <c r="M160" s="267"/>
      <c r="N160" s="268"/>
      <c r="O160" s="268"/>
      <c r="P160" s="268"/>
      <c r="Q160" s="268"/>
      <c r="R160" s="268"/>
      <c r="S160" s="268"/>
      <c r="T160" s="26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0" t="s">
        <v>314</v>
      </c>
      <c r="AU160" s="270" t="s">
        <v>87</v>
      </c>
      <c r="AV160" s="14" t="s">
        <v>85</v>
      </c>
      <c r="AW160" s="14" t="s">
        <v>34</v>
      </c>
      <c r="AX160" s="14" t="s">
        <v>78</v>
      </c>
      <c r="AY160" s="270" t="s">
        <v>224</v>
      </c>
    </row>
    <row r="161" s="13" customFormat="1">
      <c r="A161" s="13"/>
      <c r="B161" s="250"/>
      <c r="C161" s="251"/>
      <c r="D161" s="239" t="s">
        <v>314</v>
      </c>
      <c r="E161" s="252" t="s">
        <v>1</v>
      </c>
      <c r="F161" s="253" t="s">
        <v>2435</v>
      </c>
      <c r="G161" s="251"/>
      <c r="H161" s="254">
        <v>30.190999999999999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314</v>
      </c>
      <c r="AU161" s="260" t="s">
        <v>87</v>
      </c>
      <c r="AV161" s="13" t="s">
        <v>87</v>
      </c>
      <c r="AW161" s="13" t="s">
        <v>34</v>
      </c>
      <c r="AX161" s="13" t="s">
        <v>85</v>
      </c>
      <c r="AY161" s="260" t="s">
        <v>224</v>
      </c>
    </row>
    <row r="162" s="12" customFormat="1" ht="22.8" customHeight="1">
      <c r="A162" s="12"/>
      <c r="B162" s="212"/>
      <c r="C162" s="213"/>
      <c r="D162" s="214" t="s">
        <v>77</v>
      </c>
      <c r="E162" s="244" t="s">
        <v>223</v>
      </c>
      <c r="F162" s="244" t="s">
        <v>515</v>
      </c>
      <c r="G162" s="213"/>
      <c r="H162" s="213"/>
      <c r="I162" s="216"/>
      <c r="J162" s="245">
        <f>BK162</f>
        <v>0</v>
      </c>
      <c r="K162" s="213"/>
      <c r="L162" s="218"/>
      <c r="M162" s="219"/>
      <c r="N162" s="220"/>
      <c r="O162" s="220"/>
      <c r="P162" s="221">
        <f>SUM(P163:P181)</f>
        <v>0</v>
      </c>
      <c r="Q162" s="220"/>
      <c r="R162" s="221">
        <f>SUM(R163:R181)</f>
        <v>30.81663356</v>
      </c>
      <c r="S162" s="220"/>
      <c r="T162" s="222">
        <f>SUM(T163:T181)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3" t="s">
        <v>85</v>
      </c>
      <c r="AT162" s="224" t="s">
        <v>77</v>
      </c>
      <c r="AU162" s="224" t="s">
        <v>85</v>
      </c>
      <c r="AY162" s="223" t="s">
        <v>224</v>
      </c>
      <c r="BK162" s="225">
        <f>SUM(BK163:BK181)</f>
        <v>0</v>
      </c>
    </row>
    <row r="163" s="2" customFormat="1" ht="37.8" customHeight="1">
      <c r="A163" s="39"/>
      <c r="B163" s="40"/>
      <c r="C163" s="226" t="s">
        <v>299</v>
      </c>
      <c r="D163" s="226" t="s">
        <v>225</v>
      </c>
      <c r="E163" s="227" t="s">
        <v>2436</v>
      </c>
      <c r="F163" s="228" t="s">
        <v>2437</v>
      </c>
      <c r="G163" s="229" t="s">
        <v>312</v>
      </c>
      <c r="H163" s="230">
        <v>35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243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2438</v>
      </c>
    </row>
    <row r="164" s="2" customFormat="1">
      <c r="A164" s="39"/>
      <c r="B164" s="40"/>
      <c r="C164" s="41"/>
      <c r="D164" s="239" t="s">
        <v>235</v>
      </c>
      <c r="E164" s="41"/>
      <c r="F164" s="240" t="s">
        <v>2439</v>
      </c>
      <c r="G164" s="41"/>
      <c r="H164" s="41"/>
      <c r="I164" s="241"/>
      <c r="J164" s="41"/>
      <c r="K164" s="41"/>
      <c r="L164" s="45"/>
      <c r="M164" s="242"/>
      <c r="N164" s="243"/>
      <c r="O164" s="92"/>
      <c r="P164" s="92"/>
      <c r="Q164" s="92"/>
      <c r="R164" s="92"/>
      <c r="S164" s="92"/>
      <c r="T164" s="93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235</v>
      </c>
      <c r="AU164" s="18" t="s">
        <v>87</v>
      </c>
    </row>
    <row r="165" s="13" customFormat="1">
      <c r="A165" s="13"/>
      <c r="B165" s="250"/>
      <c r="C165" s="251"/>
      <c r="D165" s="239" t="s">
        <v>314</v>
      </c>
      <c r="E165" s="252" t="s">
        <v>1</v>
      </c>
      <c r="F165" s="253" t="s">
        <v>2440</v>
      </c>
      <c r="G165" s="251"/>
      <c r="H165" s="254">
        <v>35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314</v>
      </c>
      <c r="AU165" s="260" t="s">
        <v>87</v>
      </c>
      <c r="AV165" s="13" t="s">
        <v>87</v>
      </c>
      <c r="AW165" s="13" t="s">
        <v>34</v>
      </c>
      <c r="AX165" s="13" t="s">
        <v>85</v>
      </c>
      <c r="AY165" s="260" t="s">
        <v>224</v>
      </c>
    </row>
    <row r="166" s="2" customFormat="1" ht="16.5" customHeight="1">
      <c r="A166" s="39"/>
      <c r="B166" s="40"/>
      <c r="C166" s="297" t="s">
        <v>361</v>
      </c>
      <c r="D166" s="297" t="s">
        <v>483</v>
      </c>
      <c r="E166" s="298" t="s">
        <v>521</v>
      </c>
      <c r="F166" s="299" t="s">
        <v>522</v>
      </c>
      <c r="G166" s="300" t="s">
        <v>486</v>
      </c>
      <c r="H166" s="301">
        <v>0.92800000000000005</v>
      </c>
      <c r="I166" s="302"/>
      <c r="J166" s="303">
        <f>ROUND(I166*H166,2)</f>
        <v>0</v>
      </c>
      <c r="K166" s="299" t="s">
        <v>229</v>
      </c>
      <c r="L166" s="304"/>
      <c r="M166" s="305" t="s">
        <v>1</v>
      </c>
      <c r="N166" s="306" t="s">
        <v>43</v>
      </c>
      <c r="O166" s="92"/>
      <c r="P166" s="235">
        <f>O166*H166</f>
        <v>0</v>
      </c>
      <c r="Q166" s="235">
        <v>1</v>
      </c>
      <c r="R166" s="235">
        <f>Q166*H166</f>
        <v>0.92800000000000005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264</v>
      </c>
      <c r="AT166" s="237" t="s">
        <v>483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2441</v>
      </c>
    </row>
    <row r="167" s="2" customFormat="1">
      <c r="A167" s="39"/>
      <c r="B167" s="40"/>
      <c r="C167" s="41"/>
      <c r="D167" s="239" t="s">
        <v>235</v>
      </c>
      <c r="E167" s="41"/>
      <c r="F167" s="240" t="s">
        <v>524</v>
      </c>
      <c r="G167" s="41"/>
      <c r="H167" s="41"/>
      <c r="I167" s="241"/>
      <c r="J167" s="41"/>
      <c r="K167" s="41"/>
      <c r="L167" s="45"/>
      <c r="M167" s="242"/>
      <c r="N167" s="243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235</v>
      </c>
      <c r="AU167" s="18" t="s">
        <v>87</v>
      </c>
    </row>
    <row r="168" s="13" customFormat="1">
      <c r="A168" s="13"/>
      <c r="B168" s="250"/>
      <c r="C168" s="251"/>
      <c r="D168" s="239" t="s">
        <v>314</v>
      </c>
      <c r="E168" s="252" t="s">
        <v>1</v>
      </c>
      <c r="F168" s="253" t="s">
        <v>2442</v>
      </c>
      <c r="G168" s="251"/>
      <c r="H168" s="254">
        <v>0.92800000000000005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314</v>
      </c>
      <c r="AU168" s="260" t="s">
        <v>87</v>
      </c>
      <c r="AV168" s="13" t="s">
        <v>87</v>
      </c>
      <c r="AW168" s="13" t="s">
        <v>34</v>
      </c>
      <c r="AX168" s="13" t="s">
        <v>85</v>
      </c>
      <c r="AY168" s="260" t="s">
        <v>224</v>
      </c>
    </row>
    <row r="169" s="2" customFormat="1" ht="21.75" customHeight="1">
      <c r="A169" s="39"/>
      <c r="B169" s="40"/>
      <c r="C169" s="226" t="s">
        <v>365</v>
      </c>
      <c r="D169" s="226" t="s">
        <v>225</v>
      </c>
      <c r="E169" s="227" t="s">
        <v>2443</v>
      </c>
      <c r="F169" s="228" t="s">
        <v>2444</v>
      </c>
      <c r="G169" s="229" t="s">
        <v>312</v>
      </c>
      <c r="H169" s="230">
        <v>26.106999999999999</v>
      </c>
      <c r="I169" s="231"/>
      <c r="J169" s="232">
        <f>ROUND(I169*H169,2)</f>
        <v>0</v>
      </c>
      <c r="K169" s="228" t="s">
        <v>229</v>
      </c>
      <c r="L169" s="45"/>
      <c r="M169" s="233" t="s">
        <v>1</v>
      </c>
      <c r="N169" s="234" t="s">
        <v>43</v>
      </c>
      <c r="O169" s="92"/>
      <c r="P169" s="235">
        <f>O169*H169</f>
        <v>0</v>
      </c>
      <c r="Q169" s="235">
        <v>0</v>
      </c>
      <c r="R169" s="235">
        <f>Q169*H169</f>
        <v>0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243</v>
      </c>
      <c r="AT169" s="237" t="s">
        <v>225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243</v>
      </c>
      <c r="BM169" s="237" t="s">
        <v>2445</v>
      </c>
    </row>
    <row r="170" s="13" customFormat="1">
      <c r="A170" s="13"/>
      <c r="B170" s="250"/>
      <c r="C170" s="251"/>
      <c r="D170" s="239" t="s">
        <v>314</v>
      </c>
      <c r="E170" s="252" t="s">
        <v>1</v>
      </c>
      <c r="F170" s="253" t="s">
        <v>2446</v>
      </c>
      <c r="G170" s="251"/>
      <c r="H170" s="254">
        <v>26.106999999999999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34</v>
      </c>
      <c r="AX170" s="13" t="s">
        <v>85</v>
      </c>
      <c r="AY170" s="260" t="s">
        <v>224</v>
      </c>
    </row>
    <row r="171" s="2" customFormat="1" ht="24.15" customHeight="1">
      <c r="A171" s="39"/>
      <c r="B171" s="40"/>
      <c r="C171" s="226" t="s">
        <v>371</v>
      </c>
      <c r="D171" s="226" t="s">
        <v>225</v>
      </c>
      <c r="E171" s="227" t="s">
        <v>2447</v>
      </c>
      <c r="F171" s="228" t="s">
        <v>2448</v>
      </c>
      <c r="G171" s="229" t="s">
        <v>312</v>
      </c>
      <c r="H171" s="230">
        <v>12.566000000000001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0.19536000000000001</v>
      </c>
      <c r="R171" s="235">
        <f>Q171*H171</f>
        <v>2.45489376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243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2449</v>
      </c>
    </row>
    <row r="172" s="2" customFormat="1">
      <c r="A172" s="39"/>
      <c r="B172" s="40"/>
      <c r="C172" s="41"/>
      <c r="D172" s="239" t="s">
        <v>235</v>
      </c>
      <c r="E172" s="41"/>
      <c r="F172" s="240" t="s">
        <v>2450</v>
      </c>
      <c r="G172" s="41"/>
      <c r="H172" s="41"/>
      <c r="I172" s="241"/>
      <c r="J172" s="41"/>
      <c r="K172" s="41"/>
      <c r="L172" s="45"/>
      <c r="M172" s="242"/>
      <c r="N172" s="243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235</v>
      </c>
      <c r="AU172" s="18" t="s">
        <v>87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2451</v>
      </c>
      <c r="G173" s="251"/>
      <c r="H173" s="254">
        <v>12.566000000000001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85</v>
      </c>
      <c r="AY173" s="260" t="s">
        <v>224</v>
      </c>
    </row>
    <row r="174" s="2" customFormat="1" ht="16.5" customHeight="1">
      <c r="A174" s="39"/>
      <c r="B174" s="40"/>
      <c r="C174" s="297" t="s">
        <v>376</v>
      </c>
      <c r="D174" s="297" t="s">
        <v>483</v>
      </c>
      <c r="E174" s="298" t="s">
        <v>2452</v>
      </c>
      <c r="F174" s="299" t="s">
        <v>2453</v>
      </c>
      <c r="G174" s="300" t="s">
        <v>312</v>
      </c>
      <c r="H174" s="301">
        <v>13.194000000000001</v>
      </c>
      <c r="I174" s="302"/>
      <c r="J174" s="303">
        <f>ROUND(I174*H174,2)</f>
        <v>0</v>
      </c>
      <c r="K174" s="299" t="s">
        <v>229</v>
      </c>
      <c r="L174" s="304"/>
      <c r="M174" s="305" t="s">
        <v>1</v>
      </c>
      <c r="N174" s="306" t="s">
        <v>43</v>
      </c>
      <c r="O174" s="92"/>
      <c r="P174" s="235">
        <f>O174*H174</f>
        <v>0</v>
      </c>
      <c r="Q174" s="235">
        <v>0.41699999999999998</v>
      </c>
      <c r="R174" s="235">
        <f>Q174*H174</f>
        <v>5.5018979999999997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264</v>
      </c>
      <c r="AT174" s="237" t="s">
        <v>483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243</v>
      </c>
      <c r="BM174" s="237" t="s">
        <v>2454</v>
      </c>
    </row>
    <row r="175" s="2" customFormat="1">
      <c r="A175" s="39"/>
      <c r="B175" s="40"/>
      <c r="C175" s="41"/>
      <c r="D175" s="239" t="s">
        <v>235</v>
      </c>
      <c r="E175" s="41"/>
      <c r="F175" s="240" t="s">
        <v>2455</v>
      </c>
      <c r="G175" s="41"/>
      <c r="H175" s="41"/>
      <c r="I175" s="241"/>
      <c r="J175" s="41"/>
      <c r="K175" s="41"/>
      <c r="L175" s="45"/>
      <c r="M175" s="242"/>
      <c r="N175" s="243"/>
      <c r="O175" s="92"/>
      <c r="P175" s="92"/>
      <c r="Q175" s="92"/>
      <c r="R175" s="92"/>
      <c r="S175" s="92"/>
      <c r="T175" s="93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235</v>
      </c>
      <c r="AU175" s="18" t="s">
        <v>87</v>
      </c>
    </row>
    <row r="176" s="13" customFormat="1">
      <c r="A176" s="13"/>
      <c r="B176" s="250"/>
      <c r="C176" s="251"/>
      <c r="D176" s="239" t="s">
        <v>314</v>
      </c>
      <c r="E176" s="251"/>
      <c r="F176" s="253" t="s">
        <v>2456</v>
      </c>
      <c r="G176" s="251"/>
      <c r="H176" s="254">
        <v>13.194000000000001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0" t="s">
        <v>314</v>
      </c>
      <c r="AU176" s="260" t="s">
        <v>87</v>
      </c>
      <c r="AV176" s="13" t="s">
        <v>87</v>
      </c>
      <c r="AW176" s="13" t="s">
        <v>4</v>
      </c>
      <c r="AX176" s="13" t="s">
        <v>85</v>
      </c>
      <c r="AY176" s="260" t="s">
        <v>224</v>
      </c>
    </row>
    <row r="177" s="2" customFormat="1" ht="24.15" customHeight="1">
      <c r="A177" s="39"/>
      <c r="B177" s="40"/>
      <c r="C177" s="226" t="s">
        <v>380</v>
      </c>
      <c r="D177" s="226" t="s">
        <v>225</v>
      </c>
      <c r="E177" s="227" t="s">
        <v>638</v>
      </c>
      <c r="F177" s="228" t="s">
        <v>639</v>
      </c>
      <c r="G177" s="229" t="s">
        <v>312</v>
      </c>
      <c r="H177" s="230">
        <v>22.965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0.14652000000000001</v>
      </c>
      <c r="R177" s="235">
        <f>Q177*H177</f>
        <v>3.3648318000000002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243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243</v>
      </c>
      <c r="BM177" s="237" t="s">
        <v>2457</v>
      </c>
    </row>
    <row r="178" s="2" customFormat="1">
      <c r="A178" s="39"/>
      <c r="B178" s="40"/>
      <c r="C178" s="41"/>
      <c r="D178" s="239" t="s">
        <v>235</v>
      </c>
      <c r="E178" s="41"/>
      <c r="F178" s="240" t="s">
        <v>2450</v>
      </c>
      <c r="G178" s="41"/>
      <c r="H178" s="41"/>
      <c r="I178" s="241"/>
      <c r="J178" s="41"/>
      <c r="K178" s="41"/>
      <c r="L178" s="45"/>
      <c r="M178" s="242"/>
      <c r="N178" s="243"/>
      <c r="O178" s="92"/>
      <c r="P178" s="92"/>
      <c r="Q178" s="92"/>
      <c r="R178" s="92"/>
      <c r="S178" s="92"/>
      <c r="T178" s="93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235</v>
      </c>
      <c r="AU178" s="18" t="s">
        <v>87</v>
      </c>
    </row>
    <row r="179" s="13" customFormat="1">
      <c r="A179" s="13"/>
      <c r="B179" s="250"/>
      <c r="C179" s="251"/>
      <c r="D179" s="239" t="s">
        <v>314</v>
      </c>
      <c r="E179" s="252" t="s">
        <v>1</v>
      </c>
      <c r="F179" s="253" t="s">
        <v>2458</v>
      </c>
      <c r="G179" s="251"/>
      <c r="H179" s="254">
        <v>22.965</v>
      </c>
      <c r="I179" s="255"/>
      <c r="J179" s="251"/>
      <c r="K179" s="251"/>
      <c r="L179" s="256"/>
      <c r="M179" s="257"/>
      <c r="N179" s="258"/>
      <c r="O179" s="258"/>
      <c r="P179" s="258"/>
      <c r="Q179" s="258"/>
      <c r="R179" s="258"/>
      <c r="S179" s="258"/>
      <c r="T179" s="25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0" t="s">
        <v>314</v>
      </c>
      <c r="AU179" s="260" t="s">
        <v>87</v>
      </c>
      <c r="AV179" s="13" t="s">
        <v>87</v>
      </c>
      <c r="AW179" s="13" t="s">
        <v>34</v>
      </c>
      <c r="AX179" s="13" t="s">
        <v>85</v>
      </c>
      <c r="AY179" s="260" t="s">
        <v>224</v>
      </c>
    </row>
    <row r="180" s="2" customFormat="1" ht="16.5" customHeight="1">
      <c r="A180" s="39"/>
      <c r="B180" s="40"/>
      <c r="C180" s="297" t="s">
        <v>384</v>
      </c>
      <c r="D180" s="297" t="s">
        <v>483</v>
      </c>
      <c r="E180" s="298" t="s">
        <v>2459</v>
      </c>
      <c r="F180" s="299" t="s">
        <v>2460</v>
      </c>
      <c r="G180" s="300" t="s">
        <v>312</v>
      </c>
      <c r="H180" s="301">
        <v>24.113</v>
      </c>
      <c r="I180" s="302"/>
      <c r="J180" s="303">
        <f>ROUND(I180*H180,2)</f>
        <v>0</v>
      </c>
      <c r="K180" s="299" t="s">
        <v>1</v>
      </c>
      <c r="L180" s="304"/>
      <c r="M180" s="305" t="s">
        <v>1</v>
      </c>
      <c r="N180" s="306" t="s">
        <v>43</v>
      </c>
      <c r="O180" s="92"/>
      <c r="P180" s="235">
        <f>O180*H180</f>
        <v>0</v>
      </c>
      <c r="Q180" s="235">
        <v>0.77000000000000002</v>
      </c>
      <c r="R180" s="235">
        <f>Q180*H180</f>
        <v>18.56701</v>
      </c>
      <c r="S180" s="235">
        <v>0</v>
      </c>
      <c r="T180" s="23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7" t="s">
        <v>264</v>
      </c>
      <c r="AT180" s="237" t="s">
        <v>483</v>
      </c>
      <c r="AU180" s="237" t="s">
        <v>87</v>
      </c>
      <c r="AY180" s="18" t="s">
        <v>224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8" t="s">
        <v>85</v>
      </c>
      <c r="BK180" s="238">
        <f>ROUND(I180*H180,2)</f>
        <v>0</v>
      </c>
      <c r="BL180" s="18" t="s">
        <v>243</v>
      </c>
      <c r="BM180" s="237" t="s">
        <v>2461</v>
      </c>
    </row>
    <row r="181" s="13" customFormat="1">
      <c r="A181" s="13"/>
      <c r="B181" s="250"/>
      <c r="C181" s="251"/>
      <c r="D181" s="239" t="s">
        <v>314</v>
      </c>
      <c r="E181" s="251"/>
      <c r="F181" s="253" t="s">
        <v>2462</v>
      </c>
      <c r="G181" s="251"/>
      <c r="H181" s="254">
        <v>24.113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4</v>
      </c>
      <c r="AX181" s="13" t="s">
        <v>85</v>
      </c>
      <c r="AY181" s="260" t="s">
        <v>224</v>
      </c>
    </row>
    <row r="182" s="12" customFormat="1" ht="22.8" customHeight="1">
      <c r="A182" s="12"/>
      <c r="B182" s="212"/>
      <c r="C182" s="213"/>
      <c r="D182" s="214" t="s">
        <v>77</v>
      </c>
      <c r="E182" s="244" t="s">
        <v>271</v>
      </c>
      <c r="F182" s="244" t="s">
        <v>566</v>
      </c>
      <c r="G182" s="213"/>
      <c r="H182" s="213"/>
      <c r="I182" s="216"/>
      <c r="J182" s="245">
        <f>BK182</f>
        <v>0</v>
      </c>
      <c r="K182" s="213"/>
      <c r="L182" s="218"/>
      <c r="M182" s="219"/>
      <c r="N182" s="220"/>
      <c r="O182" s="220"/>
      <c r="P182" s="221">
        <f>SUM(P183:P184)</f>
        <v>0</v>
      </c>
      <c r="Q182" s="220"/>
      <c r="R182" s="221">
        <f>SUM(R183:R184)</f>
        <v>2.4458725599999998</v>
      </c>
      <c r="S182" s="220"/>
      <c r="T182" s="222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3" t="s">
        <v>85</v>
      </c>
      <c r="AT182" s="224" t="s">
        <v>77</v>
      </c>
      <c r="AU182" s="224" t="s">
        <v>85</v>
      </c>
      <c r="AY182" s="223" t="s">
        <v>224</v>
      </c>
      <c r="BK182" s="225">
        <f>SUM(BK183:BK184)</f>
        <v>0</v>
      </c>
    </row>
    <row r="183" s="2" customFormat="1" ht="24.15" customHeight="1">
      <c r="A183" s="39"/>
      <c r="B183" s="40"/>
      <c r="C183" s="226" t="s">
        <v>7</v>
      </c>
      <c r="D183" s="226" t="s">
        <v>225</v>
      </c>
      <c r="E183" s="227" t="s">
        <v>588</v>
      </c>
      <c r="F183" s="228" t="s">
        <v>589</v>
      </c>
      <c r="G183" s="229" t="s">
        <v>394</v>
      </c>
      <c r="H183" s="230">
        <v>1.0840000000000001</v>
      </c>
      <c r="I183" s="231"/>
      <c r="J183" s="232">
        <f>ROUND(I183*H183,2)</f>
        <v>0</v>
      </c>
      <c r="K183" s="228" t="s">
        <v>229</v>
      </c>
      <c r="L183" s="45"/>
      <c r="M183" s="233" t="s">
        <v>1</v>
      </c>
      <c r="N183" s="234" t="s">
        <v>43</v>
      </c>
      <c r="O183" s="92"/>
      <c r="P183" s="235">
        <f>O183*H183</f>
        <v>0</v>
      </c>
      <c r="Q183" s="235">
        <v>2.2563399999999998</v>
      </c>
      <c r="R183" s="235">
        <f>Q183*H183</f>
        <v>2.4458725599999998</v>
      </c>
      <c r="S183" s="235">
        <v>0</v>
      </c>
      <c r="T183" s="23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7" t="s">
        <v>243</v>
      </c>
      <c r="AT183" s="237" t="s">
        <v>225</v>
      </c>
      <c r="AU183" s="237" t="s">
        <v>87</v>
      </c>
      <c r="AY183" s="18" t="s">
        <v>224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8" t="s">
        <v>85</v>
      </c>
      <c r="BK183" s="238">
        <f>ROUND(I183*H183,2)</f>
        <v>0</v>
      </c>
      <c r="BL183" s="18" t="s">
        <v>243</v>
      </c>
      <c r="BM183" s="237" t="s">
        <v>2463</v>
      </c>
    </row>
    <row r="184" s="13" customFormat="1">
      <c r="A184" s="13"/>
      <c r="B184" s="250"/>
      <c r="C184" s="251"/>
      <c r="D184" s="239" t="s">
        <v>314</v>
      </c>
      <c r="E184" s="252" t="s">
        <v>1</v>
      </c>
      <c r="F184" s="253" t="s">
        <v>2464</v>
      </c>
      <c r="G184" s="251"/>
      <c r="H184" s="254">
        <v>1.0840000000000001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0" t="s">
        <v>314</v>
      </c>
      <c r="AU184" s="260" t="s">
        <v>87</v>
      </c>
      <c r="AV184" s="13" t="s">
        <v>87</v>
      </c>
      <c r="AW184" s="13" t="s">
        <v>34</v>
      </c>
      <c r="AX184" s="13" t="s">
        <v>85</v>
      </c>
      <c r="AY184" s="260" t="s">
        <v>224</v>
      </c>
    </row>
    <row r="185" s="12" customFormat="1" ht="22.8" customHeight="1">
      <c r="A185" s="12"/>
      <c r="B185" s="212"/>
      <c r="C185" s="213"/>
      <c r="D185" s="214" t="s">
        <v>77</v>
      </c>
      <c r="E185" s="244" t="s">
        <v>597</v>
      </c>
      <c r="F185" s="244" t="s">
        <v>598</v>
      </c>
      <c r="G185" s="213"/>
      <c r="H185" s="213"/>
      <c r="I185" s="216"/>
      <c r="J185" s="245">
        <f>BK185</f>
        <v>0</v>
      </c>
      <c r="K185" s="213"/>
      <c r="L185" s="218"/>
      <c r="M185" s="219"/>
      <c r="N185" s="220"/>
      <c r="O185" s="220"/>
      <c r="P185" s="221">
        <f>P186</f>
        <v>0</v>
      </c>
      <c r="Q185" s="220"/>
      <c r="R185" s="221">
        <f>R186</f>
        <v>0</v>
      </c>
      <c r="S185" s="220"/>
      <c r="T185" s="222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3" t="s">
        <v>85</v>
      </c>
      <c r="AT185" s="224" t="s">
        <v>77</v>
      </c>
      <c r="AU185" s="224" t="s">
        <v>85</v>
      </c>
      <c r="AY185" s="223" t="s">
        <v>224</v>
      </c>
      <c r="BK185" s="225">
        <f>BK186</f>
        <v>0</v>
      </c>
    </row>
    <row r="186" s="2" customFormat="1" ht="24.15" customHeight="1">
      <c r="A186" s="39"/>
      <c r="B186" s="40"/>
      <c r="C186" s="226" t="s">
        <v>391</v>
      </c>
      <c r="D186" s="226" t="s">
        <v>225</v>
      </c>
      <c r="E186" s="227" t="s">
        <v>2301</v>
      </c>
      <c r="F186" s="228" t="s">
        <v>2302</v>
      </c>
      <c r="G186" s="229" t="s">
        <v>486</v>
      </c>
      <c r="H186" s="230">
        <v>42.783999999999999</v>
      </c>
      <c r="I186" s="231"/>
      <c r="J186" s="232">
        <f>ROUND(I186*H186,2)</f>
        <v>0</v>
      </c>
      <c r="K186" s="228" t="s">
        <v>229</v>
      </c>
      <c r="L186" s="45"/>
      <c r="M186" s="307" t="s">
        <v>1</v>
      </c>
      <c r="N186" s="308" t="s">
        <v>43</v>
      </c>
      <c r="O186" s="248"/>
      <c r="P186" s="309">
        <f>O186*H186</f>
        <v>0</v>
      </c>
      <c r="Q186" s="309">
        <v>0</v>
      </c>
      <c r="R186" s="309">
        <f>Q186*H186</f>
        <v>0</v>
      </c>
      <c r="S186" s="309">
        <v>0</v>
      </c>
      <c r="T186" s="31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243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243</v>
      </c>
      <c r="BM186" s="237" t="s">
        <v>2465</v>
      </c>
    </row>
    <row r="187" s="2" customFormat="1" ht="6.96" customHeight="1">
      <c r="A187" s="39"/>
      <c r="B187" s="67"/>
      <c r="C187" s="68"/>
      <c r="D187" s="68"/>
      <c r="E187" s="68"/>
      <c r="F187" s="68"/>
      <c r="G187" s="68"/>
      <c r="H187" s="68"/>
      <c r="I187" s="68"/>
      <c r="J187" s="68"/>
      <c r="K187" s="68"/>
      <c r="L187" s="45"/>
      <c r="M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</row>
  </sheetData>
  <sheetProtection sheet="1" autoFilter="0" formatColumns="0" formatRows="0" objects="1" scenarios="1" spinCount="100000" saltValue="ujQhIn09y5vnk9vswY0YzQuopgaLIpps3jiM6XH1V63zDlC2pVHX5rr0lptDPF9dgoladFE4AhkcNjmUyU8PPA==" hashValue="Tcf8/S/PGCKnJr1Zh9xSdsbJtcoLgBFUyxfySZhegMDAtJTPBDIh44ngG4TNVTr/cKkfBd5SkFSOrmcUIuZEVw==" algorithmName="SHA-512" password="CC35"/>
  <autoFilter ref="C127:K18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176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2466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ROUND((SUM(BE123:BE347)),  2)</f>
        <v>0</v>
      </c>
      <c r="G35" s="39"/>
      <c r="H35" s="39"/>
      <c r="I35" s="166">
        <v>0.20999999999999999</v>
      </c>
      <c r="J35" s="165">
        <f>ROUND(((SUM(BE123:BE347))*I35),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ROUND((SUM(BF123:BF347)),  2)</f>
        <v>0</v>
      </c>
      <c r="G36" s="39"/>
      <c r="H36" s="39"/>
      <c r="I36" s="166">
        <v>0.12</v>
      </c>
      <c r="J36" s="165">
        <f>ROUND(((SUM(BF123:BF347))*I36),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ROUND((SUM(BG123:BG347)),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ROUND((SUM(BH123:BH347)),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ROUND((SUM(BI123:BI347)),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1801 - Vegetační úpravy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J125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420</v>
      </c>
      <c r="E101" s="198"/>
      <c r="F101" s="198"/>
      <c r="G101" s="198"/>
      <c r="H101" s="198"/>
      <c r="I101" s="198"/>
      <c r="J101" s="199">
        <f>J346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208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Využití pozemku parc.č.549/61, Světlá nad Sázavou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193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194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195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E11</f>
        <v>SO 1801 - Vegetační úpravy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F14</f>
        <v>parc.č.549/61</v>
      </c>
      <c r="G117" s="41"/>
      <c r="H117" s="41"/>
      <c r="I117" s="33" t="s">
        <v>22</v>
      </c>
      <c r="J117" s="80" t="str">
        <f>IF(J14="","",J14)</f>
        <v>10. 7. 2025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5.65" customHeight="1">
      <c r="A119" s="39"/>
      <c r="B119" s="40"/>
      <c r="C119" s="33" t="s">
        <v>24</v>
      </c>
      <c r="D119" s="41"/>
      <c r="E119" s="41"/>
      <c r="F119" s="28" t="str">
        <f>E17</f>
        <v>Město Světlá nad Sázavou</v>
      </c>
      <c r="G119" s="41"/>
      <c r="H119" s="41"/>
      <c r="I119" s="33" t="s">
        <v>31</v>
      </c>
      <c r="J119" s="37" t="str">
        <f>E23</f>
        <v>TRANSCONSULT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IF(E20="","",E20)</f>
        <v>Vyplň údaj</v>
      </c>
      <c r="G120" s="41"/>
      <c r="H120" s="41"/>
      <c r="I120" s="33" t="s">
        <v>35</v>
      </c>
      <c r="J120" s="37" t="str">
        <f>E26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209</v>
      </c>
      <c r="D122" s="204" t="s">
        <v>63</v>
      </c>
      <c r="E122" s="204" t="s">
        <v>59</v>
      </c>
      <c r="F122" s="204" t="s">
        <v>60</v>
      </c>
      <c r="G122" s="204" t="s">
        <v>210</v>
      </c>
      <c r="H122" s="204" t="s">
        <v>211</v>
      </c>
      <c r="I122" s="204" t="s">
        <v>212</v>
      </c>
      <c r="J122" s="204" t="s">
        <v>199</v>
      </c>
      <c r="K122" s="205" t="s">
        <v>213</v>
      </c>
      <c r="L122" s="206"/>
      <c r="M122" s="101" t="s">
        <v>1</v>
      </c>
      <c r="N122" s="102" t="s">
        <v>42</v>
      </c>
      <c r="O122" s="102" t="s">
        <v>214</v>
      </c>
      <c r="P122" s="102" t="s">
        <v>215</v>
      </c>
      <c r="Q122" s="102" t="s">
        <v>216</v>
      </c>
      <c r="R122" s="102" t="s">
        <v>217</v>
      </c>
      <c r="S122" s="102" t="s">
        <v>218</v>
      </c>
      <c r="T122" s="103" t="s">
        <v>219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220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</f>
        <v>0</v>
      </c>
      <c r="Q123" s="105"/>
      <c r="R123" s="209">
        <f>R124</f>
        <v>25.560080050000003</v>
      </c>
      <c r="S123" s="105"/>
      <c r="T123" s="210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201</v>
      </c>
      <c r="BK123" s="211">
        <f>BK124</f>
        <v>0</v>
      </c>
    </row>
    <row r="124" s="12" customFormat="1" ht="25.92" customHeight="1">
      <c r="A124" s="12"/>
      <c r="B124" s="212"/>
      <c r="C124" s="213"/>
      <c r="D124" s="214" t="s">
        <v>77</v>
      </c>
      <c r="E124" s="215" t="s">
        <v>307</v>
      </c>
      <c r="F124" s="215" t="s">
        <v>308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P125+P346</f>
        <v>0</v>
      </c>
      <c r="Q124" s="220"/>
      <c r="R124" s="221">
        <f>R125+R346</f>
        <v>25.560080050000003</v>
      </c>
      <c r="S124" s="220"/>
      <c r="T124" s="222">
        <f>T125+T346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85</v>
      </c>
      <c r="AT124" s="224" t="s">
        <v>77</v>
      </c>
      <c r="AU124" s="224" t="s">
        <v>78</v>
      </c>
      <c r="AY124" s="223" t="s">
        <v>224</v>
      </c>
      <c r="BK124" s="225">
        <f>BK125+BK346</f>
        <v>0</v>
      </c>
    </row>
    <row r="125" s="12" customFormat="1" ht="22.8" customHeight="1">
      <c r="A125" s="12"/>
      <c r="B125" s="212"/>
      <c r="C125" s="213"/>
      <c r="D125" s="214" t="s">
        <v>77</v>
      </c>
      <c r="E125" s="244" t="s">
        <v>85</v>
      </c>
      <c r="F125" s="244" t="s">
        <v>309</v>
      </c>
      <c r="G125" s="213"/>
      <c r="H125" s="213"/>
      <c r="I125" s="216"/>
      <c r="J125" s="245">
        <f>BK125</f>
        <v>0</v>
      </c>
      <c r="K125" s="213"/>
      <c r="L125" s="218"/>
      <c r="M125" s="219"/>
      <c r="N125" s="220"/>
      <c r="O125" s="220"/>
      <c r="P125" s="221">
        <f>SUM(P126:P345)</f>
        <v>0</v>
      </c>
      <c r="Q125" s="220"/>
      <c r="R125" s="221">
        <f>SUM(R126:R345)</f>
        <v>25.560080050000003</v>
      </c>
      <c r="S125" s="220"/>
      <c r="T125" s="222">
        <f>SUM(T126:T345)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85</v>
      </c>
      <c r="AT125" s="224" t="s">
        <v>77</v>
      </c>
      <c r="AU125" s="224" t="s">
        <v>85</v>
      </c>
      <c r="AY125" s="223" t="s">
        <v>224</v>
      </c>
      <c r="BK125" s="225">
        <f>SUM(BK126:BK345)</f>
        <v>0</v>
      </c>
    </row>
    <row r="126" s="2" customFormat="1" ht="21.75" customHeight="1">
      <c r="A126" s="39"/>
      <c r="B126" s="40"/>
      <c r="C126" s="226" t="s">
        <v>85</v>
      </c>
      <c r="D126" s="226" t="s">
        <v>225</v>
      </c>
      <c r="E126" s="227" t="s">
        <v>2467</v>
      </c>
      <c r="F126" s="228" t="s">
        <v>2468</v>
      </c>
      <c r="G126" s="229" t="s">
        <v>312</v>
      </c>
      <c r="H126" s="230">
        <v>5280</v>
      </c>
      <c r="I126" s="231"/>
      <c r="J126" s="232">
        <f>ROUND(I126*H126,2)</f>
        <v>0</v>
      </c>
      <c r="K126" s="228" t="s">
        <v>229</v>
      </c>
      <c r="L126" s="45"/>
      <c r="M126" s="233" t="s">
        <v>1</v>
      </c>
      <c r="N126" s="234" t="s">
        <v>43</v>
      </c>
      <c r="O126" s="92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7" t="s">
        <v>243</v>
      </c>
      <c r="AT126" s="237" t="s">
        <v>225</v>
      </c>
      <c r="AU126" s="237" t="s">
        <v>87</v>
      </c>
      <c r="AY126" s="18" t="s">
        <v>224</v>
      </c>
      <c r="BE126" s="238">
        <f>IF(N126="základní",J126,0)</f>
        <v>0</v>
      </c>
      <c r="BF126" s="238">
        <f>IF(N126="snížená",J126,0)</f>
        <v>0</v>
      </c>
      <c r="BG126" s="238">
        <f>IF(N126="zákl. přenesená",J126,0)</f>
        <v>0</v>
      </c>
      <c r="BH126" s="238">
        <f>IF(N126="sníž. přenesená",J126,0)</f>
        <v>0</v>
      </c>
      <c r="BI126" s="238">
        <f>IF(N126="nulová",J126,0)</f>
        <v>0</v>
      </c>
      <c r="BJ126" s="18" t="s">
        <v>85</v>
      </c>
      <c r="BK126" s="238">
        <f>ROUND(I126*H126,2)</f>
        <v>0</v>
      </c>
      <c r="BL126" s="18" t="s">
        <v>243</v>
      </c>
      <c r="BM126" s="237" t="s">
        <v>2469</v>
      </c>
    </row>
    <row r="127" s="13" customFormat="1">
      <c r="A127" s="13"/>
      <c r="B127" s="250"/>
      <c r="C127" s="251"/>
      <c r="D127" s="239" t="s">
        <v>314</v>
      </c>
      <c r="E127" s="252" t="s">
        <v>1</v>
      </c>
      <c r="F127" s="253" t="s">
        <v>2470</v>
      </c>
      <c r="G127" s="251"/>
      <c r="H127" s="254">
        <v>2900</v>
      </c>
      <c r="I127" s="255"/>
      <c r="J127" s="251"/>
      <c r="K127" s="251"/>
      <c r="L127" s="256"/>
      <c r="M127" s="257"/>
      <c r="N127" s="258"/>
      <c r="O127" s="258"/>
      <c r="P127" s="258"/>
      <c r="Q127" s="258"/>
      <c r="R127" s="258"/>
      <c r="S127" s="258"/>
      <c r="T127" s="25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0" t="s">
        <v>314</v>
      </c>
      <c r="AU127" s="260" t="s">
        <v>87</v>
      </c>
      <c r="AV127" s="13" t="s">
        <v>87</v>
      </c>
      <c r="AW127" s="13" t="s">
        <v>34</v>
      </c>
      <c r="AX127" s="13" t="s">
        <v>78</v>
      </c>
      <c r="AY127" s="260" t="s">
        <v>224</v>
      </c>
    </row>
    <row r="128" s="13" customFormat="1">
      <c r="A128" s="13"/>
      <c r="B128" s="250"/>
      <c r="C128" s="251"/>
      <c r="D128" s="239" t="s">
        <v>314</v>
      </c>
      <c r="E128" s="252" t="s">
        <v>1</v>
      </c>
      <c r="F128" s="253" t="s">
        <v>2471</v>
      </c>
      <c r="G128" s="251"/>
      <c r="H128" s="254">
        <v>2380</v>
      </c>
      <c r="I128" s="255"/>
      <c r="J128" s="251"/>
      <c r="K128" s="251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314</v>
      </c>
      <c r="AU128" s="260" t="s">
        <v>87</v>
      </c>
      <c r="AV128" s="13" t="s">
        <v>87</v>
      </c>
      <c r="AW128" s="13" t="s">
        <v>34</v>
      </c>
      <c r="AX128" s="13" t="s">
        <v>78</v>
      </c>
      <c r="AY128" s="260" t="s">
        <v>224</v>
      </c>
    </row>
    <row r="129" s="15" customFormat="1">
      <c r="A129" s="15"/>
      <c r="B129" s="275"/>
      <c r="C129" s="276"/>
      <c r="D129" s="239" t="s">
        <v>314</v>
      </c>
      <c r="E129" s="277" t="s">
        <v>1</v>
      </c>
      <c r="F129" s="278" t="s">
        <v>463</v>
      </c>
      <c r="G129" s="276"/>
      <c r="H129" s="279">
        <v>5280</v>
      </c>
      <c r="I129" s="280"/>
      <c r="J129" s="276"/>
      <c r="K129" s="276"/>
      <c r="L129" s="281"/>
      <c r="M129" s="282"/>
      <c r="N129" s="283"/>
      <c r="O129" s="283"/>
      <c r="P129" s="283"/>
      <c r="Q129" s="283"/>
      <c r="R129" s="283"/>
      <c r="S129" s="283"/>
      <c r="T129" s="28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85" t="s">
        <v>314</v>
      </c>
      <c r="AU129" s="285" t="s">
        <v>87</v>
      </c>
      <c r="AV129" s="15" t="s">
        <v>243</v>
      </c>
      <c r="AW129" s="15" t="s">
        <v>34</v>
      </c>
      <c r="AX129" s="15" t="s">
        <v>85</v>
      </c>
      <c r="AY129" s="285" t="s">
        <v>224</v>
      </c>
    </row>
    <row r="130" s="2" customFormat="1" ht="33" customHeight="1">
      <c r="A130" s="39"/>
      <c r="B130" s="40"/>
      <c r="C130" s="226" t="s">
        <v>87</v>
      </c>
      <c r="D130" s="226" t="s">
        <v>225</v>
      </c>
      <c r="E130" s="227" t="s">
        <v>2472</v>
      </c>
      <c r="F130" s="228" t="s">
        <v>2473</v>
      </c>
      <c r="G130" s="229" t="s">
        <v>312</v>
      </c>
      <c r="H130" s="230">
        <v>30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243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243</v>
      </c>
      <c r="BM130" s="237" t="s">
        <v>2474</v>
      </c>
    </row>
    <row r="131" s="2" customFormat="1" ht="24.15" customHeight="1">
      <c r="A131" s="39"/>
      <c r="B131" s="40"/>
      <c r="C131" s="226" t="s">
        <v>101</v>
      </c>
      <c r="D131" s="226" t="s">
        <v>225</v>
      </c>
      <c r="E131" s="227" t="s">
        <v>316</v>
      </c>
      <c r="F131" s="228" t="s">
        <v>317</v>
      </c>
      <c r="G131" s="229" t="s">
        <v>318</v>
      </c>
      <c r="H131" s="230">
        <v>13</v>
      </c>
      <c r="I131" s="231"/>
      <c r="J131" s="232">
        <f>ROUND(I131*H131,2)</f>
        <v>0</v>
      </c>
      <c r="K131" s="228" t="s">
        <v>229</v>
      </c>
      <c r="L131" s="45"/>
      <c r="M131" s="233" t="s">
        <v>1</v>
      </c>
      <c r="N131" s="234" t="s">
        <v>43</v>
      </c>
      <c r="O131" s="92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243</v>
      </c>
      <c r="AT131" s="237" t="s">
        <v>225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243</v>
      </c>
      <c r="BM131" s="237" t="s">
        <v>2475</v>
      </c>
    </row>
    <row r="132" s="13" customFormat="1">
      <c r="A132" s="13"/>
      <c r="B132" s="250"/>
      <c r="C132" s="251"/>
      <c r="D132" s="239" t="s">
        <v>314</v>
      </c>
      <c r="E132" s="252" t="s">
        <v>1</v>
      </c>
      <c r="F132" s="253" t="s">
        <v>2476</v>
      </c>
      <c r="G132" s="251"/>
      <c r="H132" s="254">
        <v>12</v>
      </c>
      <c r="I132" s="255"/>
      <c r="J132" s="251"/>
      <c r="K132" s="251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314</v>
      </c>
      <c r="AU132" s="260" t="s">
        <v>87</v>
      </c>
      <c r="AV132" s="13" t="s">
        <v>87</v>
      </c>
      <c r="AW132" s="13" t="s">
        <v>34</v>
      </c>
      <c r="AX132" s="13" t="s">
        <v>78</v>
      </c>
      <c r="AY132" s="260" t="s">
        <v>224</v>
      </c>
    </row>
    <row r="133" s="13" customFormat="1">
      <c r="A133" s="13"/>
      <c r="B133" s="250"/>
      <c r="C133" s="251"/>
      <c r="D133" s="239" t="s">
        <v>314</v>
      </c>
      <c r="E133" s="252" t="s">
        <v>1</v>
      </c>
      <c r="F133" s="253" t="s">
        <v>2477</v>
      </c>
      <c r="G133" s="251"/>
      <c r="H133" s="254">
        <v>1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314</v>
      </c>
      <c r="AU133" s="260" t="s">
        <v>87</v>
      </c>
      <c r="AV133" s="13" t="s">
        <v>87</v>
      </c>
      <c r="AW133" s="13" t="s">
        <v>34</v>
      </c>
      <c r="AX133" s="13" t="s">
        <v>78</v>
      </c>
      <c r="AY133" s="260" t="s">
        <v>224</v>
      </c>
    </row>
    <row r="134" s="15" customFormat="1">
      <c r="A134" s="15"/>
      <c r="B134" s="275"/>
      <c r="C134" s="276"/>
      <c r="D134" s="239" t="s">
        <v>314</v>
      </c>
      <c r="E134" s="277" t="s">
        <v>1</v>
      </c>
      <c r="F134" s="278" t="s">
        <v>463</v>
      </c>
      <c r="G134" s="276"/>
      <c r="H134" s="279">
        <v>13</v>
      </c>
      <c r="I134" s="280"/>
      <c r="J134" s="276"/>
      <c r="K134" s="276"/>
      <c r="L134" s="281"/>
      <c r="M134" s="282"/>
      <c r="N134" s="283"/>
      <c r="O134" s="283"/>
      <c r="P134" s="283"/>
      <c r="Q134" s="283"/>
      <c r="R134" s="283"/>
      <c r="S134" s="283"/>
      <c r="T134" s="284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85" t="s">
        <v>314</v>
      </c>
      <c r="AU134" s="285" t="s">
        <v>87</v>
      </c>
      <c r="AV134" s="15" t="s">
        <v>243</v>
      </c>
      <c r="AW134" s="15" t="s">
        <v>34</v>
      </c>
      <c r="AX134" s="15" t="s">
        <v>85</v>
      </c>
      <c r="AY134" s="285" t="s">
        <v>224</v>
      </c>
    </row>
    <row r="135" s="2" customFormat="1" ht="21.75" customHeight="1">
      <c r="A135" s="39"/>
      <c r="B135" s="40"/>
      <c r="C135" s="226" t="s">
        <v>243</v>
      </c>
      <c r="D135" s="226" t="s">
        <v>225</v>
      </c>
      <c r="E135" s="227" t="s">
        <v>332</v>
      </c>
      <c r="F135" s="228" t="s">
        <v>333</v>
      </c>
      <c r="G135" s="229" t="s">
        <v>318</v>
      </c>
      <c r="H135" s="230">
        <v>13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2478</v>
      </c>
    </row>
    <row r="136" s="2" customFormat="1" ht="24.15" customHeight="1">
      <c r="A136" s="39"/>
      <c r="B136" s="40"/>
      <c r="C136" s="226" t="s">
        <v>223</v>
      </c>
      <c r="D136" s="226" t="s">
        <v>225</v>
      </c>
      <c r="E136" s="227" t="s">
        <v>346</v>
      </c>
      <c r="F136" s="228" t="s">
        <v>347</v>
      </c>
      <c r="G136" s="229" t="s">
        <v>318</v>
      </c>
      <c r="H136" s="230">
        <v>13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2479</v>
      </c>
    </row>
    <row r="137" s="2" customFormat="1" ht="24.15" customHeight="1">
      <c r="A137" s="39"/>
      <c r="B137" s="40"/>
      <c r="C137" s="226" t="s">
        <v>252</v>
      </c>
      <c r="D137" s="226" t="s">
        <v>225</v>
      </c>
      <c r="E137" s="227" t="s">
        <v>355</v>
      </c>
      <c r="F137" s="228" t="s">
        <v>356</v>
      </c>
      <c r="G137" s="229" t="s">
        <v>318</v>
      </c>
      <c r="H137" s="230">
        <v>13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2480</v>
      </c>
    </row>
    <row r="138" s="2" customFormat="1" ht="24.15" customHeight="1">
      <c r="A138" s="39"/>
      <c r="B138" s="40"/>
      <c r="C138" s="226" t="s">
        <v>257</v>
      </c>
      <c r="D138" s="226" t="s">
        <v>225</v>
      </c>
      <c r="E138" s="227" t="s">
        <v>2481</v>
      </c>
      <c r="F138" s="228" t="s">
        <v>2482</v>
      </c>
      <c r="G138" s="229" t="s">
        <v>312</v>
      </c>
      <c r="H138" s="230">
        <v>30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2483</v>
      </c>
    </row>
    <row r="139" s="2" customFormat="1" ht="33" customHeight="1">
      <c r="A139" s="39"/>
      <c r="B139" s="40"/>
      <c r="C139" s="226" t="s">
        <v>264</v>
      </c>
      <c r="D139" s="226" t="s">
        <v>225</v>
      </c>
      <c r="E139" s="227" t="s">
        <v>366</v>
      </c>
      <c r="F139" s="228" t="s">
        <v>367</v>
      </c>
      <c r="G139" s="229" t="s">
        <v>318</v>
      </c>
      <c r="H139" s="230">
        <v>52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2484</v>
      </c>
    </row>
    <row r="140" s="14" customFormat="1">
      <c r="A140" s="14"/>
      <c r="B140" s="261"/>
      <c r="C140" s="262"/>
      <c r="D140" s="239" t="s">
        <v>314</v>
      </c>
      <c r="E140" s="263" t="s">
        <v>1</v>
      </c>
      <c r="F140" s="264" t="s">
        <v>2485</v>
      </c>
      <c r="G140" s="262"/>
      <c r="H140" s="263" t="s">
        <v>1</v>
      </c>
      <c r="I140" s="265"/>
      <c r="J140" s="262"/>
      <c r="K140" s="262"/>
      <c r="L140" s="266"/>
      <c r="M140" s="267"/>
      <c r="N140" s="268"/>
      <c r="O140" s="268"/>
      <c r="P140" s="268"/>
      <c r="Q140" s="268"/>
      <c r="R140" s="268"/>
      <c r="S140" s="268"/>
      <c r="T140" s="26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0" t="s">
        <v>314</v>
      </c>
      <c r="AU140" s="270" t="s">
        <v>87</v>
      </c>
      <c r="AV140" s="14" t="s">
        <v>85</v>
      </c>
      <c r="AW140" s="14" t="s">
        <v>34</v>
      </c>
      <c r="AX140" s="14" t="s">
        <v>78</v>
      </c>
      <c r="AY140" s="270" t="s">
        <v>224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2486</v>
      </c>
      <c r="G141" s="251"/>
      <c r="H141" s="254">
        <v>52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26" t="s">
        <v>271</v>
      </c>
      <c r="D142" s="226" t="s">
        <v>225</v>
      </c>
      <c r="E142" s="227" t="s">
        <v>381</v>
      </c>
      <c r="F142" s="228" t="s">
        <v>382</v>
      </c>
      <c r="G142" s="229" t="s">
        <v>318</v>
      </c>
      <c r="H142" s="230">
        <v>52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2487</v>
      </c>
    </row>
    <row r="143" s="13" customFormat="1">
      <c r="A143" s="13"/>
      <c r="B143" s="250"/>
      <c r="C143" s="251"/>
      <c r="D143" s="239" t="s">
        <v>314</v>
      </c>
      <c r="E143" s="252" t="s">
        <v>1</v>
      </c>
      <c r="F143" s="253" t="s">
        <v>2486</v>
      </c>
      <c r="G143" s="251"/>
      <c r="H143" s="254">
        <v>52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34</v>
      </c>
      <c r="AX143" s="13" t="s">
        <v>85</v>
      </c>
      <c r="AY143" s="260" t="s">
        <v>224</v>
      </c>
    </row>
    <row r="144" s="2" customFormat="1" ht="33" customHeight="1">
      <c r="A144" s="39"/>
      <c r="B144" s="40"/>
      <c r="C144" s="226" t="s">
        <v>276</v>
      </c>
      <c r="D144" s="226" t="s">
        <v>225</v>
      </c>
      <c r="E144" s="227" t="s">
        <v>1398</v>
      </c>
      <c r="F144" s="228" t="s">
        <v>1399</v>
      </c>
      <c r="G144" s="229" t="s">
        <v>486</v>
      </c>
      <c r="H144" s="230">
        <v>45.899999999999999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2488</v>
      </c>
    </row>
    <row r="145" s="14" customFormat="1">
      <c r="A145" s="14"/>
      <c r="B145" s="261"/>
      <c r="C145" s="262"/>
      <c r="D145" s="239" t="s">
        <v>314</v>
      </c>
      <c r="E145" s="263" t="s">
        <v>1</v>
      </c>
      <c r="F145" s="264" t="s">
        <v>2489</v>
      </c>
      <c r="G145" s="262"/>
      <c r="H145" s="263" t="s">
        <v>1</v>
      </c>
      <c r="I145" s="265"/>
      <c r="J145" s="262"/>
      <c r="K145" s="262"/>
      <c r="L145" s="266"/>
      <c r="M145" s="267"/>
      <c r="N145" s="268"/>
      <c r="O145" s="268"/>
      <c r="P145" s="268"/>
      <c r="Q145" s="268"/>
      <c r="R145" s="268"/>
      <c r="S145" s="268"/>
      <c r="T145" s="26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70" t="s">
        <v>314</v>
      </c>
      <c r="AU145" s="270" t="s">
        <v>87</v>
      </c>
      <c r="AV145" s="14" t="s">
        <v>85</v>
      </c>
      <c r="AW145" s="14" t="s">
        <v>34</v>
      </c>
      <c r="AX145" s="14" t="s">
        <v>78</v>
      </c>
      <c r="AY145" s="270" t="s">
        <v>224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2490</v>
      </c>
      <c r="G146" s="251"/>
      <c r="H146" s="254">
        <v>24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78</v>
      </c>
      <c r="AY146" s="260" t="s">
        <v>224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2491</v>
      </c>
      <c r="G147" s="251"/>
      <c r="H147" s="254">
        <v>1.5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78</v>
      </c>
      <c r="AY147" s="260" t="s">
        <v>224</v>
      </c>
    </row>
    <row r="148" s="16" customFormat="1">
      <c r="A148" s="16"/>
      <c r="B148" s="286"/>
      <c r="C148" s="287"/>
      <c r="D148" s="239" t="s">
        <v>314</v>
      </c>
      <c r="E148" s="288" t="s">
        <v>1</v>
      </c>
      <c r="F148" s="289" t="s">
        <v>469</v>
      </c>
      <c r="G148" s="287"/>
      <c r="H148" s="290">
        <v>25.5</v>
      </c>
      <c r="I148" s="291"/>
      <c r="J148" s="287"/>
      <c r="K148" s="287"/>
      <c r="L148" s="292"/>
      <c r="M148" s="293"/>
      <c r="N148" s="294"/>
      <c r="O148" s="294"/>
      <c r="P148" s="294"/>
      <c r="Q148" s="294"/>
      <c r="R148" s="294"/>
      <c r="S148" s="294"/>
      <c r="T148" s="295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96" t="s">
        <v>314</v>
      </c>
      <c r="AU148" s="296" t="s">
        <v>87</v>
      </c>
      <c r="AV148" s="16" t="s">
        <v>101</v>
      </c>
      <c r="AW148" s="16" t="s">
        <v>34</v>
      </c>
      <c r="AX148" s="16" t="s">
        <v>78</v>
      </c>
      <c r="AY148" s="296" t="s">
        <v>224</v>
      </c>
    </row>
    <row r="149" s="13" customFormat="1">
      <c r="A149" s="13"/>
      <c r="B149" s="250"/>
      <c r="C149" s="251"/>
      <c r="D149" s="239" t="s">
        <v>314</v>
      </c>
      <c r="E149" s="252" t="s">
        <v>1</v>
      </c>
      <c r="F149" s="253" t="s">
        <v>2492</v>
      </c>
      <c r="G149" s="251"/>
      <c r="H149" s="254">
        <v>45.899999999999999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314</v>
      </c>
      <c r="AU149" s="260" t="s">
        <v>87</v>
      </c>
      <c r="AV149" s="13" t="s">
        <v>87</v>
      </c>
      <c r="AW149" s="13" t="s">
        <v>34</v>
      </c>
      <c r="AX149" s="13" t="s">
        <v>85</v>
      </c>
      <c r="AY149" s="260" t="s">
        <v>224</v>
      </c>
    </row>
    <row r="150" s="2" customFormat="1" ht="24.15" customHeight="1">
      <c r="A150" s="39"/>
      <c r="B150" s="40"/>
      <c r="C150" s="226" t="s">
        <v>281</v>
      </c>
      <c r="D150" s="226" t="s">
        <v>225</v>
      </c>
      <c r="E150" s="227" t="s">
        <v>2493</v>
      </c>
      <c r="F150" s="228" t="s">
        <v>2494</v>
      </c>
      <c r="G150" s="229" t="s">
        <v>312</v>
      </c>
      <c r="H150" s="230">
        <v>1530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243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2495</v>
      </c>
    </row>
    <row r="151" s="2" customFormat="1" ht="16.5" customHeight="1">
      <c r="A151" s="39"/>
      <c r="B151" s="40"/>
      <c r="C151" s="297" t="s">
        <v>8</v>
      </c>
      <c r="D151" s="297" t="s">
        <v>483</v>
      </c>
      <c r="E151" s="298" t="s">
        <v>2496</v>
      </c>
      <c r="F151" s="299" t="s">
        <v>2497</v>
      </c>
      <c r="G151" s="300" t="s">
        <v>754</v>
      </c>
      <c r="H151" s="301">
        <v>8.4149999999999991</v>
      </c>
      <c r="I151" s="302"/>
      <c r="J151" s="303">
        <f>ROUND(I151*H151,2)</f>
        <v>0</v>
      </c>
      <c r="K151" s="299" t="s">
        <v>229</v>
      </c>
      <c r="L151" s="304"/>
      <c r="M151" s="305" t="s">
        <v>1</v>
      </c>
      <c r="N151" s="306" t="s">
        <v>43</v>
      </c>
      <c r="O151" s="92"/>
      <c r="P151" s="235">
        <f>O151*H151</f>
        <v>0</v>
      </c>
      <c r="Q151" s="235">
        <v>0.001</v>
      </c>
      <c r="R151" s="235">
        <f>Q151*H151</f>
        <v>0.0084149999999999989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264</v>
      </c>
      <c r="AT151" s="237" t="s">
        <v>483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243</v>
      </c>
      <c r="BM151" s="237" t="s">
        <v>2498</v>
      </c>
    </row>
    <row r="152" s="2" customFormat="1">
      <c r="A152" s="39"/>
      <c r="B152" s="40"/>
      <c r="C152" s="41"/>
      <c r="D152" s="239" t="s">
        <v>235</v>
      </c>
      <c r="E152" s="41"/>
      <c r="F152" s="240" t="s">
        <v>2499</v>
      </c>
      <c r="G152" s="41"/>
      <c r="H152" s="41"/>
      <c r="I152" s="241"/>
      <c r="J152" s="41"/>
      <c r="K152" s="41"/>
      <c r="L152" s="45"/>
      <c r="M152" s="242"/>
      <c r="N152" s="243"/>
      <c r="O152" s="92"/>
      <c r="P152" s="92"/>
      <c r="Q152" s="92"/>
      <c r="R152" s="92"/>
      <c r="S152" s="92"/>
      <c r="T152" s="93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235</v>
      </c>
      <c r="AU152" s="18" t="s">
        <v>87</v>
      </c>
    </row>
    <row r="153" s="13" customFormat="1">
      <c r="A153" s="13"/>
      <c r="B153" s="250"/>
      <c r="C153" s="251"/>
      <c r="D153" s="239" t="s">
        <v>314</v>
      </c>
      <c r="E153" s="251"/>
      <c r="F153" s="253" t="s">
        <v>2500</v>
      </c>
      <c r="G153" s="251"/>
      <c r="H153" s="254">
        <v>8.4149999999999991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314</v>
      </c>
      <c r="AU153" s="260" t="s">
        <v>87</v>
      </c>
      <c r="AV153" s="13" t="s">
        <v>87</v>
      </c>
      <c r="AW153" s="13" t="s">
        <v>4</v>
      </c>
      <c r="AX153" s="13" t="s">
        <v>85</v>
      </c>
      <c r="AY153" s="260" t="s">
        <v>224</v>
      </c>
    </row>
    <row r="154" s="2" customFormat="1" ht="24.15" customHeight="1">
      <c r="A154" s="39"/>
      <c r="B154" s="40"/>
      <c r="C154" s="226" t="s">
        <v>294</v>
      </c>
      <c r="D154" s="226" t="s">
        <v>225</v>
      </c>
      <c r="E154" s="227" t="s">
        <v>2501</v>
      </c>
      <c r="F154" s="228" t="s">
        <v>2502</v>
      </c>
      <c r="G154" s="229" t="s">
        <v>312</v>
      </c>
      <c r="H154" s="230">
        <v>1920</v>
      </c>
      <c r="I154" s="231"/>
      <c r="J154" s="232">
        <f>ROUND(I154*H154,2)</f>
        <v>0</v>
      </c>
      <c r="K154" s="228" t="s">
        <v>229</v>
      </c>
      <c r="L154" s="45"/>
      <c r="M154" s="233" t="s">
        <v>1</v>
      </c>
      <c r="N154" s="234" t="s">
        <v>43</v>
      </c>
      <c r="O154" s="92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243</v>
      </c>
      <c r="AT154" s="237" t="s">
        <v>225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243</v>
      </c>
      <c r="BM154" s="237" t="s">
        <v>2503</v>
      </c>
    </row>
    <row r="155" s="2" customFormat="1" ht="16.5" customHeight="1">
      <c r="A155" s="39"/>
      <c r="B155" s="40"/>
      <c r="C155" s="297" t="s">
        <v>299</v>
      </c>
      <c r="D155" s="297" t="s">
        <v>483</v>
      </c>
      <c r="E155" s="298" t="s">
        <v>2496</v>
      </c>
      <c r="F155" s="299" t="s">
        <v>2497</v>
      </c>
      <c r="G155" s="300" t="s">
        <v>754</v>
      </c>
      <c r="H155" s="301">
        <v>10.560000000000001</v>
      </c>
      <c r="I155" s="302"/>
      <c r="J155" s="303">
        <f>ROUND(I155*H155,2)</f>
        <v>0</v>
      </c>
      <c r="K155" s="299" t="s">
        <v>229</v>
      </c>
      <c r="L155" s="304"/>
      <c r="M155" s="305" t="s">
        <v>1</v>
      </c>
      <c r="N155" s="306" t="s">
        <v>43</v>
      </c>
      <c r="O155" s="92"/>
      <c r="P155" s="235">
        <f>O155*H155</f>
        <v>0</v>
      </c>
      <c r="Q155" s="235">
        <v>0.001</v>
      </c>
      <c r="R155" s="235">
        <f>Q155*H155</f>
        <v>0.01056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264</v>
      </c>
      <c r="AT155" s="237" t="s">
        <v>483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2504</v>
      </c>
    </row>
    <row r="156" s="2" customFormat="1">
      <c r="A156" s="39"/>
      <c r="B156" s="40"/>
      <c r="C156" s="41"/>
      <c r="D156" s="239" t="s">
        <v>235</v>
      </c>
      <c r="E156" s="41"/>
      <c r="F156" s="240" t="s">
        <v>2499</v>
      </c>
      <c r="G156" s="41"/>
      <c r="H156" s="41"/>
      <c r="I156" s="241"/>
      <c r="J156" s="41"/>
      <c r="K156" s="41"/>
      <c r="L156" s="45"/>
      <c r="M156" s="242"/>
      <c r="N156" s="243"/>
      <c r="O156" s="92"/>
      <c r="P156" s="92"/>
      <c r="Q156" s="92"/>
      <c r="R156" s="92"/>
      <c r="S156" s="92"/>
      <c r="T156" s="93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235</v>
      </c>
      <c r="AU156" s="18" t="s">
        <v>87</v>
      </c>
    </row>
    <row r="157" s="13" customFormat="1">
      <c r="A157" s="13"/>
      <c r="B157" s="250"/>
      <c r="C157" s="251"/>
      <c r="D157" s="239" t="s">
        <v>314</v>
      </c>
      <c r="E157" s="251"/>
      <c r="F157" s="253" t="s">
        <v>2505</v>
      </c>
      <c r="G157" s="251"/>
      <c r="H157" s="254">
        <v>10.560000000000001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4</v>
      </c>
      <c r="AX157" s="13" t="s">
        <v>85</v>
      </c>
      <c r="AY157" s="260" t="s">
        <v>224</v>
      </c>
    </row>
    <row r="158" s="2" customFormat="1" ht="24.15" customHeight="1">
      <c r="A158" s="39"/>
      <c r="B158" s="40"/>
      <c r="C158" s="226" t="s">
        <v>361</v>
      </c>
      <c r="D158" s="226" t="s">
        <v>225</v>
      </c>
      <c r="E158" s="227" t="s">
        <v>2506</v>
      </c>
      <c r="F158" s="228" t="s">
        <v>2507</v>
      </c>
      <c r="G158" s="229" t="s">
        <v>312</v>
      </c>
      <c r="H158" s="230">
        <v>1220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2508</v>
      </c>
    </row>
    <row r="159" s="2" customFormat="1" ht="16.5" customHeight="1">
      <c r="A159" s="39"/>
      <c r="B159" s="40"/>
      <c r="C159" s="297" t="s">
        <v>365</v>
      </c>
      <c r="D159" s="297" t="s">
        <v>483</v>
      </c>
      <c r="E159" s="298" t="s">
        <v>2509</v>
      </c>
      <c r="F159" s="299" t="s">
        <v>2510</v>
      </c>
      <c r="G159" s="300" t="s">
        <v>754</v>
      </c>
      <c r="H159" s="301">
        <v>33.549999999999997</v>
      </c>
      <c r="I159" s="302"/>
      <c r="J159" s="303">
        <f>ROUND(I159*H159,2)</f>
        <v>0</v>
      </c>
      <c r="K159" s="299" t="s">
        <v>229</v>
      </c>
      <c r="L159" s="304"/>
      <c r="M159" s="305" t="s">
        <v>1</v>
      </c>
      <c r="N159" s="306" t="s">
        <v>43</v>
      </c>
      <c r="O159" s="92"/>
      <c r="P159" s="235">
        <f>O159*H159</f>
        <v>0</v>
      </c>
      <c r="Q159" s="235">
        <v>0.001</v>
      </c>
      <c r="R159" s="235">
        <f>Q159*H159</f>
        <v>0.033549999999999996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264</v>
      </c>
      <c r="AT159" s="237" t="s">
        <v>483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243</v>
      </c>
      <c r="BM159" s="237" t="s">
        <v>2511</v>
      </c>
    </row>
    <row r="160" s="13" customFormat="1">
      <c r="A160" s="13"/>
      <c r="B160" s="250"/>
      <c r="C160" s="251"/>
      <c r="D160" s="239" t="s">
        <v>314</v>
      </c>
      <c r="E160" s="251"/>
      <c r="F160" s="253" t="s">
        <v>2512</v>
      </c>
      <c r="G160" s="251"/>
      <c r="H160" s="254">
        <v>33.549999999999997</v>
      </c>
      <c r="I160" s="255"/>
      <c r="J160" s="251"/>
      <c r="K160" s="251"/>
      <c r="L160" s="256"/>
      <c r="M160" s="257"/>
      <c r="N160" s="258"/>
      <c r="O160" s="258"/>
      <c r="P160" s="258"/>
      <c r="Q160" s="258"/>
      <c r="R160" s="258"/>
      <c r="S160" s="258"/>
      <c r="T160" s="25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0" t="s">
        <v>314</v>
      </c>
      <c r="AU160" s="260" t="s">
        <v>87</v>
      </c>
      <c r="AV160" s="13" t="s">
        <v>87</v>
      </c>
      <c r="AW160" s="13" t="s">
        <v>4</v>
      </c>
      <c r="AX160" s="13" t="s">
        <v>85</v>
      </c>
      <c r="AY160" s="260" t="s">
        <v>224</v>
      </c>
    </row>
    <row r="161" s="2" customFormat="1" ht="24.15" customHeight="1">
      <c r="A161" s="39"/>
      <c r="B161" s="40"/>
      <c r="C161" s="226" t="s">
        <v>371</v>
      </c>
      <c r="D161" s="226" t="s">
        <v>225</v>
      </c>
      <c r="E161" s="227" t="s">
        <v>2513</v>
      </c>
      <c r="F161" s="228" t="s">
        <v>2514</v>
      </c>
      <c r="G161" s="229" t="s">
        <v>312</v>
      </c>
      <c r="H161" s="230">
        <v>250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243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2515</v>
      </c>
    </row>
    <row r="162" s="2" customFormat="1" ht="16.5" customHeight="1">
      <c r="A162" s="39"/>
      <c r="B162" s="40"/>
      <c r="C162" s="297" t="s">
        <v>376</v>
      </c>
      <c r="D162" s="297" t="s">
        <v>483</v>
      </c>
      <c r="E162" s="298" t="s">
        <v>2509</v>
      </c>
      <c r="F162" s="299" t="s">
        <v>2510</v>
      </c>
      <c r="G162" s="300" t="s">
        <v>754</v>
      </c>
      <c r="H162" s="301">
        <v>6.875</v>
      </c>
      <c r="I162" s="302"/>
      <c r="J162" s="303">
        <f>ROUND(I162*H162,2)</f>
        <v>0</v>
      </c>
      <c r="K162" s="299" t="s">
        <v>229</v>
      </c>
      <c r="L162" s="304"/>
      <c r="M162" s="305" t="s">
        <v>1</v>
      </c>
      <c r="N162" s="306" t="s">
        <v>43</v>
      </c>
      <c r="O162" s="92"/>
      <c r="P162" s="235">
        <f>O162*H162</f>
        <v>0</v>
      </c>
      <c r="Q162" s="235">
        <v>0.001</v>
      </c>
      <c r="R162" s="235">
        <f>Q162*H162</f>
        <v>0.006875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264</v>
      </c>
      <c r="AT162" s="237" t="s">
        <v>483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2516</v>
      </c>
    </row>
    <row r="163" s="13" customFormat="1">
      <c r="A163" s="13"/>
      <c r="B163" s="250"/>
      <c r="C163" s="251"/>
      <c r="D163" s="239" t="s">
        <v>314</v>
      </c>
      <c r="E163" s="251"/>
      <c r="F163" s="253" t="s">
        <v>2517</v>
      </c>
      <c r="G163" s="251"/>
      <c r="H163" s="254">
        <v>6.875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314</v>
      </c>
      <c r="AU163" s="260" t="s">
        <v>87</v>
      </c>
      <c r="AV163" s="13" t="s">
        <v>87</v>
      </c>
      <c r="AW163" s="13" t="s">
        <v>4</v>
      </c>
      <c r="AX163" s="13" t="s">
        <v>85</v>
      </c>
      <c r="AY163" s="260" t="s">
        <v>224</v>
      </c>
    </row>
    <row r="164" s="2" customFormat="1" ht="33" customHeight="1">
      <c r="A164" s="39"/>
      <c r="B164" s="40"/>
      <c r="C164" s="226" t="s">
        <v>380</v>
      </c>
      <c r="D164" s="226" t="s">
        <v>225</v>
      </c>
      <c r="E164" s="227" t="s">
        <v>2518</v>
      </c>
      <c r="F164" s="228" t="s">
        <v>2519</v>
      </c>
      <c r="G164" s="229" t="s">
        <v>318</v>
      </c>
      <c r="H164" s="230">
        <v>350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243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2520</v>
      </c>
    </row>
    <row r="165" s="2" customFormat="1" ht="37.8" customHeight="1">
      <c r="A165" s="39"/>
      <c r="B165" s="40"/>
      <c r="C165" s="226" t="s">
        <v>384</v>
      </c>
      <c r="D165" s="226" t="s">
        <v>225</v>
      </c>
      <c r="E165" s="227" t="s">
        <v>2521</v>
      </c>
      <c r="F165" s="228" t="s">
        <v>2522</v>
      </c>
      <c r="G165" s="229" t="s">
        <v>318</v>
      </c>
      <c r="H165" s="230">
        <v>605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</v>
      </c>
      <c r="R165" s="235">
        <f>Q165*H165</f>
        <v>0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243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243</v>
      </c>
      <c r="BM165" s="237" t="s">
        <v>2523</v>
      </c>
    </row>
    <row r="166" s="2" customFormat="1" ht="16.5" customHeight="1">
      <c r="A166" s="39"/>
      <c r="B166" s="40"/>
      <c r="C166" s="297" t="s">
        <v>7</v>
      </c>
      <c r="D166" s="297" t="s">
        <v>483</v>
      </c>
      <c r="E166" s="298" t="s">
        <v>2524</v>
      </c>
      <c r="F166" s="299" t="s">
        <v>2525</v>
      </c>
      <c r="G166" s="300" t="s">
        <v>394</v>
      </c>
      <c r="H166" s="301">
        <v>1.5129999999999999</v>
      </c>
      <c r="I166" s="302"/>
      <c r="J166" s="303">
        <f>ROUND(I166*H166,2)</f>
        <v>0</v>
      </c>
      <c r="K166" s="299" t="s">
        <v>229</v>
      </c>
      <c r="L166" s="304"/>
      <c r="M166" s="305" t="s">
        <v>1</v>
      </c>
      <c r="N166" s="306" t="s">
        <v>43</v>
      </c>
      <c r="O166" s="92"/>
      <c r="P166" s="235">
        <f>O166*H166</f>
        <v>0</v>
      </c>
      <c r="Q166" s="235">
        <v>0.22</v>
      </c>
      <c r="R166" s="235">
        <f>Q166*H166</f>
        <v>0.33285999999999999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264</v>
      </c>
      <c r="AT166" s="237" t="s">
        <v>483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2526</v>
      </c>
    </row>
    <row r="167" s="13" customFormat="1">
      <c r="A167" s="13"/>
      <c r="B167" s="250"/>
      <c r="C167" s="251"/>
      <c r="D167" s="239" t="s">
        <v>314</v>
      </c>
      <c r="E167" s="251"/>
      <c r="F167" s="253" t="s">
        <v>2527</v>
      </c>
      <c r="G167" s="251"/>
      <c r="H167" s="254">
        <v>1.5129999999999999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0" t="s">
        <v>314</v>
      </c>
      <c r="AU167" s="260" t="s">
        <v>87</v>
      </c>
      <c r="AV167" s="13" t="s">
        <v>87</v>
      </c>
      <c r="AW167" s="13" t="s">
        <v>4</v>
      </c>
      <c r="AX167" s="13" t="s">
        <v>85</v>
      </c>
      <c r="AY167" s="260" t="s">
        <v>224</v>
      </c>
    </row>
    <row r="168" s="2" customFormat="1" ht="37.8" customHeight="1">
      <c r="A168" s="39"/>
      <c r="B168" s="40"/>
      <c r="C168" s="226" t="s">
        <v>391</v>
      </c>
      <c r="D168" s="226" t="s">
        <v>225</v>
      </c>
      <c r="E168" s="227" t="s">
        <v>2528</v>
      </c>
      <c r="F168" s="228" t="s">
        <v>2529</v>
      </c>
      <c r="G168" s="229" t="s">
        <v>318</v>
      </c>
      <c r="H168" s="230">
        <v>595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243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2530</v>
      </c>
    </row>
    <row r="169" s="2" customFormat="1" ht="16.5" customHeight="1">
      <c r="A169" s="39"/>
      <c r="B169" s="40"/>
      <c r="C169" s="297" t="s">
        <v>398</v>
      </c>
      <c r="D169" s="297" t="s">
        <v>483</v>
      </c>
      <c r="E169" s="298" t="s">
        <v>2524</v>
      </c>
      <c r="F169" s="299" t="s">
        <v>2525</v>
      </c>
      <c r="G169" s="300" t="s">
        <v>394</v>
      </c>
      <c r="H169" s="301">
        <v>2.9750000000000001</v>
      </c>
      <c r="I169" s="302"/>
      <c r="J169" s="303">
        <f>ROUND(I169*H169,2)</f>
        <v>0</v>
      </c>
      <c r="K169" s="299" t="s">
        <v>229</v>
      </c>
      <c r="L169" s="304"/>
      <c r="M169" s="305" t="s">
        <v>1</v>
      </c>
      <c r="N169" s="306" t="s">
        <v>43</v>
      </c>
      <c r="O169" s="92"/>
      <c r="P169" s="235">
        <f>O169*H169</f>
        <v>0</v>
      </c>
      <c r="Q169" s="235">
        <v>0.22</v>
      </c>
      <c r="R169" s="235">
        <f>Q169*H169</f>
        <v>0.65449999999999997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264</v>
      </c>
      <c r="AT169" s="237" t="s">
        <v>483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243</v>
      </c>
      <c r="BM169" s="237" t="s">
        <v>2531</v>
      </c>
    </row>
    <row r="170" s="13" customFormat="1">
      <c r="A170" s="13"/>
      <c r="B170" s="250"/>
      <c r="C170" s="251"/>
      <c r="D170" s="239" t="s">
        <v>314</v>
      </c>
      <c r="E170" s="251"/>
      <c r="F170" s="253" t="s">
        <v>2532</v>
      </c>
      <c r="G170" s="251"/>
      <c r="H170" s="254">
        <v>2.9750000000000001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4</v>
      </c>
      <c r="AX170" s="13" t="s">
        <v>85</v>
      </c>
      <c r="AY170" s="260" t="s">
        <v>224</v>
      </c>
    </row>
    <row r="171" s="2" customFormat="1" ht="37.8" customHeight="1">
      <c r="A171" s="39"/>
      <c r="B171" s="40"/>
      <c r="C171" s="226" t="s">
        <v>404</v>
      </c>
      <c r="D171" s="226" t="s">
        <v>225</v>
      </c>
      <c r="E171" s="227" t="s">
        <v>2533</v>
      </c>
      <c r="F171" s="228" t="s">
        <v>2534</v>
      </c>
      <c r="G171" s="229" t="s">
        <v>318</v>
      </c>
      <c r="H171" s="230">
        <v>29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</v>
      </c>
      <c r="R171" s="235">
        <f>Q171*H171</f>
        <v>0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243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2535</v>
      </c>
    </row>
    <row r="172" s="2" customFormat="1">
      <c r="A172" s="39"/>
      <c r="B172" s="40"/>
      <c r="C172" s="41"/>
      <c r="D172" s="239" t="s">
        <v>235</v>
      </c>
      <c r="E172" s="41"/>
      <c r="F172" s="240" t="s">
        <v>2536</v>
      </c>
      <c r="G172" s="41"/>
      <c r="H172" s="41"/>
      <c r="I172" s="241"/>
      <c r="J172" s="41"/>
      <c r="K172" s="41"/>
      <c r="L172" s="45"/>
      <c r="M172" s="242"/>
      <c r="N172" s="243"/>
      <c r="O172" s="92"/>
      <c r="P172" s="92"/>
      <c r="Q172" s="92"/>
      <c r="R172" s="92"/>
      <c r="S172" s="92"/>
      <c r="T172" s="93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235</v>
      </c>
      <c r="AU172" s="18" t="s">
        <v>87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2537</v>
      </c>
      <c r="G173" s="251"/>
      <c r="H173" s="254">
        <v>29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85</v>
      </c>
      <c r="AY173" s="260" t="s">
        <v>224</v>
      </c>
    </row>
    <row r="174" s="2" customFormat="1" ht="16.5" customHeight="1">
      <c r="A174" s="39"/>
      <c r="B174" s="40"/>
      <c r="C174" s="297" t="s">
        <v>409</v>
      </c>
      <c r="D174" s="297" t="s">
        <v>483</v>
      </c>
      <c r="E174" s="298" t="s">
        <v>2524</v>
      </c>
      <c r="F174" s="299" t="s">
        <v>2525</v>
      </c>
      <c r="G174" s="300" t="s">
        <v>394</v>
      </c>
      <c r="H174" s="301">
        <v>14.5</v>
      </c>
      <c r="I174" s="302"/>
      <c r="J174" s="303">
        <f>ROUND(I174*H174,2)</f>
        <v>0</v>
      </c>
      <c r="K174" s="299" t="s">
        <v>229</v>
      </c>
      <c r="L174" s="304"/>
      <c r="M174" s="305" t="s">
        <v>1</v>
      </c>
      <c r="N174" s="306" t="s">
        <v>43</v>
      </c>
      <c r="O174" s="92"/>
      <c r="P174" s="235">
        <f>O174*H174</f>
        <v>0</v>
      </c>
      <c r="Q174" s="235">
        <v>0.22</v>
      </c>
      <c r="R174" s="235">
        <f>Q174*H174</f>
        <v>3.1899999999999999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264</v>
      </c>
      <c r="AT174" s="237" t="s">
        <v>483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243</v>
      </c>
      <c r="BM174" s="237" t="s">
        <v>2538</v>
      </c>
    </row>
    <row r="175" s="13" customFormat="1">
      <c r="A175" s="13"/>
      <c r="B175" s="250"/>
      <c r="C175" s="251"/>
      <c r="D175" s="239" t="s">
        <v>314</v>
      </c>
      <c r="E175" s="251"/>
      <c r="F175" s="253" t="s">
        <v>2539</v>
      </c>
      <c r="G175" s="251"/>
      <c r="H175" s="254">
        <v>14.5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0" t="s">
        <v>314</v>
      </c>
      <c r="AU175" s="260" t="s">
        <v>87</v>
      </c>
      <c r="AV175" s="13" t="s">
        <v>87</v>
      </c>
      <c r="AW175" s="13" t="s">
        <v>4</v>
      </c>
      <c r="AX175" s="13" t="s">
        <v>85</v>
      </c>
      <c r="AY175" s="260" t="s">
        <v>224</v>
      </c>
    </row>
    <row r="176" s="2" customFormat="1" ht="37.8" customHeight="1">
      <c r="A176" s="39"/>
      <c r="B176" s="40"/>
      <c r="C176" s="226" t="s">
        <v>538</v>
      </c>
      <c r="D176" s="226" t="s">
        <v>225</v>
      </c>
      <c r="E176" s="227" t="s">
        <v>2540</v>
      </c>
      <c r="F176" s="228" t="s">
        <v>2541</v>
      </c>
      <c r="G176" s="229" t="s">
        <v>318</v>
      </c>
      <c r="H176" s="230">
        <v>1</v>
      </c>
      <c r="I176" s="231"/>
      <c r="J176" s="232">
        <f>ROUND(I176*H176,2)</f>
        <v>0</v>
      </c>
      <c r="K176" s="228" t="s">
        <v>229</v>
      </c>
      <c r="L176" s="45"/>
      <c r="M176" s="233" t="s">
        <v>1</v>
      </c>
      <c r="N176" s="234" t="s">
        <v>43</v>
      </c>
      <c r="O176" s="92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243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243</v>
      </c>
      <c r="BM176" s="237" t="s">
        <v>2542</v>
      </c>
    </row>
    <row r="177" s="2" customFormat="1">
      <c r="A177" s="39"/>
      <c r="B177" s="40"/>
      <c r="C177" s="41"/>
      <c r="D177" s="239" t="s">
        <v>235</v>
      </c>
      <c r="E177" s="41"/>
      <c r="F177" s="240" t="s">
        <v>2536</v>
      </c>
      <c r="G177" s="41"/>
      <c r="H177" s="41"/>
      <c r="I177" s="241"/>
      <c r="J177" s="41"/>
      <c r="K177" s="41"/>
      <c r="L177" s="45"/>
      <c r="M177" s="242"/>
      <c r="N177" s="243"/>
      <c r="O177" s="92"/>
      <c r="P177" s="92"/>
      <c r="Q177" s="92"/>
      <c r="R177" s="92"/>
      <c r="S177" s="92"/>
      <c r="T177" s="93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235</v>
      </c>
      <c r="AU177" s="18" t="s">
        <v>87</v>
      </c>
    </row>
    <row r="178" s="13" customFormat="1">
      <c r="A178" s="13"/>
      <c r="B178" s="250"/>
      <c r="C178" s="251"/>
      <c r="D178" s="239" t="s">
        <v>314</v>
      </c>
      <c r="E178" s="252" t="s">
        <v>1</v>
      </c>
      <c r="F178" s="253" t="s">
        <v>2543</v>
      </c>
      <c r="G178" s="251"/>
      <c r="H178" s="254">
        <v>1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0" t="s">
        <v>314</v>
      </c>
      <c r="AU178" s="260" t="s">
        <v>87</v>
      </c>
      <c r="AV178" s="13" t="s">
        <v>87</v>
      </c>
      <c r="AW178" s="13" t="s">
        <v>34</v>
      </c>
      <c r="AX178" s="13" t="s">
        <v>85</v>
      </c>
      <c r="AY178" s="260" t="s">
        <v>224</v>
      </c>
    </row>
    <row r="179" s="2" customFormat="1" ht="16.5" customHeight="1">
      <c r="A179" s="39"/>
      <c r="B179" s="40"/>
      <c r="C179" s="297" t="s">
        <v>542</v>
      </c>
      <c r="D179" s="297" t="s">
        <v>483</v>
      </c>
      <c r="E179" s="298" t="s">
        <v>2524</v>
      </c>
      <c r="F179" s="299" t="s">
        <v>2525</v>
      </c>
      <c r="G179" s="300" t="s">
        <v>394</v>
      </c>
      <c r="H179" s="301">
        <v>1.5</v>
      </c>
      <c r="I179" s="302"/>
      <c r="J179" s="303">
        <f>ROUND(I179*H179,2)</f>
        <v>0</v>
      </c>
      <c r="K179" s="299" t="s">
        <v>229</v>
      </c>
      <c r="L179" s="304"/>
      <c r="M179" s="305" t="s">
        <v>1</v>
      </c>
      <c r="N179" s="306" t="s">
        <v>43</v>
      </c>
      <c r="O179" s="92"/>
      <c r="P179" s="235">
        <f>O179*H179</f>
        <v>0</v>
      </c>
      <c r="Q179" s="235">
        <v>0.22</v>
      </c>
      <c r="R179" s="235">
        <f>Q179*H179</f>
        <v>0.33000000000000002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264</v>
      </c>
      <c r="AT179" s="237" t="s">
        <v>483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243</v>
      </c>
      <c r="BM179" s="237" t="s">
        <v>2544</v>
      </c>
    </row>
    <row r="180" s="13" customFormat="1">
      <c r="A180" s="13"/>
      <c r="B180" s="250"/>
      <c r="C180" s="251"/>
      <c r="D180" s="239" t="s">
        <v>314</v>
      </c>
      <c r="E180" s="251"/>
      <c r="F180" s="253" t="s">
        <v>2545</v>
      </c>
      <c r="G180" s="251"/>
      <c r="H180" s="254">
        <v>1.5</v>
      </c>
      <c r="I180" s="255"/>
      <c r="J180" s="251"/>
      <c r="K180" s="251"/>
      <c r="L180" s="256"/>
      <c r="M180" s="257"/>
      <c r="N180" s="258"/>
      <c r="O180" s="258"/>
      <c r="P180" s="258"/>
      <c r="Q180" s="258"/>
      <c r="R180" s="258"/>
      <c r="S180" s="258"/>
      <c r="T180" s="25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0" t="s">
        <v>314</v>
      </c>
      <c r="AU180" s="260" t="s">
        <v>87</v>
      </c>
      <c r="AV180" s="13" t="s">
        <v>87</v>
      </c>
      <c r="AW180" s="13" t="s">
        <v>4</v>
      </c>
      <c r="AX180" s="13" t="s">
        <v>85</v>
      </c>
      <c r="AY180" s="260" t="s">
        <v>224</v>
      </c>
    </row>
    <row r="181" s="2" customFormat="1" ht="37.8" customHeight="1">
      <c r="A181" s="39"/>
      <c r="B181" s="40"/>
      <c r="C181" s="226" t="s">
        <v>547</v>
      </c>
      <c r="D181" s="226" t="s">
        <v>225</v>
      </c>
      <c r="E181" s="227" t="s">
        <v>2546</v>
      </c>
      <c r="F181" s="228" t="s">
        <v>2547</v>
      </c>
      <c r="G181" s="229" t="s">
        <v>318</v>
      </c>
      <c r="H181" s="230">
        <v>19</v>
      </c>
      <c r="I181" s="231"/>
      <c r="J181" s="232">
        <f>ROUND(I181*H181,2)</f>
        <v>0</v>
      </c>
      <c r="K181" s="228" t="s">
        <v>229</v>
      </c>
      <c r="L181" s="45"/>
      <c r="M181" s="233" t="s">
        <v>1</v>
      </c>
      <c r="N181" s="234" t="s">
        <v>43</v>
      </c>
      <c r="O181" s="92"/>
      <c r="P181" s="235">
        <f>O181*H181</f>
        <v>0</v>
      </c>
      <c r="Q181" s="235">
        <v>0</v>
      </c>
      <c r="R181" s="235">
        <f>Q181*H181</f>
        <v>0</v>
      </c>
      <c r="S181" s="235">
        <v>0</v>
      </c>
      <c r="T181" s="23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7" t="s">
        <v>243</v>
      </c>
      <c r="AT181" s="237" t="s">
        <v>225</v>
      </c>
      <c r="AU181" s="237" t="s">
        <v>87</v>
      </c>
      <c r="AY181" s="18" t="s">
        <v>224</v>
      </c>
      <c r="BE181" s="238">
        <f>IF(N181="základní",J181,0)</f>
        <v>0</v>
      </c>
      <c r="BF181" s="238">
        <f>IF(N181="snížená",J181,0)</f>
        <v>0</v>
      </c>
      <c r="BG181" s="238">
        <f>IF(N181="zákl. přenesená",J181,0)</f>
        <v>0</v>
      </c>
      <c r="BH181" s="238">
        <f>IF(N181="sníž. přenesená",J181,0)</f>
        <v>0</v>
      </c>
      <c r="BI181" s="238">
        <f>IF(N181="nulová",J181,0)</f>
        <v>0</v>
      </c>
      <c r="BJ181" s="18" t="s">
        <v>85</v>
      </c>
      <c r="BK181" s="238">
        <f>ROUND(I181*H181,2)</f>
        <v>0</v>
      </c>
      <c r="BL181" s="18" t="s">
        <v>243</v>
      </c>
      <c r="BM181" s="237" t="s">
        <v>2548</v>
      </c>
    </row>
    <row r="182" s="2" customFormat="1">
      <c r="A182" s="39"/>
      <c r="B182" s="40"/>
      <c r="C182" s="41"/>
      <c r="D182" s="239" t="s">
        <v>235</v>
      </c>
      <c r="E182" s="41"/>
      <c r="F182" s="240" t="s">
        <v>2536</v>
      </c>
      <c r="G182" s="41"/>
      <c r="H182" s="41"/>
      <c r="I182" s="241"/>
      <c r="J182" s="41"/>
      <c r="K182" s="41"/>
      <c r="L182" s="45"/>
      <c r="M182" s="242"/>
      <c r="N182" s="243"/>
      <c r="O182" s="92"/>
      <c r="P182" s="92"/>
      <c r="Q182" s="92"/>
      <c r="R182" s="92"/>
      <c r="S182" s="92"/>
      <c r="T182" s="93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235</v>
      </c>
      <c r="AU182" s="18" t="s">
        <v>87</v>
      </c>
    </row>
    <row r="183" s="13" customFormat="1">
      <c r="A183" s="13"/>
      <c r="B183" s="250"/>
      <c r="C183" s="251"/>
      <c r="D183" s="239" t="s">
        <v>314</v>
      </c>
      <c r="E183" s="252" t="s">
        <v>1</v>
      </c>
      <c r="F183" s="253" t="s">
        <v>2549</v>
      </c>
      <c r="G183" s="251"/>
      <c r="H183" s="254">
        <v>19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0" t="s">
        <v>314</v>
      </c>
      <c r="AU183" s="260" t="s">
        <v>87</v>
      </c>
      <c r="AV183" s="13" t="s">
        <v>87</v>
      </c>
      <c r="AW183" s="13" t="s">
        <v>34</v>
      </c>
      <c r="AX183" s="13" t="s">
        <v>85</v>
      </c>
      <c r="AY183" s="260" t="s">
        <v>224</v>
      </c>
    </row>
    <row r="184" s="2" customFormat="1" ht="16.5" customHeight="1">
      <c r="A184" s="39"/>
      <c r="B184" s="40"/>
      <c r="C184" s="297" t="s">
        <v>551</v>
      </c>
      <c r="D184" s="297" t="s">
        <v>483</v>
      </c>
      <c r="E184" s="298" t="s">
        <v>2524</v>
      </c>
      <c r="F184" s="299" t="s">
        <v>2525</v>
      </c>
      <c r="G184" s="300" t="s">
        <v>394</v>
      </c>
      <c r="H184" s="301">
        <v>9.5</v>
      </c>
      <c r="I184" s="302"/>
      <c r="J184" s="303">
        <f>ROUND(I184*H184,2)</f>
        <v>0</v>
      </c>
      <c r="K184" s="299" t="s">
        <v>229</v>
      </c>
      <c r="L184" s="304"/>
      <c r="M184" s="305" t="s">
        <v>1</v>
      </c>
      <c r="N184" s="306" t="s">
        <v>43</v>
      </c>
      <c r="O184" s="92"/>
      <c r="P184" s="235">
        <f>O184*H184</f>
        <v>0</v>
      </c>
      <c r="Q184" s="235">
        <v>0.22</v>
      </c>
      <c r="R184" s="235">
        <f>Q184*H184</f>
        <v>2.0899999999999999</v>
      </c>
      <c r="S184" s="235">
        <v>0</v>
      </c>
      <c r="T184" s="23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264</v>
      </c>
      <c r="AT184" s="237" t="s">
        <v>483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243</v>
      </c>
      <c r="BM184" s="237" t="s">
        <v>2550</v>
      </c>
    </row>
    <row r="185" s="13" customFormat="1">
      <c r="A185" s="13"/>
      <c r="B185" s="250"/>
      <c r="C185" s="251"/>
      <c r="D185" s="239" t="s">
        <v>314</v>
      </c>
      <c r="E185" s="251"/>
      <c r="F185" s="253" t="s">
        <v>2551</v>
      </c>
      <c r="G185" s="251"/>
      <c r="H185" s="254">
        <v>9.5</v>
      </c>
      <c r="I185" s="255"/>
      <c r="J185" s="251"/>
      <c r="K185" s="251"/>
      <c r="L185" s="256"/>
      <c r="M185" s="257"/>
      <c r="N185" s="258"/>
      <c r="O185" s="258"/>
      <c r="P185" s="258"/>
      <c r="Q185" s="258"/>
      <c r="R185" s="258"/>
      <c r="S185" s="258"/>
      <c r="T185" s="25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0" t="s">
        <v>314</v>
      </c>
      <c r="AU185" s="260" t="s">
        <v>87</v>
      </c>
      <c r="AV185" s="13" t="s">
        <v>87</v>
      </c>
      <c r="AW185" s="13" t="s">
        <v>4</v>
      </c>
      <c r="AX185" s="13" t="s">
        <v>85</v>
      </c>
      <c r="AY185" s="260" t="s">
        <v>224</v>
      </c>
    </row>
    <row r="186" s="2" customFormat="1" ht="16.5" customHeight="1">
      <c r="A186" s="39"/>
      <c r="B186" s="40"/>
      <c r="C186" s="226" t="s">
        <v>556</v>
      </c>
      <c r="D186" s="226" t="s">
        <v>225</v>
      </c>
      <c r="E186" s="227" t="s">
        <v>2552</v>
      </c>
      <c r="F186" s="228" t="s">
        <v>2553</v>
      </c>
      <c r="G186" s="229" t="s">
        <v>318</v>
      </c>
      <c r="H186" s="230">
        <v>350</v>
      </c>
      <c r="I186" s="231"/>
      <c r="J186" s="232">
        <f>ROUND(I186*H186,2)</f>
        <v>0</v>
      </c>
      <c r="K186" s="228" t="s">
        <v>229</v>
      </c>
      <c r="L186" s="45"/>
      <c r="M186" s="233" t="s">
        <v>1</v>
      </c>
      <c r="N186" s="234" t="s">
        <v>43</v>
      </c>
      <c r="O186" s="92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243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243</v>
      </c>
      <c r="BM186" s="237" t="s">
        <v>2554</v>
      </c>
    </row>
    <row r="187" s="13" customFormat="1">
      <c r="A187" s="13"/>
      <c r="B187" s="250"/>
      <c r="C187" s="251"/>
      <c r="D187" s="239" t="s">
        <v>314</v>
      </c>
      <c r="E187" s="252" t="s">
        <v>1</v>
      </c>
      <c r="F187" s="253" t="s">
        <v>2555</v>
      </c>
      <c r="G187" s="251"/>
      <c r="H187" s="254">
        <v>250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0" t="s">
        <v>314</v>
      </c>
      <c r="AU187" s="260" t="s">
        <v>87</v>
      </c>
      <c r="AV187" s="13" t="s">
        <v>87</v>
      </c>
      <c r="AW187" s="13" t="s">
        <v>34</v>
      </c>
      <c r="AX187" s="13" t="s">
        <v>78</v>
      </c>
      <c r="AY187" s="260" t="s">
        <v>224</v>
      </c>
    </row>
    <row r="188" s="13" customFormat="1">
      <c r="A188" s="13"/>
      <c r="B188" s="250"/>
      <c r="C188" s="251"/>
      <c r="D188" s="239" t="s">
        <v>314</v>
      </c>
      <c r="E188" s="252" t="s">
        <v>1</v>
      </c>
      <c r="F188" s="253" t="s">
        <v>2556</v>
      </c>
      <c r="G188" s="251"/>
      <c r="H188" s="254">
        <v>100</v>
      </c>
      <c r="I188" s="255"/>
      <c r="J188" s="251"/>
      <c r="K188" s="251"/>
      <c r="L188" s="256"/>
      <c r="M188" s="257"/>
      <c r="N188" s="258"/>
      <c r="O188" s="258"/>
      <c r="P188" s="258"/>
      <c r="Q188" s="258"/>
      <c r="R188" s="258"/>
      <c r="S188" s="258"/>
      <c r="T188" s="259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0" t="s">
        <v>314</v>
      </c>
      <c r="AU188" s="260" t="s">
        <v>87</v>
      </c>
      <c r="AV188" s="13" t="s">
        <v>87</v>
      </c>
      <c r="AW188" s="13" t="s">
        <v>34</v>
      </c>
      <c r="AX188" s="13" t="s">
        <v>78</v>
      </c>
      <c r="AY188" s="260" t="s">
        <v>224</v>
      </c>
    </row>
    <row r="189" s="15" customFormat="1">
      <c r="A189" s="15"/>
      <c r="B189" s="275"/>
      <c r="C189" s="276"/>
      <c r="D189" s="239" t="s">
        <v>314</v>
      </c>
      <c r="E189" s="277" t="s">
        <v>1</v>
      </c>
      <c r="F189" s="278" t="s">
        <v>463</v>
      </c>
      <c r="G189" s="276"/>
      <c r="H189" s="279">
        <v>350</v>
      </c>
      <c r="I189" s="280"/>
      <c r="J189" s="276"/>
      <c r="K189" s="276"/>
      <c r="L189" s="281"/>
      <c r="M189" s="282"/>
      <c r="N189" s="283"/>
      <c r="O189" s="283"/>
      <c r="P189" s="283"/>
      <c r="Q189" s="283"/>
      <c r="R189" s="283"/>
      <c r="S189" s="283"/>
      <c r="T189" s="284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85" t="s">
        <v>314</v>
      </c>
      <c r="AU189" s="285" t="s">
        <v>87</v>
      </c>
      <c r="AV189" s="15" t="s">
        <v>243</v>
      </c>
      <c r="AW189" s="15" t="s">
        <v>34</v>
      </c>
      <c r="AX189" s="15" t="s">
        <v>85</v>
      </c>
      <c r="AY189" s="285" t="s">
        <v>224</v>
      </c>
    </row>
    <row r="190" s="2" customFormat="1" ht="24.15" customHeight="1">
      <c r="A190" s="39"/>
      <c r="B190" s="40"/>
      <c r="C190" s="226" t="s">
        <v>561</v>
      </c>
      <c r="D190" s="226" t="s">
        <v>225</v>
      </c>
      <c r="E190" s="227" t="s">
        <v>2557</v>
      </c>
      <c r="F190" s="228" t="s">
        <v>2558</v>
      </c>
      <c r="G190" s="229" t="s">
        <v>312</v>
      </c>
      <c r="H190" s="230">
        <v>870</v>
      </c>
      <c r="I190" s="231"/>
      <c r="J190" s="232">
        <f>ROUND(I190*H190,2)</f>
        <v>0</v>
      </c>
      <c r="K190" s="228" t="s">
        <v>229</v>
      </c>
      <c r="L190" s="45"/>
      <c r="M190" s="233" t="s">
        <v>1</v>
      </c>
      <c r="N190" s="234" t="s">
        <v>43</v>
      </c>
      <c r="O190" s="92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7" t="s">
        <v>243</v>
      </c>
      <c r="AT190" s="237" t="s">
        <v>225</v>
      </c>
      <c r="AU190" s="237" t="s">
        <v>87</v>
      </c>
      <c r="AY190" s="18" t="s">
        <v>224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8" t="s">
        <v>85</v>
      </c>
      <c r="BK190" s="238">
        <f>ROUND(I190*H190,2)</f>
        <v>0</v>
      </c>
      <c r="BL190" s="18" t="s">
        <v>243</v>
      </c>
      <c r="BM190" s="237" t="s">
        <v>2559</v>
      </c>
    </row>
    <row r="191" s="2" customFormat="1">
      <c r="A191" s="39"/>
      <c r="B191" s="40"/>
      <c r="C191" s="41"/>
      <c r="D191" s="239" t="s">
        <v>235</v>
      </c>
      <c r="E191" s="41"/>
      <c r="F191" s="240" t="s">
        <v>2560</v>
      </c>
      <c r="G191" s="41"/>
      <c r="H191" s="41"/>
      <c r="I191" s="241"/>
      <c r="J191" s="41"/>
      <c r="K191" s="41"/>
      <c r="L191" s="45"/>
      <c r="M191" s="242"/>
      <c r="N191" s="243"/>
      <c r="O191" s="92"/>
      <c r="P191" s="92"/>
      <c r="Q191" s="92"/>
      <c r="R191" s="92"/>
      <c r="S191" s="92"/>
      <c r="T191" s="93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235</v>
      </c>
      <c r="AU191" s="18" t="s">
        <v>87</v>
      </c>
    </row>
    <row r="192" s="2" customFormat="1" ht="21.75" customHeight="1">
      <c r="A192" s="39"/>
      <c r="B192" s="40"/>
      <c r="C192" s="226" t="s">
        <v>567</v>
      </c>
      <c r="D192" s="226" t="s">
        <v>225</v>
      </c>
      <c r="E192" s="227" t="s">
        <v>2561</v>
      </c>
      <c r="F192" s="228" t="s">
        <v>2562</v>
      </c>
      <c r="G192" s="229" t="s">
        <v>312</v>
      </c>
      <c r="H192" s="230">
        <v>2030</v>
      </c>
      <c r="I192" s="231"/>
      <c r="J192" s="232">
        <f>ROUND(I192*H192,2)</f>
        <v>0</v>
      </c>
      <c r="K192" s="228" t="s">
        <v>229</v>
      </c>
      <c r="L192" s="45"/>
      <c r="M192" s="233" t="s">
        <v>1</v>
      </c>
      <c r="N192" s="234" t="s">
        <v>43</v>
      </c>
      <c r="O192" s="92"/>
      <c r="P192" s="235">
        <f>O192*H192</f>
        <v>0</v>
      </c>
      <c r="Q192" s="235">
        <v>0</v>
      </c>
      <c r="R192" s="235">
        <f>Q192*H192</f>
        <v>0</v>
      </c>
      <c r="S192" s="235">
        <v>0</v>
      </c>
      <c r="T192" s="236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7" t="s">
        <v>243</v>
      </c>
      <c r="AT192" s="237" t="s">
        <v>225</v>
      </c>
      <c r="AU192" s="237" t="s">
        <v>87</v>
      </c>
      <c r="AY192" s="18" t="s">
        <v>224</v>
      </c>
      <c r="BE192" s="238">
        <f>IF(N192="základní",J192,0)</f>
        <v>0</v>
      </c>
      <c r="BF192" s="238">
        <f>IF(N192="snížená",J192,0)</f>
        <v>0</v>
      </c>
      <c r="BG192" s="238">
        <f>IF(N192="zákl. přenesená",J192,0)</f>
        <v>0</v>
      </c>
      <c r="BH192" s="238">
        <f>IF(N192="sníž. přenesená",J192,0)</f>
        <v>0</v>
      </c>
      <c r="BI192" s="238">
        <f>IF(N192="nulová",J192,0)</f>
        <v>0</v>
      </c>
      <c r="BJ192" s="18" t="s">
        <v>85</v>
      </c>
      <c r="BK192" s="238">
        <f>ROUND(I192*H192,2)</f>
        <v>0</v>
      </c>
      <c r="BL192" s="18" t="s">
        <v>243</v>
      </c>
      <c r="BM192" s="237" t="s">
        <v>2563</v>
      </c>
    </row>
    <row r="193" s="2" customFormat="1">
      <c r="A193" s="39"/>
      <c r="B193" s="40"/>
      <c r="C193" s="41"/>
      <c r="D193" s="239" t="s">
        <v>235</v>
      </c>
      <c r="E193" s="41"/>
      <c r="F193" s="240" t="s">
        <v>2564</v>
      </c>
      <c r="G193" s="41"/>
      <c r="H193" s="41"/>
      <c r="I193" s="241"/>
      <c r="J193" s="41"/>
      <c r="K193" s="41"/>
      <c r="L193" s="45"/>
      <c r="M193" s="242"/>
      <c r="N193" s="243"/>
      <c r="O193" s="92"/>
      <c r="P193" s="92"/>
      <c r="Q193" s="92"/>
      <c r="R193" s="92"/>
      <c r="S193" s="92"/>
      <c r="T193" s="93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235</v>
      </c>
      <c r="AU193" s="18" t="s">
        <v>87</v>
      </c>
    </row>
    <row r="194" s="2" customFormat="1" ht="24.15" customHeight="1">
      <c r="A194" s="39"/>
      <c r="B194" s="40"/>
      <c r="C194" s="226" t="s">
        <v>574</v>
      </c>
      <c r="D194" s="226" t="s">
        <v>225</v>
      </c>
      <c r="E194" s="227" t="s">
        <v>2565</v>
      </c>
      <c r="F194" s="228" t="s">
        <v>2566</v>
      </c>
      <c r="G194" s="229" t="s">
        <v>312</v>
      </c>
      <c r="H194" s="230">
        <v>1670</v>
      </c>
      <c r="I194" s="231"/>
      <c r="J194" s="232">
        <f>ROUND(I194*H194,2)</f>
        <v>0</v>
      </c>
      <c r="K194" s="228" t="s">
        <v>229</v>
      </c>
      <c r="L194" s="45"/>
      <c r="M194" s="233" t="s">
        <v>1</v>
      </c>
      <c r="N194" s="234" t="s">
        <v>43</v>
      </c>
      <c r="O194" s="92"/>
      <c r="P194" s="235">
        <f>O194*H194</f>
        <v>0</v>
      </c>
      <c r="Q194" s="235">
        <v>0</v>
      </c>
      <c r="R194" s="235">
        <f>Q194*H194</f>
        <v>0</v>
      </c>
      <c r="S194" s="235">
        <v>0</v>
      </c>
      <c r="T194" s="236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7" t="s">
        <v>243</v>
      </c>
      <c r="AT194" s="237" t="s">
        <v>225</v>
      </c>
      <c r="AU194" s="237" t="s">
        <v>87</v>
      </c>
      <c r="AY194" s="18" t="s">
        <v>224</v>
      </c>
      <c r="BE194" s="238">
        <f>IF(N194="základní",J194,0)</f>
        <v>0</v>
      </c>
      <c r="BF194" s="238">
        <f>IF(N194="snížená",J194,0)</f>
        <v>0</v>
      </c>
      <c r="BG194" s="238">
        <f>IF(N194="zákl. přenesená",J194,0)</f>
        <v>0</v>
      </c>
      <c r="BH194" s="238">
        <f>IF(N194="sníž. přenesená",J194,0)</f>
        <v>0</v>
      </c>
      <c r="BI194" s="238">
        <f>IF(N194="nulová",J194,0)</f>
        <v>0</v>
      </c>
      <c r="BJ194" s="18" t="s">
        <v>85</v>
      </c>
      <c r="BK194" s="238">
        <f>ROUND(I194*H194,2)</f>
        <v>0</v>
      </c>
      <c r="BL194" s="18" t="s">
        <v>243</v>
      </c>
      <c r="BM194" s="237" t="s">
        <v>2567</v>
      </c>
    </row>
    <row r="195" s="2" customFormat="1">
      <c r="A195" s="39"/>
      <c r="B195" s="40"/>
      <c r="C195" s="41"/>
      <c r="D195" s="239" t="s">
        <v>235</v>
      </c>
      <c r="E195" s="41"/>
      <c r="F195" s="240" t="s">
        <v>2568</v>
      </c>
      <c r="G195" s="41"/>
      <c r="H195" s="41"/>
      <c r="I195" s="241"/>
      <c r="J195" s="41"/>
      <c r="K195" s="41"/>
      <c r="L195" s="45"/>
      <c r="M195" s="242"/>
      <c r="N195" s="243"/>
      <c r="O195" s="92"/>
      <c r="P195" s="92"/>
      <c r="Q195" s="92"/>
      <c r="R195" s="92"/>
      <c r="S195" s="92"/>
      <c r="T195" s="93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235</v>
      </c>
      <c r="AU195" s="18" t="s">
        <v>87</v>
      </c>
    </row>
    <row r="196" s="2" customFormat="1" ht="21.75" customHeight="1">
      <c r="A196" s="39"/>
      <c r="B196" s="40"/>
      <c r="C196" s="226" t="s">
        <v>579</v>
      </c>
      <c r="D196" s="226" t="s">
        <v>225</v>
      </c>
      <c r="E196" s="227" t="s">
        <v>2569</v>
      </c>
      <c r="F196" s="228" t="s">
        <v>2570</v>
      </c>
      <c r="G196" s="229" t="s">
        <v>312</v>
      </c>
      <c r="H196" s="230">
        <v>2900</v>
      </c>
      <c r="I196" s="231"/>
      <c r="J196" s="232">
        <f>ROUND(I196*H196,2)</f>
        <v>0</v>
      </c>
      <c r="K196" s="228" t="s">
        <v>229</v>
      </c>
      <c r="L196" s="45"/>
      <c r="M196" s="233" t="s">
        <v>1</v>
      </c>
      <c r="N196" s="234" t="s">
        <v>43</v>
      </c>
      <c r="O196" s="92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7" t="s">
        <v>243</v>
      </c>
      <c r="AT196" s="237" t="s">
        <v>225</v>
      </c>
      <c r="AU196" s="237" t="s">
        <v>87</v>
      </c>
      <c r="AY196" s="18" t="s">
        <v>224</v>
      </c>
      <c r="BE196" s="238">
        <f>IF(N196="základní",J196,0)</f>
        <v>0</v>
      </c>
      <c r="BF196" s="238">
        <f>IF(N196="snížená",J196,0)</f>
        <v>0</v>
      </c>
      <c r="BG196" s="238">
        <f>IF(N196="zákl. přenesená",J196,0)</f>
        <v>0</v>
      </c>
      <c r="BH196" s="238">
        <f>IF(N196="sníž. přenesená",J196,0)</f>
        <v>0</v>
      </c>
      <c r="BI196" s="238">
        <f>IF(N196="nulová",J196,0)</f>
        <v>0</v>
      </c>
      <c r="BJ196" s="18" t="s">
        <v>85</v>
      </c>
      <c r="BK196" s="238">
        <f>ROUND(I196*H196,2)</f>
        <v>0</v>
      </c>
      <c r="BL196" s="18" t="s">
        <v>243</v>
      </c>
      <c r="BM196" s="237" t="s">
        <v>2571</v>
      </c>
    </row>
    <row r="197" s="13" customFormat="1">
      <c r="A197" s="13"/>
      <c r="B197" s="250"/>
      <c r="C197" s="251"/>
      <c r="D197" s="239" t="s">
        <v>314</v>
      </c>
      <c r="E197" s="252" t="s">
        <v>1</v>
      </c>
      <c r="F197" s="253" t="s">
        <v>2572</v>
      </c>
      <c r="G197" s="251"/>
      <c r="H197" s="254">
        <v>2900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0" t="s">
        <v>314</v>
      </c>
      <c r="AU197" s="260" t="s">
        <v>87</v>
      </c>
      <c r="AV197" s="13" t="s">
        <v>87</v>
      </c>
      <c r="AW197" s="13" t="s">
        <v>34</v>
      </c>
      <c r="AX197" s="13" t="s">
        <v>85</v>
      </c>
      <c r="AY197" s="260" t="s">
        <v>224</v>
      </c>
    </row>
    <row r="198" s="2" customFormat="1" ht="16.5" customHeight="1">
      <c r="A198" s="39"/>
      <c r="B198" s="40"/>
      <c r="C198" s="226" t="s">
        <v>583</v>
      </c>
      <c r="D198" s="226" t="s">
        <v>225</v>
      </c>
      <c r="E198" s="227" t="s">
        <v>2573</v>
      </c>
      <c r="F198" s="228" t="s">
        <v>2574</v>
      </c>
      <c r="G198" s="229" t="s">
        <v>312</v>
      </c>
      <c r="H198" s="230">
        <v>5500</v>
      </c>
      <c r="I198" s="231"/>
      <c r="J198" s="232">
        <f>ROUND(I198*H198,2)</f>
        <v>0</v>
      </c>
      <c r="K198" s="228" t="s">
        <v>229</v>
      </c>
      <c r="L198" s="45"/>
      <c r="M198" s="233" t="s">
        <v>1</v>
      </c>
      <c r="N198" s="234" t="s">
        <v>43</v>
      </c>
      <c r="O198" s="92"/>
      <c r="P198" s="235">
        <f>O198*H198</f>
        <v>0</v>
      </c>
      <c r="Q198" s="235">
        <v>0</v>
      </c>
      <c r="R198" s="235">
        <f>Q198*H198</f>
        <v>0</v>
      </c>
      <c r="S198" s="235">
        <v>0</v>
      </c>
      <c r="T198" s="236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7" t="s">
        <v>243</v>
      </c>
      <c r="AT198" s="237" t="s">
        <v>225</v>
      </c>
      <c r="AU198" s="237" t="s">
        <v>87</v>
      </c>
      <c r="AY198" s="18" t="s">
        <v>224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8" t="s">
        <v>85</v>
      </c>
      <c r="BK198" s="238">
        <f>ROUND(I198*H198,2)</f>
        <v>0</v>
      </c>
      <c r="BL198" s="18" t="s">
        <v>243</v>
      </c>
      <c r="BM198" s="237" t="s">
        <v>2575</v>
      </c>
    </row>
    <row r="199" s="13" customFormat="1">
      <c r="A199" s="13"/>
      <c r="B199" s="250"/>
      <c r="C199" s="251"/>
      <c r="D199" s="239" t="s">
        <v>314</v>
      </c>
      <c r="E199" s="252" t="s">
        <v>1</v>
      </c>
      <c r="F199" s="253" t="s">
        <v>2576</v>
      </c>
      <c r="G199" s="251"/>
      <c r="H199" s="254">
        <v>3060</v>
      </c>
      <c r="I199" s="255"/>
      <c r="J199" s="251"/>
      <c r="K199" s="251"/>
      <c r="L199" s="256"/>
      <c r="M199" s="257"/>
      <c r="N199" s="258"/>
      <c r="O199" s="258"/>
      <c r="P199" s="258"/>
      <c r="Q199" s="258"/>
      <c r="R199" s="258"/>
      <c r="S199" s="258"/>
      <c r="T199" s="25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0" t="s">
        <v>314</v>
      </c>
      <c r="AU199" s="260" t="s">
        <v>87</v>
      </c>
      <c r="AV199" s="13" t="s">
        <v>87</v>
      </c>
      <c r="AW199" s="13" t="s">
        <v>34</v>
      </c>
      <c r="AX199" s="13" t="s">
        <v>78</v>
      </c>
      <c r="AY199" s="260" t="s">
        <v>224</v>
      </c>
    </row>
    <row r="200" s="13" customFormat="1">
      <c r="A200" s="13"/>
      <c r="B200" s="250"/>
      <c r="C200" s="251"/>
      <c r="D200" s="239" t="s">
        <v>314</v>
      </c>
      <c r="E200" s="252" t="s">
        <v>1</v>
      </c>
      <c r="F200" s="253" t="s">
        <v>2577</v>
      </c>
      <c r="G200" s="251"/>
      <c r="H200" s="254">
        <v>2440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0" t="s">
        <v>314</v>
      </c>
      <c r="AU200" s="260" t="s">
        <v>87</v>
      </c>
      <c r="AV200" s="13" t="s">
        <v>87</v>
      </c>
      <c r="AW200" s="13" t="s">
        <v>34</v>
      </c>
      <c r="AX200" s="13" t="s">
        <v>78</v>
      </c>
      <c r="AY200" s="260" t="s">
        <v>224</v>
      </c>
    </row>
    <row r="201" s="15" customFormat="1">
      <c r="A201" s="15"/>
      <c r="B201" s="275"/>
      <c r="C201" s="276"/>
      <c r="D201" s="239" t="s">
        <v>314</v>
      </c>
      <c r="E201" s="277" t="s">
        <v>1</v>
      </c>
      <c r="F201" s="278" t="s">
        <v>463</v>
      </c>
      <c r="G201" s="276"/>
      <c r="H201" s="279">
        <v>5500</v>
      </c>
      <c r="I201" s="280"/>
      <c r="J201" s="276"/>
      <c r="K201" s="276"/>
      <c r="L201" s="281"/>
      <c r="M201" s="282"/>
      <c r="N201" s="283"/>
      <c r="O201" s="283"/>
      <c r="P201" s="283"/>
      <c r="Q201" s="283"/>
      <c r="R201" s="283"/>
      <c r="S201" s="283"/>
      <c r="T201" s="28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85" t="s">
        <v>314</v>
      </c>
      <c r="AU201" s="285" t="s">
        <v>87</v>
      </c>
      <c r="AV201" s="15" t="s">
        <v>243</v>
      </c>
      <c r="AW201" s="15" t="s">
        <v>34</v>
      </c>
      <c r="AX201" s="15" t="s">
        <v>85</v>
      </c>
      <c r="AY201" s="285" t="s">
        <v>224</v>
      </c>
    </row>
    <row r="202" s="2" customFormat="1" ht="24.15" customHeight="1">
      <c r="A202" s="39"/>
      <c r="B202" s="40"/>
      <c r="C202" s="226" t="s">
        <v>587</v>
      </c>
      <c r="D202" s="226" t="s">
        <v>225</v>
      </c>
      <c r="E202" s="227" t="s">
        <v>2578</v>
      </c>
      <c r="F202" s="228" t="s">
        <v>2579</v>
      </c>
      <c r="G202" s="229" t="s">
        <v>312</v>
      </c>
      <c r="H202" s="230">
        <v>710</v>
      </c>
      <c r="I202" s="231"/>
      <c r="J202" s="232">
        <f>ROUND(I202*H202,2)</f>
        <v>0</v>
      </c>
      <c r="K202" s="228" t="s">
        <v>229</v>
      </c>
      <c r="L202" s="45"/>
      <c r="M202" s="233" t="s">
        <v>1</v>
      </c>
      <c r="N202" s="234" t="s">
        <v>43</v>
      </c>
      <c r="O202" s="92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7" t="s">
        <v>243</v>
      </c>
      <c r="AT202" s="237" t="s">
        <v>225</v>
      </c>
      <c r="AU202" s="237" t="s">
        <v>87</v>
      </c>
      <c r="AY202" s="18" t="s">
        <v>224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8" t="s">
        <v>85</v>
      </c>
      <c r="BK202" s="238">
        <f>ROUND(I202*H202,2)</f>
        <v>0</v>
      </c>
      <c r="BL202" s="18" t="s">
        <v>243</v>
      </c>
      <c r="BM202" s="237" t="s">
        <v>2580</v>
      </c>
    </row>
    <row r="203" s="2" customFormat="1">
      <c r="A203" s="39"/>
      <c r="B203" s="40"/>
      <c r="C203" s="41"/>
      <c r="D203" s="239" t="s">
        <v>235</v>
      </c>
      <c r="E203" s="41"/>
      <c r="F203" s="240" t="s">
        <v>2560</v>
      </c>
      <c r="G203" s="41"/>
      <c r="H203" s="41"/>
      <c r="I203" s="241"/>
      <c r="J203" s="41"/>
      <c r="K203" s="41"/>
      <c r="L203" s="45"/>
      <c r="M203" s="242"/>
      <c r="N203" s="243"/>
      <c r="O203" s="92"/>
      <c r="P203" s="92"/>
      <c r="Q203" s="92"/>
      <c r="R203" s="92"/>
      <c r="S203" s="92"/>
      <c r="T203" s="93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235</v>
      </c>
      <c r="AU203" s="18" t="s">
        <v>87</v>
      </c>
    </row>
    <row r="204" s="2" customFormat="1" ht="21.75" customHeight="1">
      <c r="A204" s="39"/>
      <c r="B204" s="40"/>
      <c r="C204" s="226" t="s">
        <v>592</v>
      </c>
      <c r="D204" s="226" t="s">
        <v>225</v>
      </c>
      <c r="E204" s="227" t="s">
        <v>2581</v>
      </c>
      <c r="F204" s="228" t="s">
        <v>2582</v>
      </c>
      <c r="G204" s="229" t="s">
        <v>312</v>
      </c>
      <c r="H204" s="230">
        <v>2380</v>
      </c>
      <c r="I204" s="231"/>
      <c r="J204" s="232">
        <f>ROUND(I204*H204,2)</f>
        <v>0</v>
      </c>
      <c r="K204" s="228" t="s">
        <v>229</v>
      </c>
      <c r="L204" s="45"/>
      <c r="M204" s="233" t="s">
        <v>1</v>
      </c>
      <c r="N204" s="234" t="s">
        <v>43</v>
      </c>
      <c r="O204" s="92"/>
      <c r="P204" s="235">
        <f>O204*H204</f>
        <v>0</v>
      </c>
      <c r="Q204" s="235">
        <v>0</v>
      </c>
      <c r="R204" s="235">
        <f>Q204*H204</f>
        <v>0</v>
      </c>
      <c r="S204" s="235">
        <v>0</v>
      </c>
      <c r="T204" s="236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7" t="s">
        <v>243</v>
      </c>
      <c r="AT204" s="237" t="s">
        <v>225</v>
      </c>
      <c r="AU204" s="237" t="s">
        <v>87</v>
      </c>
      <c r="AY204" s="18" t="s">
        <v>224</v>
      </c>
      <c r="BE204" s="238">
        <f>IF(N204="základní",J204,0)</f>
        <v>0</v>
      </c>
      <c r="BF204" s="238">
        <f>IF(N204="snížená",J204,0)</f>
        <v>0</v>
      </c>
      <c r="BG204" s="238">
        <f>IF(N204="zákl. přenesená",J204,0)</f>
        <v>0</v>
      </c>
      <c r="BH204" s="238">
        <f>IF(N204="sníž. přenesená",J204,0)</f>
        <v>0</v>
      </c>
      <c r="BI204" s="238">
        <f>IF(N204="nulová",J204,0)</f>
        <v>0</v>
      </c>
      <c r="BJ204" s="18" t="s">
        <v>85</v>
      </c>
      <c r="BK204" s="238">
        <f>ROUND(I204*H204,2)</f>
        <v>0</v>
      </c>
      <c r="BL204" s="18" t="s">
        <v>243</v>
      </c>
      <c r="BM204" s="237" t="s">
        <v>2583</v>
      </c>
    </row>
    <row r="205" s="13" customFormat="1">
      <c r="A205" s="13"/>
      <c r="B205" s="250"/>
      <c r="C205" s="251"/>
      <c r="D205" s="239" t="s">
        <v>314</v>
      </c>
      <c r="E205" s="252" t="s">
        <v>1</v>
      </c>
      <c r="F205" s="253" t="s">
        <v>2584</v>
      </c>
      <c r="G205" s="251"/>
      <c r="H205" s="254">
        <v>2380</v>
      </c>
      <c r="I205" s="255"/>
      <c r="J205" s="251"/>
      <c r="K205" s="251"/>
      <c r="L205" s="256"/>
      <c r="M205" s="257"/>
      <c r="N205" s="258"/>
      <c r="O205" s="258"/>
      <c r="P205" s="258"/>
      <c r="Q205" s="258"/>
      <c r="R205" s="258"/>
      <c r="S205" s="258"/>
      <c r="T205" s="25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0" t="s">
        <v>314</v>
      </c>
      <c r="AU205" s="260" t="s">
        <v>87</v>
      </c>
      <c r="AV205" s="13" t="s">
        <v>87</v>
      </c>
      <c r="AW205" s="13" t="s">
        <v>34</v>
      </c>
      <c r="AX205" s="13" t="s">
        <v>85</v>
      </c>
      <c r="AY205" s="260" t="s">
        <v>224</v>
      </c>
    </row>
    <row r="206" s="2" customFormat="1" ht="21.75" customHeight="1">
      <c r="A206" s="39"/>
      <c r="B206" s="40"/>
      <c r="C206" s="226" t="s">
        <v>599</v>
      </c>
      <c r="D206" s="226" t="s">
        <v>225</v>
      </c>
      <c r="E206" s="227" t="s">
        <v>2585</v>
      </c>
      <c r="F206" s="228" t="s">
        <v>2586</v>
      </c>
      <c r="G206" s="229" t="s">
        <v>312</v>
      </c>
      <c r="H206" s="230">
        <v>4340</v>
      </c>
      <c r="I206" s="231"/>
      <c r="J206" s="232">
        <f>ROUND(I206*H206,2)</f>
        <v>0</v>
      </c>
      <c r="K206" s="228" t="s">
        <v>229</v>
      </c>
      <c r="L206" s="45"/>
      <c r="M206" s="233" t="s">
        <v>1</v>
      </c>
      <c r="N206" s="234" t="s">
        <v>43</v>
      </c>
      <c r="O206" s="92"/>
      <c r="P206" s="235">
        <f>O206*H206</f>
        <v>0</v>
      </c>
      <c r="Q206" s="235">
        <v>0</v>
      </c>
      <c r="R206" s="235">
        <f>Q206*H206</f>
        <v>0</v>
      </c>
      <c r="S206" s="235">
        <v>0</v>
      </c>
      <c r="T206" s="236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7" t="s">
        <v>243</v>
      </c>
      <c r="AT206" s="237" t="s">
        <v>225</v>
      </c>
      <c r="AU206" s="237" t="s">
        <v>87</v>
      </c>
      <c r="AY206" s="18" t="s">
        <v>224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8" t="s">
        <v>85</v>
      </c>
      <c r="BK206" s="238">
        <f>ROUND(I206*H206,2)</f>
        <v>0</v>
      </c>
      <c r="BL206" s="18" t="s">
        <v>243</v>
      </c>
      <c r="BM206" s="237" t="s">
        <v>2587</v>
      </c>
    </row>
    <row r="207" s="13" customFormat="1">
      <c r="A207" s="13"/>
      <c r="B207" s="250"/>
      <c r="C207" s="251"/>
      <c r="D207" s="239" t="s">
        <v>314</v>
      </c>
      <c r="E207" s="252" t="s">
        <v>1</v>
      </c>
      <c r="F207" s="253" t="s">
        <v>2588</v>
      </c>
      <c r="G207" s="251"/>
      <c r="H207" s="254">
        <v>3840</v>
      </c>
      <c r="I207" s="255"/>
      <c r="J207" s="251"/>
      <c r="K207" s="251"/>
      <c r="L207" s="256"/>
      <c r="M207" s="257"/>
      <c r="N207" s="258"/>
      <c r="O207" s="258"/>
      <c r="P207" s="258"/>
      <c r="Q207" s="258"/>
      <c r="R207" s="258"/>
      <c r="S207" s="258"/>
      <c r="T207" s="25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0" t="s">
        <v>314</v>
      </c>
      <c r="AU207" s="260" t="s">
        <v>87</v>
      </c>
      <c r="AV207" s="13" t="s">
        <v>87</v>
      </c>
      <c r="AW207" s="13" t="s">
        <v>34</v>
      </c>
      <c r="AX207" s="13" t="s">
        <v>78</v>
      </c>
      <c r="AY207" s="260" t="s">
        <v>224</v>
      </c>
    </row>
    <row r="208" s="13" customFormat="1">
      <c r="A208" s="13"/>
      <c r="B208" s="250"/>
      <c r="C208" s="251"/>
      <c r="D208" s="239" t="s">
        <v>314</v>
      </c>
      <c r="E208" s="252" t="s">
        <v>1</v>
      </c>
      <c r="F208" s="253" t="s">
        <v>2589</v>
      </c>
      <c r="G208" s="251"/>
      <c r="H208" s="254">
        <v>500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0" t="s">
        <v>314</v>
      </c>
      <c r="AU208" s="260" t="s">
        <v>87</v>
      </c>
      <c r="AV208" s="13" t="s">
        <v>87</v>
      </c>
      <c r="AW208" s="13" t="s">
        <v>34</v>
      </c>
      <c r="AX208" s="13" t="s">
        <v>78</v>
      </c>
      <c r="AY208" s="260" t="s">
        <v>224</v>
      </c>
    </row>
    <row r="209" s="15" customFormat="1">
      <c r="A209" s="15"/>
      <c r="B209" s="275"/>
      <c r="C209" s="276"/>
      <c r="D209" s="239" t="s">
        <v>314</v>
      </c>
      <c r="E209" s="277" t="s">
        <v>1</v>
      </c>
      <c r="F209" s="278" t="s">
        <v>463</v>
      </c>
      <c r="G209" s="276"/>
      <c r="H209" s="279">
        <v>4340</v>
      </c>
      <c r="I209" s="280"/>
      <c r="J209" s="276"/>
      <c r="K209" s="276"/>
      <c r="L209" s="281"/>
      <c r="M209" s="282"/>
      <c r="N209" s="283"/>
      <c r="O209" s="283"/>
      <c r="P209" s="283"/>
      <c r="Q209" s="283"/>
      <c r="R209" s="283"/>
      <c r="S209" s="283"/>
      <c r="T209" s="28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85" t="s">
        <v>314</v>
      </c>
      <c r="AU209" s="285" t="s">
        <v>87</v>
      </c>
      <c r="AV209" s="15" t="s">
        <v>243</v>
      </c>
      <c r="AW209" s="15" t="s">
        <v>34</v>
      </c>
      <c r="AX209" s="15" t="s">
        <v>85</v>
      </c>
      <c r="AY209" s="285" t="s">
        <v>224</v>
      </c>
    </row>
    <row r="210" s="2" customFormat="1" ht="24.15" customHeight="1">
      <c r="A210" s="39"/>
      <c r="B210" s="40"/>
      <c r="C210" s="226" t="s">
        <v>1062</v>
      </c>
      <c r="D210" s="226" t="s">
        <v>225</v>
      </c>
      <c r="E210" s="227" t="s">
        <v>2590</v>
      </c>
      <c r="F210" s="228" t="s">
        <v>2591</v>
      </c>
      <c r="G210" s="229" t="s">
        <v>318</v>
      </c>
      <c r="H210" s="230">
        <v>605</v>
      </c>
      <c r="I210" s="231"/>
      <c r="J210" s="232">
        <f>ROUND(I210*H210,2)</f>
        <v>0</v>
      </c>
      <c r="K210" s="228" t="s">
        <v>229</v>
      </c>
      <c r="L210" s="45"/>
      <c r="M210" s="233" t="s">
        <v>1</v>
      </c>
      <c r="N210" s="234" t="s">
        <v>43</v>
      </c>
      <c r="O210" s="92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7" t="s">
        <v>243</v>
      </c>
      <c r="AT210" s="237" t="s">
        <v>225</v>
      </c>
      <c r="AU210" s="237" t="s">
        <v>87</v>
      </c>
      <c r="AY210" s="18" t="s">
        <v>224</v>
      </c>
      <c r="BE210" s="238">
        <f>IF(N210="základní",J210,0)</f>
        <v>0</v>
      </c>
      <c r="BF210" s="238">
        <f>IF(N210="snížená",J210,0)</f>
        <v>0</v>
      </c>
      <c r="BG210" s="238">
        <f>IF(N210="zákl. přenesená",J210,0)</f>
        <v>0</v>
      </c>
      <c r="BH210" s="238">
        <f>IF(N210="sníž. přenesená",J210,0)</f>
        <v>0</v>
      </c>
      <c r="BI210" s="238">
        <f>IF(N210="nulová",J210,0)</f>
        <v>0</v>
      </c>
      <c r="BJ210" s="18" t="s">
        <v>85</v>
      </c>
      <c r="BK210" s="238">
        <f>ROUND(I210*H210,2)</f>
        <v>0</v>
      </c>
      <c r="BL210" s="18" t="s">
        <v>243</v>
      </c>
      <c r="BM210" s="237" t="s">
        <v>2592</v>
      </c>
    </row>
    <row r="211" s="14" customFormat="1">
      <c r="A211" s="14"/>
      <c r="B211" s="261"/>
      <c r="C211" s="262"/>
      <c r="D211" s="239" t="s">
        <v>314</v>
      </c>
      <c r="E211" s="263" t="s">
        <v>1</v>
      </c>
      <c r="F211" s="264" t="s">
        <v>2593</v>
      </c>
      <c r="G211" s="262"/>
      <c r="H211" s="263" t="s">
        <v>1</v>
      </c>
      <c r="I211" s="265"/>
      <c r="J211" s="262"/>
      <c r="K211" s="262"/>
      <c r="L211" s="266"/>
      <c r="M211" s="267"/>
      <c r="N211" s="268"/>
      <c r="O211" s="268"/>
      <c r="P211" s="268"/>
      <c r="Q211" s="268"/>
      <c r="R211" s="268"/>
      <c r="S211" s="268"/>
      <c r="T211" s="26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0" t="s">
        <v>314</v>
      </c>
      <c r="AU211" s="270" t="s">
        <v>87</v>
      </c>
      <c r="AV211" s="14" t="s">
        <v>85</v>
      </c>
      <c r="AW211" s="14" t="s">
        <v>34</v>
      </c>
      <c r="AX211" s="14" t="s">
        <v>78</v>
      </c>
      <c r="AY211" s="270" t="s">
        <v>224</v>
      </c>
    </row>
    <row r="212" s="13" customFormat="1">
      <c r="A212" s="13"/>
      <c r="B212" s="250"/>
      <c r="C212" s="251"/>
      <c r="D212" s="239" t="s">
        <v>314</v>
      </c>
      <c r="E212" s="252" t="s">
        <v>1</v>
      </c>
      <c r="F212" s="253" t="s">
        <v>2594</v>
      </c>
      <c r="G212" s="251"/>
      <c r="H212" s="254">
        <v>605</v>
      </c>
      <c r="I212" s="255"/>
      <c r="J212" s="251"/>
      <c r="K212" s="251"/>
      <c r="L212" s="256"/>
      <c r="M212" s="257"/>
      <c r="N212" s="258"/>
      <c r="O212" s="258"/>
      <c r="P212" s="258"/>
      <c r="Q212" s="258"/>
      <c r="R212" s="258"/>
      <c r="S212" s="258"/>
      <c r="T212" s="25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0" t="s">
        <v>314</v>
      </c>
      <c r="AU212" s="260" t="s">
        <v>87</v>
      </c>
      <c r="AV212" s="13" t="s">
        <v>87</v>
      </c>
      <c r="AW212" s="13" t="s">
        <v>34</v>
      </c>
      <c r="AX212" s="13" t="s">
        <v>85</v>
      </c>
      <c r="AY212" s="260" t="s">
        <v>224</v>
      </c>
    </row>
    <row r="213" s="2" customFormat="1" ht="16.5" customHeight="1">
      <c r="A213" s="39"/>
      <c r="B213" s="40"/>
      <c r="C213" s="297" t="s">
        <v>1066</v>
      </c>
      <c r="D213" s="297" t="s">
        <v>483</v>
      </c>
      <c r="E213" s="298" t="s">
        <v>2595</v>
      </c>
      <c r="F213" s="299" t="s">
        <v>2596</v>
      </c>
      <c r="G213" s="300" t="s">
        <v>318</v>
      </c>
      <c r="H213" s="301">
        <v>340</v>
      </c>
      <c r="I213" s="302"/>
      <c r="J213" s="303">
        <f>ROUND(I213*H213,2)</f>
        <v>0</v>
      </c>
      <c r="K213" s="299" t="s">
        <v>1</v>
      </c>
      <c r="L213" s="304"/>
      <c r="M213" s="305" t="s">
        <v>1</v>
      </c>
      <c r="N213" s="306" t="s">
        <v>43</v>
      </c>
      <c r="O213" s="92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7" t="s">
        <v>264</v>
      </c>
      <c r="AT213" s="237" t="s">
        <v>483</v>
      </c>
      <c r="AU213" s="237" t="s">
        <v>87</v>
      </c>
      <c r="AY213" s="18" t="s">
        <v>224</v>
      </c>
      <c r="BE213" s="238">
        <f>IF(N213="základní",J213,0)</f>
        <v>0</v>
      </c>
      <c r="BF213" s="238">
        <f>IF(N213="snížená",J213,0)</f>
        <v>0</v>
      </c>
      <c r="BG213" s="238">
        <f>IF(N213="zákl. přenesená",J213,0)</f>
        <v>0</v>
      </c>
      <c r="BH213" s="238">
        <f>IF(N213="sníž. přenesená",J213,0)</f>
        <v>0</v>
      </c>
      <c r="BI213" s="238">
        <f>IF(N213="nulová",J213,0)</f>
        <v>0</v>
      </c>
      <c r="BJ213" s="18" t="s">
        <v>85</v>
      </c>
      <c r="BK213" s="238">
        <f>ROUND(I213*H213,2)</f>
        <v>0</v>
      </c>
      <c r="BL213" s="18" t="s">
        <v>243</v>
      </c>
      <c r="BM213" s="237" t="s">
        <v>2597</v>
      </c>
    </row>
    <row r="214" s="2" customFormat="1" ht="16.5" customHeight="1">
      <c r="A214" s="39"/>
      <c r="B214" s="40"/>
      <c r="C214" s="297" t="s">
        <v>1070</v>
      </c>
      <c r="D214" s="297" t="s">
        <v>483</v>
      </c>
      <c r="E214" s="298" t="s">
        <v>2598</v>
      </c>
      <c r="F214" s="299" t="s">
        <v>2599</v>
      </c>
      <c r="G214" s="300" t="s">
        <v>318</v>
      </c>
      <c r="H214" s="301">
        <v>20</v>
      </c>
      <c r="I214" s="302"/>
      <c r="J214" s="303">
        <f>ROUND(I214*H214,2)</f>
        <v>0</v>
      </c>
      <c r="K214" s="299" t="s">
        <v>1</v>
      </c>
      <c r="L214" s="304"/>
      <c r="M214" s="305" t="s">
        <v>1</v>
      </c>
      <c r="N214" s="306" t="s">
        <v>43</v>
      </c>
      <c r="O214" s="92"/>
      <c r="P214" s="235">
        <f>O214*H214</f>
        <v>0</v>
      </c>
      <c r="Q214" s="235">
        <v>0</v>
      </c>
      <c r="R214" s="235">
        <f>Q214*H214</f>
        <v>0</v>
      </c>
      <c r="S214" s="235">
        <v>0</v>
      </c>
      <c r="T214" s="236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7" t="s">
        <v>264</v>
      </c>
      <c r="AT214" s="237" t="s">
        <v>483</v>
      </c>
      <c r="AU214" s="237" t="s">
        <v>87</v>
      </c>
      <c r="AY214" s="18" t="s">
        <v>224</v>
      </c>
      <c r="BE214" s="238">
        <f>IF(N214="základní",J214,0)</f>
        <v>0</v>
      </c>
      <c r="BF214" s="238">
        <f>IF(N214="snížená",J214,0)</f>
        <v>0</v>
      </c>
      <c r="BG214" s="238">
        <f>IF(N214="zákl. přenesená",J214,0)</f>
        <v>0</v>
      </c>
      <c r="BH214" s="238">
        <f>IF(N214="sníž. přenesená",J214,0)</f>
        <v>0</v>
      </c>
      <c r="BI214" s="238">
        <f>IF(N214="nulová",J214,0)</f>
        <v>0</v>
      </c>
      <c r="BJ214" s="18" t="s">
        <v>85</v>
      </c>
      <c r="BK214" s="238">
        <f>ROUND(I214*H214,2)</f>
        <v>0</v>
      </c>
      <c r="BL214" s="18" t="s">
        <v>243</v>
      </c>
      <c r="BM214" s="237" t="s">
        <v>2600</v>
      </c>
    </row>
    <row r="215" s="2" customFormat="1" ht="16.5" customHeight="1">
      <c r="A215" s="39"/>
      <c r="B215" s="40"/>
      <c r="C215" s="297" t="s">
        <v>1074</v>
      </c>
      <c r="D215" s="297" t="s">
        <v>483</v>
      </c>
      <c r="E215" s="298" t="s">
        <v>2601</v>
      </c>
      <c r="F215" s="299" t="s">
        <v>2602</v>
      </c>
      <c r="G215" s="300" t="s">
        <v>318</v>
      </c>
      <c r="H215" s="301">
        <v>95</v>
      </c>
      <c r="I215" s="302"/>
      <c r="J215" s="303">
        <f>ROUND(I215*H215,2)</f>
        <v>0</v>
      </c>
      <c r="K215" s="299" t="s">
        <v>1</v>
      </c>
      <c r="L215" s="304"/>
      <c r="M215" s="305" t="s">
        <v>1</v>
      </c>
      <c r="N215" s="306" t="s">
        <v>43</v>
      </c>
      <c r="O215" s="92"/>
      <c r="P215" s="235">
        <f>O215*H215</f>
        <v>0</v>
      </c>
      <c r="Q215" s="235">
        <v>0</v>
      </c>
      <c r="R215" s="235">
        <f>Q215*H215</f>
        <v>0</v>
      </c>
      <c r="S215" s="235">
        <v>0</v>
      </c>
      <c r="T215" s="236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7" t="s">
        <v>264</v>
      </c>
      <c r="AT215" s="237" t="s">
        <v>483</v>
      </c>
      <c r="AU215" s="237" t="s">
        <v>87</v>
      </c>
      <c r="AY215" s="18" t="s">
        <v>224</v>
      </c>
      <c r="BE215" s="238">
        <f>IF(N215="základní",J215,0)</f>
        <v>0</v>
      </c>
      <c r="BF215" s="238">
        <f>IF(N215="snížená",J215,0)</f>
        <v>0</v>
      </c>
      <c r="BG215" s="238">
        <f>IF(N215="zákl. přenesená",J215,0)</f>
        <v>0</v>
      </c>
      <c r="BH215" s="238">
        <f>IF(N215="sníž. přenesená",J215,0)</f>
        <v>0</v>
      </c>
      <c r="BI215" s="238">
        <f>IF(N215="nulová",J215,0)</f>
        <v>0</v>
      </c>
      <c r="BJ215" s="18" t="s">
        <v>85</v>
      </c>
      <c r="BK215" s="238">
        <f>ROUND(I215*H215,2)</f>
        <v>0</v>
      </c>
      <c r="BL215" s="18" t="s">
        <v>243</v>
      </c>
      <c r="BM215" s="237" t="s">
        <v>2603</v>
      </c>
    </row>
    <row r="216" s="2" customFormat="1" ht="16.5" customHeight="1">
      <c r="A216" s="39"/>
      <c r="B216" s="40"/>
      <c r="C216" s="297" t="s">
        <v>1079</v>
      </c>
      <c r="D216" s="297" t="s">
        <v>483</v>
      </c>
      <c r="E216" s="298" t="s">
        <v>2604</v>
      </c>
      <c r="F216" s="299" t="s">
        <v>2605</v>
      </c>
      <c r="G216" s="300" t="s">
        <v>318</v>
      </c>
      <c r="H216" s="301">
        <v>150</v>
      </c>
      <c r="I216" s="302"/>
      <c r="J216" s="303">
        <f>ROUND(I216*H216,2)</f>
        <v>0</v>
      </c>
      <c r="K216" s="299" t="s">
        <v>1</v>
      </c>
      <c r="L216" s="304"/>
      <c r="M216" s="305" t="s">
        <v>1</v>
      </c>
      <c r="N216" s="306" t="s">
        <v>43</v>
      </c>
      <c r="O216" s="92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7" t="s">
        <v>264</v>
      </c>
      <c r="AT216" s="237" t="s">
        <v>483</v>
      </c>
      <c r="AU216" s="237" t="s">
        <v>87</v>
      </c>
      <c r="AY216" s="18" t="s">
        <v>224</v>
      </c>
      <c r="BE216" s="238">
        <f>IF(N216="základní",J216,0)</f>
        <v>0</v>
      </c>
      <c r="BF216" s="238">
        <f>IF(N216="snížená",J216,0)</f>
        <v>0</v>
      </c>
      <c r="BG216" s="238">
        <f>IF(N216="zákl. přenesená",J216,0)</f>
        <v>0</v>
      </c>
      <c r="BH216" s="238">
        <f>IF(N216="sníž. přenesená",J216,0)</f>
        <v>0</v>
      </c>
      <c r="BI216" s="238">
        <f>IF(N216="nulová",J216,0)</f>
        <v>0</v>
      </c>
      <c r="BJ216" s="18" t="s">
        <v>85</v>
      </c>
      <c r="BK216" s="238">
        <f>ROUND(I216*H216,2)</f>
        <v>0</v>
      </c>
      <c r="BL216" s="18" t="s">
        <v>243</v>
      </c>
      <c r="BM216" s="237" t="s">
        <v>2606</v>
      </c>
    </row>
    <row r="217" s="2" customFormat="1" ht="24.15" customHeight="1">
      <c r="A217" s="39"/>
      <c r="B217" s="40"/>
      <c r="C217" s="226" t="s">
        <v>1083</v>
      </c>
      <c r="D217" s="226" t="s">
        <v>225</v>
      </c>
      <c r="E217" s="227" t="s">
        <v>2607</v>
      </c>
      <c r="F217" s="228" t="s">
        <v>2608</v>
      </c>
      <c r="G217" s="229" t="s">
        <v>318</v>
      </c>
      <c r="H217" s="230">
        <v>51</v>
      </c>
      <c r="I217" s="231"/>
      <c r="J217" s="232">
        <f>ROUND(I217*H217,2)</f>
        <v>0</v>
      </c>
      <c r="K217" s="228" t="s">
        <v>229</v>
      </c>
      <c r="L217" s="45"/>
      <c r="M217" s="233" t="s">
        <v>1</v>
      </c>
      <c r="N217" s="234" t="s">
        <v>43</v>
      </c>
      <c r="O217" s="92"/>
      <c r="P217" s="235">
        <f>O217*H217</f>
        <v>0</v>
      </c>
      <c r="Q217" s="235">
        <v>0</v>
      </c>
      <c r="R217" s="235">
        <f>Q217*H217</f>
        <v>0</v>
      </c>
      <c r="S217" s="235">
        <v>0</v>
      </c>
      <c r="T217" s="236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7" t="s">
        <v>243</v>
      </c>
      <c r="AT217" s="237" t="s">
        <v>225</v>
      </c>
      <c r="AU217" s="237" t="s">
        <v>87</v>
      </c>
      <c r="AY217" s="18" t="s">
        <v>224</v>
      </c>
      <c r="BE217" s="238">
        <f>IF(N217="základní",J217,0)</f>
        <v>0</v>
      </c>
      <c r="BF217" s="238">
        <f>IF(N217="snížená",J217,0)</f>
        <v>0</v>
      </c>
      <c r="BG217" s="238">
        <f>IF(N217="zákl. přenesená",J217,0)</f>
        <v>0</v>
      </c>
      <c r="BH217" s="238">
        <f>IF(N217="sníž. přenesená",J217,0)</f>
        <v>0</v>
      </c>
      <c r="BI217" s="238">
        <f>IF(N217="nulová",J217,0)</f>
        <v>0</v>
      </c>
      <c r="BJ217" s="18" t="s">
        <v>85</v>
      </c>
      <c r="BK217" s="238">
        <f>ROUND(I217*H217,2)</f>
        <v>0</v>
      </c>
      <c r="BL217" s="18" t="s">
        <v>243</v>
      </c>
      <c r="BM217" s="237" t="s">
        <v>2609</v>
      </c>
    </row>
    <row r="218" s="14" customFormat="1">
      <c r="A218" s="14"/>
      <c r="B218" s="261"/>
      <c r="C218" s="262"/>
      <c r="D218" s="239" t="s">
        <v>314</v>
      </c>
      <c r="E218" s="263" t="s">
        <v>1</v>
      </c>
      <c r="F218" s="264" t="s">
        <v>2610</v>
      </c>
      <c r="G218" s="262"/>
      <c r="H218" s="263" t="s">
        <v>1</v>
      </c>
      <c r="I218" s="265"/>
      <c r="J218" s="262"/>
      <c r="K218" s="262"/>
      <c r="L218" s="266"/>
      <c r="M218" s="267"/>
      <c r="N218" s="268"/>
      <c r="O218" s="268"/>
      <c r="P218" s="268"/>
      <c r="Q218" s="268"/>
      <c r="R218" s="268"/>
      <c r="S218" s="268"/>
      <c r="T218" s="26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0" t="s">
        <v>314</v>
      </c>
      <c r="AU218" s="270" t="s">
        <v>87</v>
      </c>
      <c r="AV218" s="14" t="s">
        <v>85</v>
      </c>
      <c r="AW218" s="14" t="s">
        <v>34</v>
      </c>
      <c r="AX218" s="14" t="s">
        <v>78</v>
      </c>
      <c r="AY218" s="270" t="s">
        <v>224</v>
      </c>
    </row>
    <row r="219" s="14" customFormat="1">
      <c r="A219" s="14"/>
      <c r="B219" s="261"/>
      <c r="C219" s="262"/>
      <c r="D219" s="239" t="s">
        <v>314</v>
      </c>
      <c r="E219" s="263" t="s">
        <v>1</v>
      </c>
      <c r="F219" s="264" t="s">
        <v>2611</v>
      </c>
      <c r="G219" s="262"/>
      <c r="H219" s="263" t="s">
        <v>1</v>
      </c>
      <c r="I219" s="265"/>
      <c r="J219" s="262"/>
      <c r="K219" s="262"/>
      <c r="L219" s="266"/>
      <c r="M219" s="267"/>
      <c r="N219" s="268"/>
      <c r="O219" s="268"/>
      <c r="P219" s="268"/>
      <c r="Q219" s="268"/>
      <c r="R219" s="268"/>
      <c r="S219" s="268"/>
      <c r="T219" s="26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70" t="s">
        <v>314</v>
      </c>
      <c r="AU219" s="270" t="s">
        <v>87</v>
      </c>
      <c r="AV219" s="14" t="s">
        <v>85</v>
      </c>
      <c r="AW219" s="14" t="s">
        <v>34</v>
      </c>
      <c r="AX219" s="14" t="s">
        <v>78</v>
      </c>
      <c r="AY219" s="270" t="s">
        <v>224</v>
      </c>
    </row>
    <row r="220" s="13" customFormat="1">
      <c r="A220" s="13"/>
      <c r="B220" s="250"/>
      <c r="C220" s="251"/>
      <c r="D220" s="239" t="s">
        <v>314</v>
      </c>
      <c r="E220" s="252" t="s">
        <v>1</v>
      </c>
      <c r="F220" s="253" t="s">
        <v>85</v>
      </c>
      <c r="G220" s="251"/>
      <c r="H220" s="254">
        <v>1</v>
      </c>
      <c r="I220" s="255"/>
      <c r="J220" s="251"/>
      <c r="K220" s="251"/>
      <c r="L220" s="256"/>
      <c r="M220" s="257"/>
      <c r="N220" s="258"/>
      <c r="O220" s="258"/>
      <c r="P220" s="258"/>
      <c r="Q220" s="258"/>
      <c r="R220" s="258"/>
      <c r="S220" s="258"/>
      <c r="T220" s="25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0" t="s">
        <v>314</v>
      </c>
      <c r="AU220" s="260" t="s">
        <v>87</v>
      </c>
      <c r="AV220" s="13" t="s">
        <v>87</v>
      </c>
      <c r="AW220" s="13" t="s">
        <v>34</v>
      </c>
      <c r="AX220" s="13" t="s">
        <v>78</v>
      </c>
      <c r="AY220" s="260" t="s">
        <v>224</v>
      </c>
    </row>
    <row r="221" s="14" customFormat="1">
      <c r="A221" s="14"/>
      <c r="B221" s="261"/>
      <c r="C221" s="262"/>
      <c r="D221" s="239" t="s">
        <v>314</v>
      </c>
      <c r="E221" s="263" t="s">
        <v>1</v>
      </c>
      <c r="F221" s="264" t="s">
        <v>2612</v>
      </c>
      <c r="G221" s="262"/>
      <c r="H221" s="263" t="s">
        <v>1</v>
      </c>
      <c r="I221" s="265"/>
      <c r="J221" s="262"/>
      <c r="K221" s="262"/>
      <c r="L221" s="266"/>
      <c r="M221" s="267"/>
      <c r="N221" s="268"/>
      <c r="O221" s="268"/>
      <c r="P221" s="268"/>
      <c r="Q221" s="268"/>
      <c r="R221" s="268"/>
      <c r="S221" s="268"/>
      <c r="T221" s="26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70" t="s">
        <v>314</v>
      </c>
      <c r="AU221" s="270" t="s">
        <v>87</v>
      </c>
      <c r="AV221" s="14" t="s">
        <v>85</v>
      </c>
      <c r="AW221" s="14" t="s">
        <v>34</v>
      </c>
      <c r="AX221" s="14" t="s">
        <v>78</v>
      </c>
      <c r="AY221" s="270" t="s">
        <v>224</v>
      </c>
    </row>
    <row r="222" s="13" customFormat="1">
      <c r="A222" s="13"/>
      <c r="B222" s="250"/>
      <c r="C222" s="251"/>
      <c r="D222" s="239" t="s">
        <v>314</v>
      </c>
      <c r="E222" s="252" t="s">
        <v>1</v>
      </c>
      <c r="F222" s="253" t="s">
        <v>1089</v>
      </c>
      <c r="G222" s="251"/>
      <c r="H222" s="254">
        <v>45</v>
      </c>
      <c r="I222" s="255"/>
      <c r="J222" s="251"/>
      <c r="K222" s="251"/>
      <c r="L222" s="256"/>
      <c r="M222" s="257"/>
      <c r="N222" s="258"/>
      <c r="O222" s="258"/>
      <c r="P222" s="258"/>
      <c r="Q222" s="258"/>
      <c r="R222" s="258"/>
      <c r="S222" s="258"/>
      <c r="T222" s="25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0" t="s">
        <v>314</v>
      </c>
      <c r="AU222" s="260" t="s">
        <v>87</v>
      </c>
      <c r="AV222" s="13" t="s">
        <v>87</v>
      </c>
      <c r="AW222" s="13" t="s">
        <v>34</v>
      </c>
      <c r="AX222" s="13" t="s">
        <v>78</v>
      </c>
      <c r="AY222" s="260" t="s">
        <v>224</v>
      </c>
    </row>
    <row r="223" s="14" customFormat="1">
      <c r="A223" s="14"/>
      <c r="B223" s="261"/>
      <c r="C223" s="262"/>
      <c r="D223" s="239" t="s">
        <v>314</v>
      </c>
      <c r="E223" s="263" t="s">
        <v>1</v>
      </c>
      <c r="F223" s="264" t="s">
        <v>2613</v>
      </c>
      <c r="G223" s="262"/>
      <c r="H223" s="263" t="s">
        <v>1</v>
      </c>
      <c r="I223" s="265"/>
      <c r="J223" s="262"/>
      <c r="K223" s="262"/>
      <c r="L223" s="266"/>
      <c r="M223" s="267"/>
      <c r="N223" s="268"/>
      <c r="O223" s="268"/>
      <c r="P223" s="268"/>
      <c r="Q223" s="268"/>
      <c r="R223" s="268"/>
      <c r="S223" s="268"/>
      <c r="T223" s="26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70" t="s">
        <v>314</v>
      </c>
      <c r="AU223" s="270" t="s">
        <v>87</v>
      </c>
      <c r="AV223" s="14" t="s">
        <v>85</v>
      </c>
      <c r="AW223" s="14" t="s">
        <v>34</v>
      </c>
      <c r="AX223" s="14" t="s">
        <v>78</v>
      </c>
      <c r="AY223" s="270" t="s">
        <v>224</v>
      </c>
    </row>
    <row r="224" s="13" customFormat="1">
      <c r="A224" s="13"/>
      <c r="B224" s="250"/>
      <c r="C224" s="251"/>
      <c r="D224" s="239" t="s">
        <v>314</v>
      </c>
      <c r="E224" s="252" t="s">
        <v>1</v>
      </c>
      <c r="F224" s="253" t="s">
        <v>223</v>
      </c>
      <c r="G224" s="251"/>
      <c r="H224" s="254">
        <v>5</v>
      </c>
      <c r="I224" s="255"/>
      <c r="J224" s="251"/>
      <c r="K224" s="251"/>
      <c r="L224" s="256"/>
      <c r="M224" s="257"/>
      <c r="N224" s="258"/>
      <c r="O224" s="258"/>
      <c r="P224" s="258"/>
      <c r="Q224" s="258"/>
      <c r="R224" s="258"/>
      <c r="S224" s="258"/>
      <c r="T224" s="25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0" t="s">
        <v>314</v>
      </c>
      <c r="AU224" s="260" t="s">
        <v>87</v>
      </c>
      <c r="AV224" s="13" t="s">
        <v>87</v>
      </c>
      <c r="AW224" s="13" t="s">
        <v>34</v>
      </c>
      <c r="AX224" s="13" t="s">
        <v>78</v>
      </c>
      <c r="AY224" s="260" t="s">
        <v>224</v>
      </c>
    </row>
    <row r="225" s="15" customFormat="1">
      <c r="A225" s="15"/>
      <c r="B225" s="275"/>
      <c r="C225" s="276"/>
      <c r="D225" s="239" t="s">
        <v>314</v>
      </c>
      <c r="E225" s="277" t="s">
        <v>1</v>
      </c>
      <c r="F225" s="278" t="s">
        <v>463</v>
      </c>
      <c r="G225" s="276"/>
      <c r="H225" s="279">
        <v>51</v>
      </c>
      <c r="I225" s="280"/>
      <c r="J225" s="276"/>
      <c r="K225" s="276"/>
      <c r="L225" s="281"/>
      <c r="M225" s="282"/>
      <c r="N225" s="283"/>
      <c r="O225" s="283"/>
      <c r="P225" s="283"/>
      <c r="Q225" s="283"/>
      <c r="R225" s="283"/>
      <c r="S225" s="283"/>
      <c r="T225" s="28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85" t="s">
        <v>314</v>
      </c>
      <c r="AU225" s="285" t="s">
        <v>87</v>
      </c>
      <c r="AV225" s="15" t="s">
        <v>243</v>
      </c>
      <c r="AW225" s="15" t="s">
        <v>34</v>
      </c>
      <c r="AX225" s="15" t="s">
        <v>85</v>
      </c>
      <c r="AY225" s="285" t="s">
        <v>224</v>
      </c>
    </row>
    <row r="226" s="2" customFormat="1" ht="16.5" customHeight="1">
      <c r="A226" s="39"/>
      <c r="B226" s="40"/>
      <c r="C226" s="297" t="s">
        <v>1089</v>
      </c>
      <c r="D226" s="297" t="s">
        <v>483</v>
      </c>
      <c r="E226" s="298" t="s">
        <v>2614</v>
      </c>
      <c r="F226" s="299" t="s">
        <v>2615</v>
      </c>
      <c r="G226" s="300" t="s">
        <v>318</v>
      </c>
      <c r="H226" s="301">
        <v>2</v>
      </c>
      <c r="I226" s="302"/>
      <c r="J226" s="303">
        <f>ROUND(I226*H226,2)</f>
        <v>0</v>
      </c>
      <c r="K226" s="299" t="s">
        <v>1</v>
      </c>
      <c r="L226" s="304"/>
      <c r="M226" s="305" t="s">
        <v>1</v>
      </c>
      <c r="N226" s="306" t="s">
        <v>43</v>
      </c>
      <c r="O226" s="92"/>
      <c r="P226" s="235">
        <f>O226*H226</f>
        <v>0</v>
      </c>
      <c r="Q226" s="235">
        <v>3.0000000000000001E-05</v>
      </c>
      <c r="R226" s="235">
        <f>Q226*H226</f>
        <v>6.0000000000000002E-05</v>
      </c>
      <c r="S226" s="235">
        <v>0</v>
      </c>
      <c r="T226" s="23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7" t="s">
        <v>264</v>
      </c>
      <c r="AT226" s="237" t="s">
        <v>483</v>
      </c>
      <c r="AU226" s="237" t="s">
        <v>87</v>
      </c>
      <c r="AY226" s="18" t="s">
        <v>224</v>
      </c>
      <c r="BE226" s="238">
        <f>IF(N226="základní",J226,0)</f>
        <v>0</v>
      </c>
      <c r="BF226" s="238">
        <f>IF(N226="snížená",J226,0)</f>
        <v>0</v>
      </c>
      <c r="BG226" s="238">
        <f>IF(N226="zákl. přenesená",J226,0)</f>
        <v>0</v>
      </c>
      <c r="BH226" s="238">
        <f>IF(N226="sníž. přenesená",J226,0)</f>
        <v>0</v>
      </c>
      <c r="BI226" s="238">
        <f>IF(N226="nulová",J226,0)</f>
        <v>0</v>
      </c>
      <c r="BJ226" s="18" t="s">
        <v>85</v>
      </c>
      <c r="BK226" s="238">
        <f>ROUND(I226*H226,2)</f>
        <v>0</v>
      </c>
      <c r="BL226" s="18" t="s">
        <v>243</v>
      </c>
      <c r="BM226" s="237" t="s">
        <v>2616</v>
      </c>
    </row>
    <row r="227" s="2" customFormat="1" ht="16.5" customHeight="1">
      <c r="A227" s="39"/>
      <c r="B227" s="40"/>
      <c r="C227" s="297" t="s">
        <v>1093</v>
      </c>
      <c r="D227" s="297" t="s">
        <v>483</v>
      </c>
      <c r="E227" s="298" t="s">
        <v>2617</v>
      </c>
      <c r="F227" s="299" t="s">
        <v>2618</v>
      </c>
      <c r="G227" s="300" t="s">
        <v>318</v>
      </c>
      <c r="H227" s="301">
        <v>1</v>
      </c>
      <c r="I227" s="302"/>
      <c r="J227" s="303">
        <f>ROUND(I227*H227,2)</f>
        <v>0</v>
      </c>
      <c r="K227" s="299" t="s">
        <v>1</v>
      </c>
      <c r="L227" s="304"/>
      <c r="M227" s="305" t="s">
        <v>1</v>
      </c>
      <c r="N227" s="306" t="s">
        <v>43</v>
      </c>
      <c r="O227" s="92"/>
      <c r="P227" s="235">
        <f>O227*H227</f>
        <v>0</v>
      </c>
      <c r="Q227" s="235">
        <v>3.0000000000000001E-05</v>
      </c>
      <c r="R227" s="235">
        <f>Q227*H227</f>
        <v>3.0000000000000001E-05</v>
      </c>
      <c r="S227" s="235">
        <v>0</v>
      </c>
      <c r="T227" s="236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7" t="s">
        <v>264</v>
      </c>
      <c r="AT227" s="237" t="s">
        <v>483</v>
      </c>
      <c r="AU227" s="237" t="s">
        <v>87</v>
      </c>
      <c r="AY227" s="18" t="s">
        <v>224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8" t="s">
        <v>85</v>
      </c>
      <c r="BK227" s="238">
        <f>ROUND(I227*H227,2)</f>
        <v>0</v>
      </c>
      <c r="BL227" s="18" t="s">
        <v>243</v>
      </c>
      <c r="BM227" s="237" t="s">
        <v>2619</v>
      </c>
    </row>
    <row r="228" s="2" customFormat="1" ht="16.5" customHeight="1">
      <c r="A228" s="39"/>
      <c r="B228" s="40"/>
      <c r="C228" s="297" t="s">
        <v>1097</v>
      </c>
      <c r="D228" s="297" t="s">
        <v>483</v>
      </c>
      <c r="E228" s="298" t="s">
        <v>2620</v>
      </c>
      <c r="F228" s="299" t="s">
        <v>2621</v>
      </c>
      <c r="G228" s="300" t="s">
        <v>318</v>
      </c>
      <c r="H228" s="301">
        <v>7</v>
      </c>
      <c r="I228" s="302"/>
      <c r="J228" s="303">
        <f>ROUND(I228*H228,2)</f>
        <v>0</v>
      </c>
      <c r="K228" s="299" t="s">
        <v>1</v>
      </c>
      <c r="L228" s="304"/>
      <c r="M228" s="305" t="s">
        <v>1</v>
      </c>
      <c r="N228" s="306" t="s">
        <v>43</v>
      </c>
      <c r="O228" s="92"/>
      <c r="P228" s="235">
        <f>O228*H228</f>
        <v>0</v>
      </c>
      <c r="Q228" s="235">
        <v>0</v>
      </c>
      <c r="R228" s="235">
        <f>Q228*H228</f>
        <v>0</v>
      </c>
      <c r="S228" s="235">
        <v>0</v>
      </c>
      <c r="T228" s="236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7" t="s">
        <v>264</v>
      </c>
      <c r="AT228" s="237" t="s">
        <v>483</v>
      </c>
      <c r="AU228" s="237" t="s">
        <v>87</v>
      </c>
      <c r="AY228" s="18" t="s">
        <v>224</v>
      </c>
      <c r="BE228" s="238">
        <f>IF(N228="základní",J228,0)</f>
        <v>0</v>
      </c>
      <c r="BF228" s="238">
        <f>IF(N228="snížená",J228,0)</f>
        <v>0</v>
      </c>
      <c r="BG228" s="238">
        <f>IF(N228="zákl. přenesená",J228,0)</f>
        <v>0</v>
      </c>
      <c r="BH228" s="238">
        <f>IF(N228="sníž. přenesená",J228,0)</f>
        <v>0</v>
      </c>
      <c r="BI228" s="238">
        <f>IF(N228="nulová",J228,0)</f>
        <v>0</v>
      </c>
      <c r="BJ228" s="18" t="s">
        <v>85</v>
      </c>
      <c r="BK228" s="238">
        <f>ROUND(I228*H228,2)</f>
        <v>0</v>
      </c>
      <c r="BL228" s="18" t="s">
        <v>243</v>
      </c>
      <c r="BM228" s="237" t="s">
        <v>2622</v>
      </c>
    </row>
    <row r="229" s="2" customFormat="1" ht="16.5" customHeight="1">
      <c r="A229" s="39"/>
      <c r="B229" s="40"/>
      <c r="C229" s="297" t="s">
        <v>1103</v>
      </c>
      <c r="D229" s="297" t="s">
        <v>483</v>
      </c>
      <c r="E229" s="298" t="s">
        <v>2623</v>
      </c>
      <c r="F229" s="299" t="s">
        <v>2624</v>
      </c>
      <c r="G229" s="300" t="s">
        <v>318</v>
      </c>
      <c r="H229" s="301">
        <v>3</v>
      </c>
      <c r="I229" s="302"/>
      <c r="J229" s="303">
        <f>ROUND(I229*H229,2)</f>
        <v>0</v>
      </c>
      <c r="K229" s="299" t="s">
        <v>1</v>
      </c>
      <c r="L229" s="304"/>
      <c r="M229" s="305" t="s">
        <v>1</v>
      </c>
      <c r="N229" s="306" t="s">
        <v>43</v>
      </c>
      <c r="O229" s="92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7" t="s">
        <v>264</v>
      </c>
      <c r="AT229" s="237" t="s">
        <v>483</v>
      </c>
      <c r="AU229" s="237" t="s">
        <v>87</v>
      </c>
      <c r="AY229" s="18" t="s">
        <v>224</v>
      </c>
      <c r="BE229" s="238">
        <f>IF(N229="základní",J229,0)</f>
        <v>0</v>
      </c>
      <c r="BF229" s="238">
        <f>IF(N229="snížená",J229,0)</f>
        <v>0</v>
      </c>
      <c r="BG229" s="238">
        <f>IF(N229="zákl. přenesená",J229,0)</f>
        <v>0</v>
      </c>
      <c r="BH229" s="238">
        <f>IF(N229="sníž. přenesená",J229,0)</f>
        <v>0</v>
      </c>
      <c r="BI229" s="238">
        <f>IF(N229="nulová",J229,0)</f>
        <v>0</v>
      </c>
      <c r="BJ229" s="18" t="s">
        <v>85</v>
      </c>
      <c r="BK229" s="238">
        <f>ROUND(I229*H229,2)</f>
        <v>0</v>
      </c>
      <c r="BL229" s="18" t="s">
        <v>243</v>
      </c>
      <c r="BM229" s="237" t="s">
        <v>2625</v>
      </c>
    </row>
    <row r="230" s="2" customFormat="1" ht="16.5" customHeight="1">
      <c r="A230" s="39"/>
      <c r="B230" s="40"/>
      <c r="C230" s="297" t="s">
        <v>1107</v>
      </c>
      <c r="D230" s="297" t="s">
        <v>483</v>
      </c>
      <c r="E230" s="298" t="s">
        <v>2626</v>
      </c>
      <c r="F230" s="299" t="s">
        <v>2627</v>
      </c>
      <c r="G230" s="300" t="s">
        <v>318</v>
      </c>
      <c r="H230" s="301">
        <v>3</v>
      </c>
      <c r="I230" s="302"/>
      <c r="J230" s="303">
        <f>ROUND(I230*H230,2)</f>
        <v>0</v>
      </c>
      <c r="K230" s="299" t="s">
        <v>1</v>
      </c>
      <c r="L230" s="304"/>
      <c r="M230" s="305" t="s">
        <v>1</v>
      </c>
      <c r="N230" s="306" t="s">
        <v>43</v>
      </c>
      <c r="O230" s="92"/>
      <c r="P230" s="235">
        <f>O230*H230</f>
        <v>0</v>
      </c>
      <c r="Q230" s="235">
        <v>0</v>
      </c>
      <c r="R230" s="235">
        <f>Q230*H230</f>
        <v>0</v>
      </c>
      <c r="S230" s="235">
        <v>0</v>
      </c>
      <c r="T230" s="23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7" t="s">
        <v>264</v>
      </c>
      <c r="AT230" s="237" t="s">
        <v>483</v>
      </c>
      <c r="AU230" s="237" t="s">
        <v>87</v>
      </c>
      <c r="AY230" s="18" t="s">
        <v>224</v>
      </c>
      <c r="BE230" s="238">
        <f>IF(N230="základní",J230,0)</f>
        <v>0</v>
      </c>
      <c r="BF230" s="238">
        <f>IF(N230="snížená",J230,0)</f>
        <v>0</v>
      </c>
      <c r="BG230" s="238">
        <f>IF(N230="zákl. přenesená",J230,0)</f>
        <v>0</v>
      </c>
      <c r="BH230" s="238">
        <f>IF(N230="sníž. přenesená",J230,0)</f>
        <v>0</v>
      </c>
      <c r="BI230" s="238">
        <f>IF(N230="nulová",J230,0)</f>
        <v>0</v>
      </c>
      <c r="BJ230" s="18" t="s">
        <v>85</v>
      </c>
      <c r="BK230" s="238">
        <f>ROUND(I230*H230,2)</f>
        <v>0</v>
      </c>
      <c r="BL230" s="18" t="s">
        <v>243</v>
      </c>
      <c r="BM230" s="237" t="s">
        <v>2628</v>
      </c>
    </row>
    <row r="231" s="2" customFormat="1" ht="16.5" customHeight="1">
      <c r="A231" s="39"/>
      <c r="B231" s="40"/>
      <c r="C231" s="297" t="s">
        <v>1110</v>
      </c>
      <c r="D231" s="297" t="s">
        <v>483</v>
      </c>
      <c r="E231" s="298" t="s">
        <v>2629</v>
      </c>
      <c r="F231" s="299" t="s">
        <v>2630</v>
      </c>
      <c r="G231" s="300" t="s">
        <v>318</v>
      </c>
      <c r="H231" s="301">
        <v>11</v>
      </c>
      <c r="I231" s="302"/>
      <c r="J231" s="303">
        <f>ROUND(I231*H231,2)</f>
        <v>0</v>
      </c>
      <c r="K231" s="299" t="s">
        <v>1</v>
      </c>
      <c r="L231" s="304"/>
      <c r="M231" s="305" t="s">
        <v>1</v>
      </c>
      <c r="N231" s="306" t="s">
        <v>43</v>
      </c>
      <c r="O231" s="92"/>
      <c r="P231" s="235">
        <f>O231*H231</f>
        <v>0</v>
      </c>
      <c r="Q231" s="235">
        <v>0</v>
      </c>
      <c r="R231" s="235">
        <f>Q231*H231</f>
        <v>0</v>
      </c>
      <c r="S231" s="235">
        <v>0</v>
      </c>
      <c r="T231" s="236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7" t="s">
        <v>264</v>
      </c>
      <c r="AT231" s="237" t="s">
        <v>483</v>
      </c>
      <c r="AU231" s="237" t="s">
        <v>87</v>
      </c>
      <c r="AY231" s="18" t="s">
        <v>224</v>
      </c>
      <c r="BE231" s="238">
        <f>IF(N231="základní",J231,0)</f>
        <v>0</v>
      </c>
      <c r="BF231" s="238">
        <f>IF(N231="snížená",J231,0)</f>
        <v>0</v>
      </c>
      <c r="BG231" s="238">
        <f>IF(N231="zákl. přenesená",J231,0)</f>
        <v>0</v>
      </c>
      <c r="BH231" s="238">
        <f>IF(N231="sníž. přenesená",J231,0)</f>
        <v>0</v>
      </c>
      <c r="BI231" s="238">
        <f>IF(N231="nulová",J231,0)</f>
        <v>0</v>
      </c>
      <c r="BJ231" s="18" t="s">
        <v>85</v>
      </c>
      <c r="BK231" s="238">
        <f>ROUND(I231*H231,2)</f>
        <v>0</v>
      </c>
      <c r="BL231" s="18" t="s">
        <v>243</v>
      </c>
      <c r="BM231" s="237" t="s">
        <v>2631</v>
      </c>
    </row>
    <row r="232" s="2" customFormat="1" ht="16.5" customHeight="1">
      <c r="A232" s="39"/>
      <c r="B232" s="40"/>
      <c r="C232" s="297" t="s">
        <v>1114</v>
      </c>
      <c r="D232" s="297" t="s">
        <v>483</v>
      </c>
      <c r="E232" s="298" t="s">
        <v>2632</v>
      </c>
      <c r="F232" s="299" t="s">
        <v>2633</v>
      </c>
      <c r="G232" s="300" t="s">
        <v>318</v>
      </c>
      <c r="H232" s="301">
        <v>5</v>
      </c>
      <c r="I232" s="302"/>
      <c r="J232" s="303">
        <f>ROUND(I232*H232,2)</f>
        <v>0</v>
      </c>
      <c r="K232" s="299" t="s">
        <v>1</v>
      </c>
      <c r="L232" s="304"/>
      <c r="M232" s="305" t="s">
        <v>1</v>
      </c>
      <c r="N232" s="306" t="s">
        <v>43</v>
      </c>
      <c r="O232" s="92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6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7" t="s">
        <v>264</v>
      </c>
      <c r="AT232" s="237" t="s">
        <v>483</v>
      </c>
      <c r="AU232" s="237" t="s">
        <v>87</v>
      </c>
      <c r="AY232" s="18" t="s">
        <v>224</v>
      </c>
      <c r="BE232" s="238">
        <f>IF(N232="základní",J232,0)</f>
        <v>0</v>
      </c>
      <c r="BF232" s="238">
        <f>IF(N232="snížená",J232,0)</f>
        <v>0</v>
      </c>
      <c r="BG232" s="238">
        <f>IF(N232="zákl. přenesená",J232,0)</f>
        <v>0</v>
      </c>
      <c r="BH232" s="238">
        <f>IF(N232="sníž. přenesená",J232,0)</f>
        <v>0</v>
      </c>
      <c r="BI232" s="238">
        <f>IF(N232="nulová",J232,0)</f>
        <v>0</v>
      </c>
      <c r="BJ232" s="18" t="s">
        <v>85</v>
      </c>
      <c r="BK232" s="238">
        <f>ROUND(I232*H232,2)</f>
        <v>0</v>
      </c>
      <c r="BL232" s="18" t="s">
        <v>243</v>
      </c>
      <c r="BM232" s="237" t="s">
        <v>2634</v>
      </c>
    </row>
    <row r="233" s="2" customFormat="1" ht="16.5" customHeight="1">
      <c r="A233" s="39"/>
      <c r="B233" s="40"/>
      <c r="C233" s="297" t="s">
        <v>1119</v>
      </c>
      <c r="D233" s="297" t="s">
        <v>483</v>
      </c>
      <c r="E233" s="298" t="s">
        <v>2635</v>
      </c>
      <c r="F233" s="299" t="s">
        <v>2636</v>
      </c>
      <c r="G233" s="300" t="s">
        <v>318</v>
      </c>
      <c r="H233" s="301">
        <v>3</v>
      </c>
      <c r="I233" s="302"/>
      <c r="J233" s="303">
        <f>ROUND(I233*H233,2)</f>
        <v>0</v>
      </c>
      <c r="K233" s="299" t="s">
        <v>1</v>
      </c>
      <c r="L233" s="304"/>
      <c r="M233" s="305" t="s">
        <v>1</v>
      </c>
      <c r="N233" s="306" t="s">
        <v>43</v>
      </c>
      <c r="O233" s="92"/>
      <c r="P233" s="235">
        <f>O233*H233</f>
        <v>0</v>
      </c>
      <c r="Q233" s="235">
        <v>0</v>
      </c>
      <c r="R233" s="235">
        <f>Q233*H233</f>
        <v>0</v>
      </c>
      <c r="S233" s="235">
        <v>0</v>
      </c>
      <c r="T233" s="23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7" t="s">
        <v>264</v>
      </c>
      <c r="AT233" s="237" t="s">
        <v>483</v>
      </c>
      <c r="AU233" s="237" t="s">
        <v>87</v>
      </c>
      <c r="AY233" s="18" t="s">
        <v>224</v>
      </c>
      <c r="BE233" s="238">
        <f>IF(N233="základní",J233,0)</f>
        <v>0</v>
      </c>
      <c r="BF233" s="238">
        <f>IF(N233="snížená",J233,0)</f>
        <v>0</v>
      </c>
      <c r="BG233" s="238">
        <f>IF(N233="zákl. přenesená",J233,0)</f>
        <v>0</v>
      </c>
      <c r="BH233" s="238">
        <f>IF(N233="sníž. přenesená",J233,0)</f>
        <v>0</v>
      </c>
      <c r="BI233" s="238">
        <f>IF(N233="nulová",J233,0)</f>
        <v>0</v>
      </c>
      <c r="BJ233" s="18" t="s">
        <v>85</v>
      </c>
      <c r="BK233" s="238">
        <f>ROUND(I233*H233,2)</f>
        <v>0</v>
      </c>
      <c r="BL233" s="18" t="s">
        <v>243</v>
      </c>
      <c r="BM233" s="237" t="s">
        <v>2637</v>
      </c>
    </row>
    <row r="234" s="2" customFormat="1" ht="16.5" customHeight="1">
      <c r="A234" s="39"/>
      <c r="B234" s="40"/>
      <c r="C234" s="297" t="s">
        <v>1121</v>
      </c>
      <c r="D234" s="297" t="s">
        <v>483</v>
      </c>
      <c r="E234" s="298" t="s">
        <v>2638</v>
      </c>
      <c r="F234" s="299" t="s">
        <v>2639</v>
      </c>
      <c r="G234" s="300" t="s">
        <v>318</v>
      </c>
      <c r="H234" s="301">
        <v>6</v>
      </c>
      <c r="I234" s="302"/>
      <c r="J234" s="303">
        <f>ROUND(I234*H234,2)</f>
        <v>0</v>
      </c>
      <c r="K234" s="299" t="s">
        <v>1</v>
      </c>
      <c r="L234" s="304"/>
      <c r="M234" s="305" t="s">
        <v>1</v>
      </c>
      <c r="N234" s="306" t="s">
        <v>43</v>
      </c>
      <c r="O234" s="92"/>
      <c r="P234" s="235">
        <f>O234*H234</f>
        <v>0</v>
      </c>
      <c r="Q234" s="235">
        <v>0</v>
      </c>
      <c r="R234" s="235">
        <f>Q234*H234</f>
        <v>0</v>
      </c>
      <c r="S234" s="235">
        <v>0</v>
      </c>
      <c r="T234" s="236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7" t="s">
        <v>264</v>
      </c>
      <c r="AT234" s="237" t="s">
        <v>483</v>
      </c>
      <c r="AU234" s="237" t="s">
        <v>87</v>
      </c>
      <c r="AY234" s="18" t="s">
        <v>224</v>
      </c>
      <c r="BE234" s="238">
        <f>IF(N234="základní",J234,0)</f>
        <v>0</v>
      </c>
      <c r="BF234" s="238">
        <f>IF(N234="snížená",J234,0)</f>
        <v>0</v>
      </c>
      <c r="BG234" s="238">
        <f>IF(N234="zákl. přenesená",J234,0)</f>
        <v>0</v>
      </c>
      <c r="BH234" s="238">
        <f>IF(N234="sníž. přenesená",J234,0)</f>
        <v>0</v>
      </c>
      <c r="BI234" s="238">
        <f>IF(N234="nulová",J234,0)</f>
        <v>0</v>
      </c>
      <c r="BJ234" s="18" t="s">
        <v>85</v>
      </c>
      <c r="BK234" s="238">
        <f>ROUND(I234*H234,2)</f>
        <v>0</v>
      </c>
      <c r="BL234" s="18" t="s">
        <v>243</v>
      </c>
      <c r="BM234" s="237" t="s">
        <v>2640</v>
      </c>
    </row>
    <row r="235" s="2" customFormat="1" ht="16.5" customHeight="1">
      <c r="A235" s="39"/>
      <c r="B235" s="40"/>
      <c r="C235" s="297" t="s">
        <v>1126</v>
      </c>
      <c r="D235" s="297" t="s">
        <v>483</v>
      </c>
      <c r="E235" s="298" t="s">
        <v>2641</v>
      </c>
      <c r="F235" s="299" t="s">
        <v>2642</v>
      </c>
      <c r="G235" s="300" t="s">
        <v>318</v>
      </c>
      <c r="H235" s="301">
        <v>3</v>
      </c>
      <c r="I235" s="302"/>
      <c r="J235" s="303">
        <f>ROUND(I235*H235,2)</f>
        <v>0</v>
      </c>
      <c r="K235" s="299" t="s">
        <v>1</v>
      </c>
      <c r="L235" s="304"/>
      <c r="M235" s="305" t="s">
        <v>1</v>
      </c>
      <c r="N235" s="306" t="s">
        <v>43</v>
      </c>
      <c r="O235" s="92"/>
      <c r="P235" s="235">
        <f>O235*H235</f>
        <v>0</v>
      </c>
      <c r="Q235" s="235">
        <v>0</v>
      </c>
      <c r="R235" s="235">
        <f>Q235*H235</f>
        <v>0</v>
      </c>
      <c r="S235" s="235">
        <v>0</v>
      </c>
      <c r="T235" s="23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7" t="s">
        <v>264</v>
      </c>
      <c r="AT235" s="237" t="s">
        <v>483</v>
      </c>
      <c r="AU235" s="237" t="s">
        <v>87</v>
      </c>
      <c r="AY235" s="18" t="s">
        <v>224</v>
      </c>
      <c r="BE235" s="238">
        <f>IF(N235="základní",J235,0)</f>
        <v>0</v>
      </c>
      <c r="BF235" s="238">
        <f>IF(N235="snížená",J235,0)</f>
        <v>0</v>
      </c>
      <c r="BG235" s="238">
        <f>IF(N235="zákl. přenesená",J235,0)</f>
        <v>0</v>
      </c>
      <c r="BH235" s="238">
        <f>IF(N235="sníž. přenesená",J235,0)</f>
        <v>0</v>
      </c>
      <c r="BI235" s="238">
        <f>IF(N235="nulová",J235,0)</f>
        <v>0</v>
      </c>
      <c r="BJ235" s="18" t="s">
        <v>85</v>
      </c>
      <c r="BK235" s="238">
        <f>ROUND(I235*H235,2)</f>
        <v>0</v>
      </c>
      <c r="BL235" s="18" t="s">
        <v>243</v>
      </c>
      <c r="BM235" s="237" t="s">
        <v>2643</v>
      </c>
    </row>
    <row r="236" s="2" customFormat="1" ht="16.5" customHeight="1">
      <c r="A236" s="39"/>
      <c r="B236" s="40"/>
      <c r="C236" s="297" t="s">
        <v>1130</v>
      </c>
      <c r="D236" s="297" t="s">
        <v>483</v>
      </c>
      <c r="E236" s="298" t="s">
        <v>2644</v>
      </c>
      <c r="F236" s="299" t="s">
        <v>2645</v>
      </c>
      <c r="G236" s="300" t="s">
        <v>318</v>
      </c>
      <c r="H236" s="301">
        <v>5</v>
      </c>
      <c r="I236" s="302"/>
      <c r="J236" s="303">
        <f>ROUND(I236*H236,2)</f>
        <v>0</v>
      </c>
      <c r="K236" s="299" t="s">
        <v>1</v>
      </c>
      <c r="L236" s="304"/>
      <c r="M236" s="305" t="s">
        <v>1</v>
      </c>
      <c r="N236" s="306" t="s">
        <v>43</v>
      </c>
      <c r="O236" s="92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7" t="s">
        <v>264</v>
      </c>
      <c r="AT236" s="237" t="s">
        <v>483</v>
      </c>
      <c r="AU236" s="237" t="s">
        <v>87</v>
      </c>
      <c r="AY236" s="18" t="s">
        <v>224</v>
      </c>
      <c r="BE236" s="238">
        <f>IF(N236="základní",J236,0)</f>
        <v>0</v>
      </c>
      <c r="BF236" s="238">
        <f>IF(N236="snížená",J236,0)</f>
        <v>0</v>
      </c>
      <c r="BG236" s="238">
        <f>IF(N236="zákl. přenesená",J236,0)</f>
        <v>0</v>
      </c>
      <c r="BH236" s="238">
        <f>IF(N236="sníž. přenesená",J236,0)</f>
        <v>0</v>
      </c>
      <c r="BI236" s="238">
        <f>IF(N236="nulová",J236,0)</f>
        <v>0</v>
      </c>
      <c r="BJ236" s="18" t="s">
        <v>85</v>
      </c>
      <c r="BK236" s="238">
        <f>ROUND(I236*H236,2)</f>
        <v>0</v>
      </c>
      <c r="BL236" s="18" t="s">
        <v>243</v>
      </c>
      <c r="BM236" s="237" t="s">
        <v>2646</v>
      </c>
    </row>
    <row r="237" s="2" customFormat="1" ht="24.15" customHeight="1">
      <c r="A237" s="39"/>
      <c r="B237" s="40"/>
      <c r="C237" s="226" t="s">
        <v>1134</v>
      </c>
      <c r="D237" s="226" t="s">
        <v>225</v>
      </c>
      <c r="E237" s="227" t="s">
        <v>2647</v>
      </c>
      <c r="F237" s="228" t="s">
        <v>2648</v>
      </c>
      <c r="G237" s="229" t="s">
        <v>318</v>
      </c>
      <c r="H237" s="230">
        <v>18</v>
      </c>
      <c r="I237" s="231"/>
      <c r="J237" s="232">
        <f>ROUND(I237*H237,2)</f>
        <v>0</v>
      </c>
      <c r="K237" s="228" t="s">
        <v>229</v>
      </c>
      <c r="L237" s="45"/>
      <c r="M237" s="233" t="s">
        <v>1</v>
      </c>
      <c r="N237" s="234" t="s">
        <v>43</v>
      </c>
      <c r="O237" s="92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7" t="s">
        <v>243</v>
      </c>
      <c r="AT237" s="237" t="s">
        <v>225</v>
      </c>
      <c r="AU237" s="237" t="s">
        <v>87</v>
      </c>
      <c r="AY237" s="18" t="s">
        <v>224</v>
      </c>
      <c r="BE237" s="238">
        <f>IF(N237="základní",J237,0)</f>
        <v>0</v>
      </c>
      <c r="BF237" s="238">
        <f>IF(N237="snížená",J237,0)</f>
        <v>0</v>
      </c>
      <c r="BG237" s="238">
        <f>IF(N237="zákl. přenesená",J237,0)</f>
        <v>0</v>
      </c>
      <c r="BH237" s="238">
        <f>IF(N237="sníž. přenesená",J237,0)</f>
        <v>0</v>
      </c>
      <c r="BI237" s="238">
        <f>IF(N237="nulová",J237,0)</f>
        <v>0</v>
      </c>
      <c r="BJ237" s="18" t="s">
        <v>85</v>
      </c>
      <c r="BK237" s="238">
        <f>ROUND(I237*H237,2)</f>
        <v>0</v>
      </c>
      <c r="BL237" s="18" t="s">
        <v>243</v>
      </c>
      <c r="BM237" s="237" t="s">
        <v>2649</v>
      </c>
    </row>
    <row r="238" s="14" customFormat="1">
      <c r="A238" s="14"/>
      <c r="B238" s="261"/>
      <c r="C238" s="262"/>
      <c r="D238" s="239" t="s">
        <v>314</v>
      </c>
      <c r="E238" s="263" t="s">
        <v>1</v>
      </c>
      <c r="F238" s="264" t="s">
        <v>2650</v>
      </c>
      <c r="G238" s="262"/>
      <c r="H238" s="263" t="s">
        <v>1</v>
      </c>
      <c r="I238" s="265"/>
      <c r="J238" s="262"/>
      <c r="K238" s="262"/>
      <c r="L238" s="266"/>
      <c r="M238" s="267"/>
      <c r="N238" s="268"/>
      <c r="O238" s="268"/>
      <c r="P238" s="268"/>
      <c r="Q238" s="268"/>
      <c r="R238" s="268"/>
      <c r="S238" s="268"/>
      <c r="T238" s="26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70" t="s">
        <v>314</v>
      </c>
      <c r="AU238" s="270" t="s">
        <v>87</v>
      </c>
      <c r="AV238" s="14" t="s">
        <v>85</v>
      </c>
      <c r="AW238" s="14" t="s">
        <v>34</v>
      </c>
      <c r="AX238" s="14" t="s">
        <v>78</v>
      </c>
      <c r="AY238" s="270" t="s">
        <v>224</v>
      </c>
    </row>
    <row r="239" s="13" customFormat="1">
      <c r="A239" s="13"/>
      <c r="B239" s="250"/>
      <c r="C239" s="251"/>
      <c r="D239" s="239" t="s">
        <v>314</v>
      </c>
      <c r="E239" s="252" t="s">
        <v>1</v>
      </c>
      <c r="F239" s="253" t="s">
        <v>2651</v>
      </c>
      <c r="G239" s="251"/>
      <c r="H239" s="254">
        <v>18</v>
      </c>
      <c r="I239" s="255"/>
      <c r="J239" s="251"/>
      <c r="K239" s="251"/>
      <c r="L239" s="256"/>
      <c r="M239" s="257"/>
      <c r="N239" s="258"/>
      <c r="O239" s="258"/>
      <c r="P239" s="258"/>
      <c r="Q239" s="258"/>
      <c r="R239" s="258"/>
      <c r="S239" s="258"/>
      <c r="T239" s="25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0" t="s">
        <v>314</v>
      </c>
      <c r="AU239" s="260" t="s">
        <v>87</v>
      </c>
      <c r="AV239" s="13" t="s">
        <v>87</v>
      </c>
      <c r="AW239" s="13" t="s">
        <v>34</v>
      </c>
      <c r="AX239" s="13" t="s">
        <v>85</v>
      </c>
      <c r="AY239" s="260" t="s">
        <v>224</v>
      </c>
    </row>
    <row r="240" s="2" customFormat="1" ht="16.5" customHeight="1">
      <c r="A240" s="39"/>
      <c r="B240" s="40"/>
      <c r="C240" s="297" t="s">
        <v>1138</v>
      </c>
      <c r="D240" s="297" t="s">
        <v>483</v>
      </c>
      <c r="E240" s="298" t="s">
        <v>2652</v>
      </c>
      <c r="F240" s="299" t="s">
        <v>2653</v>
      </c>
      <c r="G240" s="300" t="s">
        <v>318</v>
      </c>
      <c r="H240" s="301">
        <v>10</v>
      </c>
      <c r="I240" s="302"/>
      <c r="J240" s="303">
        <f>ROUND(I240*H240,2)</f>
        <v>0</v>
      </c>
      <c r="K240" s="299" t="s">
        <v>1</v>
      </c>
      <c r="L240" s="304"/>
      <c r="M240" s="305" t="s">
        <v>1</v>
      </c>
      <c r="N240" s="306" t="s">
        <v>43</v>
      </c>
      <c r="O240" s="92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6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7" t="s">
        <v>264</v>
      </c>
      <c r="AT240" s="237" t="s">
        <v>483</v>
      </c>
      <c r="AU240" s="237" t="s">
        <v>87</v>
      </c>
      <c r="AY240" s="18" t="s">
        <v>224</v>
      </c>
      <c r="BE240" s="238">
        <f>IF(N240="základní",J240,0)</f>
        <v>0</v>
      </c>
      <c r="BF240" s="238">
        <f>IF(N240="snížená",J240,0)</f>
        <v>0</v>
      </c>
      <c r="BG240" s="238">
        <f>IF(N240="zákl. přenesená",J240,0)</f>
        <v>0</v>
      </c>
      <c r="BH240" s="238">
        <f>IF(N240="sníž. přenesená",J240,0)</f>
        <v>0</v>
      </c>
      <c r="BI240" s="238">
        <f>IF(N240="nulová",J240,0)</f>
        <v>0</v>
      </c>
      <c r="BJ240" s="18" t="s">
        <v>85</v>
      </c>
      <c r="BK240" s="238">
        <f>ROUND(I240*H240,2)</f>
        <v>0</v>
      </c>
      <c r="BL240" s="18" t="s">
        <v>243</v>
      </c>
      <c r="BM240" s="237" t="s">
        <v>2654</v>
      </c>
    </row>
    <row r="241" s="2" customFormat="1" ht="16.5" customHeight="1">
      <c r="A241" s="39"/>
      <c r="B241" s="40"/>
      <c r="C241" s="297" t="s">
        <v>1143</v>
      </c>
      <c r="D241" s="297" t="s">
        <v>483</v>
      </c>
      <c r="E241" s="298" t="s">
        <v>2655</v>
      </c>
      <c r="F241" s="299" t="s">
        <v>2656</v>
      </c>
      <c r="G241" s="300" t="s">
        <v>318</v>
      </c>
      <c r="H241" s="301">
        <v>2</v>
      </c>
      <c r="I241" s="302"/>
      <c r="J241" s="303">
        <f>ROUND(I241*H241,2)</f>
        <v>0</v>
      </c>
      <c r="K241" s="299" t="s">
        <v>1</v>
      </c>
      <c r="L241" s="304"/>
      <c r="M241" s="305" t="s">
        <v>1</v>
      </c>
      <c r="N241" s="306" t="s">
        <v>43</v>
      </c>
      <c r="O241" s="92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7" t="s">
        <v>264</v>
      </c>
      <c r="AT241" s="237" t="s">
        <v>483</v>
      </c>
      <c r="AU241" s="237" t="s">
        <v>87</v>
      </c>
      <c r="AY241" s="18" t="s">
        <v>224</v>
      </c>
      <c r="BE241" s="238">
        <f>IF(N241="základní",J241,0)</f>
        <v>0</v>
      </c>
      <c r="BF241" s="238">
        <f>IF(N241="snížená",J241,0)</f>
        <v>0</v>
      </c>
      <c r="BG241" s="238">
        <f>IF(N241="zákl. přenesená",J241,0)</f>
        <v>0</v>
      </c>
      <c r="BH241" s="238">
        <f>IF(N241="sníž. přenesená",J241,0)</f>
        <v>0</v>
      </c>
      <c r="BI241" s="238">
        <f>IF(N241="nulová",J241,0)</f>
        <v>0</v>
      </c>
      <c r="BJ241" s="18" t="s">
        <v>85</v>
      </c>
      <c r="BK241" s="238">
        <f>ROUND(I241*H241,2)</f>
        <v>0</v>
      </c>
      <c r="BL241" s="18" t="s">
        <v>243</v>
      </c>
      <c r="BM241" s="237" t="s">
        <v>2657</v>
      </c>
    </row>
    <row r="242" s="2" customFormat="1" ht="16.5" customHeight="1">
      <c r="A242" s="39"/>
      <c r="B242" s="40"/>
      <c r="C242" s="297" t="s">
        <v>1145</v>
      </c>
      <c r="D242" s="297" t="s">
        <v>483</v>
      </c>
      <c r="E242" s="298" t="s">
        <v>2658</v>
      </c>
      <c r="F242" s="299" t="s">
        <v>2659</v>
      </c>
      <c r="G242" s="300" t="s">
        <v>318</v>
      </c>
      <c r="H242" s="301">
        <v>6</v>
      </c>
      <c r="I242" s="302"/>
      <c r="J242" s="303">
        <f>ROUND(I242*H242,2)</f>
        <v>0</v>
      </c>
      <c r="K242" s="299" t="s">
        <v>1</v>
      </c>
      <c r="L242" s="304"/>
      <c r="M242" s="305" t="s">
        <v>1</v>
      </c>
      <c r="N242" s="306" t="s">
        <v>43</v>
      </c>
      <c r="O242" s="92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7" t="s">
        <v>264</v>
      </c>
      <c r="AT242" s="237" t="s">
        <v>483</v>
      </c>
      <c r="AU242" s="237" t="s">
        <v>87</v>
      </c>
      <c r="AY242" s="18" t="s">
        <v>224</v>
      </c>
      <c r="BE242" s="238">
        <f>IF(N242="základní",J242,0)</f>
        <v>0</v>
      </c>
      <c r="BF242" s="238">
        <f>IF(N242="snížená",J242,0)</f>
        <v>0</v>
      </c>
      <c r="BG242" s="238">
        <f>IF(N242="zákl. přenesená",J242,0)</f>
        <v>0</v>
      </c>
      <c r="BH242" s="238">
        <f>IF(N242="sníž. přenesená",J242,0)</f>
        <v>0</v>
      </c>
      <c r="BI242" s="238">
        <f>IF(N242="nulová",J242,0)</f>
        <v>0</v>
      </c>
      <c r="BJ242" s="18" t="s">
        <v>85</v>
      </c>
      <c r="BK242" s="238">
        <f>ROUND(I242*H242,2)</f>
        <v>0</v>
      </c>
      <c r="BL242" s="18" t="s">
        <v>243</v>
      </c>
      <c r="BM242" s="237" t="s">
        <v>2660</v>
      </c>
    </row>
    <row r="243" s="2" customFormat="1" ht="24.15" customHeight="1">
      <c r="A243" s="39"/>
      <c r="B243" s="40"/>
      <c r="C243" s="226" t="s">
        <v>1150</v>
      </c>
      <c r="D243" s="226" t="s">
        <v>225</v>
      </c>
      <c r="E243" s="227" t="s">
        <v>2661</v>
      </c>
      <c r="F243" s="228" t="s">
        <v>2662</v>
      </c>
      <c r="G243" s="229" t="s">
        <v>318</v>
      </c>
      <c r="H243" s="230">
        <v>595</v>
      </c>
      <c r="I243" s="231"/>
      <c r="J243" s="232">
        <f>ROUND(I243*H243,2)</f>
        <v>0</v>
      </c>
      <c r="K243" s="228" t="s">
        <v>229</v>
      </c>
      <c r="L243" s="45"/>
      <c r="M243" s="233" t="s">
        <v>1</v>
      </c>
      <c r="N243" s="234" t="s">
        <v>43</v>
      </c>
      <c r="O243" s="92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7" t="s">
        <v>243</v>
      </c>
      <c r="AT243" s="237" t="s">
        <v>225</v>
      </c>
      <c r="AU243" s="237" t="s">
        <v>87</v>
      </c>
      <c r="AY243" s="18" t="s">
        <v>224</v>
      </c>
      <c r="BE243" s="238">
        <f>IF(N243="základní",J243,0)</f>
        <v>0</v>
      </c>
      <c r="BF243" s="238">
        <f>IF(N243="snížená",J243,0)</f>
        <v>0</v>
      </c>
      <c r="BG243" s="238">
        <f>IF(N243="zákl. přenesená",J243,0)</f>
        <v>0</v>
      </c>
      <c r="BH243" s="238">
        <f>IF(N243="sníž. přenesená",J243,0)</f>
        <v>0</v>
      </c>
      <c r="BI243" s="238">
        <f>IF(N243="nulová",J243,0)</f>
        <v>0</v>
      </c>
      <c r="BJ243" s="18" t="s">
        <v>85</v>
      </c>
      <c r="BK243" s="238">
        <f>ROUND(I243*H243,2)</f>
        <v>0</v>
      </c>
      <c r="BL243" s="18" t="s">
        <v>243</v>
      </c>
      <c r="BM243" s="237" t="s">
        <v>2663</v>
      </c>
    </row>
    <row r="244" s="14" customFormat="1">
      <c r="A244" s="14"/>
      <c r="B244" s="261"/>
      <c r="C244" s="262"/>
      <c r="D244" s="239" t="s">
        <v>314</v>
      </c>
      <c r="E244" s="263" t="s">
        <v>1</v>
      </c>
      <c r="F244" s="264" t="s">
        <v>2664</v>
      </c>
      <c r="G244" s="262"/>
      <c r="H244" s="263" t="s">
        <v>1</v>
      </c>
      <c r="I244" s="265"/>
      <c r="J244" s="262"/>
      <c r="K244" s="262"/>
      <c r="L244" s="266"/>
      <c r="M244" s="267"/>
      <c r="N244" s="268"/>
      <c r="O244" s="268"/>
      <c r="P244" s="268"/>
      <c r="Q244" s="268"/>
      <c r="R244" s="268"/>
      <c r="S244" s="268"/>
      <c r="T244" s="26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70" t="s">
        <v>314</v>
      </c>
      <c r="AU244" s="270" t="s">
        <v>87</v>
      </c>
      <c r="AV244" s="14" t="s">
        <v>85</v>
      </c>
      <c r="AW244" s="14" t="s">
        <v>34</v>
      </c>
      <c r="AX244" s="14" t="s">
        <v>78</v>
      </c>
      <c r="AY244" s="270" t="s">
        <v>224</v>
      </c>
    </row>
    <row r="245" s="13" customFormat="1">
      <c r="A245" s="13"/>
      <c r="B245" s="250"/>
      <c r="C245" s="251"/>
      <c r="D245" s="239" t="s">
        <v>314</v>
      </c>
      <c r="E245" s="252" t="s">
        <v>1</v>
      </c>
      <c r="F245" s="253" t="s">
        <v>2665</v>
      </c>
      <c r="G245" s="251"/>
      <c r="H245" s="254">
        <v>595</v>
      </c>
      <c r="I245" s="255"/>
      <c r="J245" s="251"/>
      <c r="K245" s="251"/>
      <c r="L245" s="256"/>
      <c r="M245" s="257"/>
      <c r="N245" s="258"/>
      <c r="O245" s="258"/>
      <c r="P245" s="258"/>
      <c r="Q245" s="258"/>
      <c r="R245" s="258"/>
      <c r="S245" s="258"/>
      <c r="T245" s="25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0" t="s">
        <v>314</v>
      </c>
      <c r="AU245" s="260" t="s">
        <v>87</v>
      </c>
      <c r="AV245" s="13" t="s">
        <v>87</v>
      </c>
      <c r="AW245" s="13" t="s">
        <v>34</v>
      </c>
      <c r="AX245" s="13" t="s">
        <v>85</v>
      </c>
      <c r="AY245" s="260" t="s">
        <v>224</v>
      </c>
    </row>
    <row r="246" s="2" customFormat="1" ht="16.5" customHeight="1">
      <c r="A246" s="39"/>
      <c r="B246" s="40"/>
      <c r="C246" s="297" t="s">
        <v>1152</v>
      </c>
      <c r="D246" s="297" t="s">
        <v>483</v>
      </c>
      <c r="E246" s="298" t="s">
        <v>2666</v>
      </c>
      <c r="F246" s="299" t="s">
        <v>2667</v>
      </c>
      <c r="G246" s="300" t="s">
        <v>318</v>
      </c>
      <c r="H246" s="301">
        <v>75</v>
      </c>
      <c r="I246" s="302"/>
      <c r="J246" s="303">
        <f>ROUND(I246*H246,2)</f>
        <v>0</v>
      </c>
      <c r="K246" s="299" t="s">
        <v>2668</v>
      </c>
      <c r="L246" s="304"/>
      <c r="M246" s="305" t="s">
        <v>1</v>
      </c>
      <c r="N246" s="306" t="s">
        <v>43</v>
      </c>
      <c r="O246" s="92"/>
      <c r="P246" s="235">
        <f>O246*H246</f>
        <v>0</v>
      </c>
      <c r="Q246" s="235">
        <v>0.02</v>
      </c>
      <c r="R246" s="235">
        <f>Q246*H246</f>
        <v>1.5</v>
      </c>
      <c r="S246" s="235">
        <v>0</v>
      </c>
      <c r="T246" s="23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7" t="s">
        <v>264</v>
      </c>
      <c r="AT246" s="237" t="s">
        <v>483</v>
      </c>
      <c r="AU246" s="237" t="s">
        <v>87</v>
      </c>
      <c r="AY246" s="18" t="s">
        <v>224</v>
      </c>
      <c r="BE246" s="238">
        <f>IF(N246="základní",J246,0)</f>
        <v>0</v>
      </c>
      <c r="BF246" s="238">
        <f>IF(N246="snížená",J246,0)</f>
        <v>0</v>
      </c>
      <c r="BG246" s="238">
        <f>IF(N246="zákl. přenesená",J246,0)</f>
        <v>0</v>
      </c>
      <c r="BH246" s="238">
        <f>IF(N246="sníž. přenesená",J246,0)</f>
        <v>0</v>
      </c>
      <c r="BI246" s="238">
        <f>IF(N246="nulová",J246,0)</f>
        <v>0</v>
      </c>
      <c r="BJ246" s="18" t="s">
        <v>85</v>
      </c>
      <c r="BK246" s="238">
        <f>ROUND(I246*H246,2)</f>
        <v>0</v>
      </c>
      <c r="BL246" s="18" t="s">
        <v>243</v>
      </c>
      <c r="BM246" s="237" t="s">
        <v>2669</v>
      </c>
    </row>
    <row r="247" s="2" customFormat="1" ht="16.5" customHeight="1">
      <c r="A247" s="39"/>
      <c r="B247" s="40"/>
      <c r="C247" s="297" t="s">
        <v>1157</v>
      </c>
      <c r="D247" s="297" t="s">
        <v>483</v>
      </c>
      <c r="E247" s="298" t="s">
        <v>2670</v>
      </c>
      <c r="F247" s="299" t="s">
        <v>2671</v>
      </c>
      <c r="G247" s="300" t="s">
        <v>318</v>
      </c>
      <c r="H247" s="301">
        <v>25</v>
      </c>
      <c r="I247" s="302"/>
      <c r="J247" s="303">
        <f>ROUND(I247*H247,2)</f>
        <v>0</v>
      </c>
      <c r="K247" s="299" t="s">
        <v>1</v>
      </c>
      <c r="L247" s="304"/>
      <c r="M247" s="305" t="s">
        <v>1</v>
      </c>
      <c r="N247" s="306" t="s">
        <v>43</v>
      </c>
      <c r="O247" s="92"/>
      <c r="P247" s="235">
        <f>O247*H247</f>
        <v>0</v>
      </c>
      <c r="Q247" s="235">
        <v>0</v>
      </c>
      <c r="R247" s="235">
        <f>Q247*H247</f>
        <v>0</v>
      </c>
      <c r="S247" s="235">
        <v>0</v>
      </c>
      <c r="T247" s="236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7" t="s">
        <v>264</v>
      </c>
      <c r="AT247" s="237" t="s">
        <v>483</v>
      </c>
      <c r="AU247" s="237" t="s">
        <v>87</v>
      </c>
      <c r="AY247" s="18" t="s">
        <v>224</v>
      </c>
      <c r="BE247" s="238">
        <f>IF(N247="základní",J247,0)</f>
        <v>0</v>
      </c>
      <c r="BF247" s="238">
        <f>IF(N247="snížená",J247,0)</f>
        <v>0</v>
      </c>
      <c r="BG247" s="238">
        <f>IF(N247="zákl. přenesená",J247,0)</f>
        <v>0</v>
      </c>
      <c r="BH247" s="238">
        <f>IF(N247="sníž. přenesená",J247,0)</f>
        <v>0</v>
      </c>
      <c r="BI247" s="238">
        <f>IF(N247="nulová",J247,0)</f>
        <v>0</v>
      </c>
      <c r="BJ247" s="18" t="s">
        <v>85</v>
      </c>
      <c r="BK247" s="238">
        <f>ROUND(I247*H247,2)</f>
        <v>0</v>
      </c>
      <c r="BL247" s="18" t="s">
        <v>243</v>
      </c>
      <c r="BM247" s="237" t="s">
        <v>2672</v>
      </c>
    </row>
    <row r="248" s="2" customFormat="1" ht="16.5" customHeight="1">
      <c r="A248" s="39"/>
      <c r="B248" s="40"/>
      <c r="C248" s="297" t="s">
        <v>1159</v>
      </c>
      <c r="D248" s="297" t="s">
        <v>483</v>
      </c>
      <c r="E248" s="298" t="s">
        <v>2673</v>
      </c>
      <c r="F248" s="299" t="s">
        <v>2674</v>
      </c>
      <c r="G248" s="300" t="s">
        <v>318</v>
      </c>
      <c r="H248" s="301">
        <v>45</v>
      </c>
      <c r="I248" s="302"/>
      <c r="J248" s="303">
        <f>ROUND(I248*H248,2)</f>
        <v>0</v>
      </c>
      <c r="K248" s="299" t="s">
        <v>1</v>
      </c>
      <c r="L248" s="304"/>
      <c r="M248" s="305" t="s">
        <v>1</v>
      </c>
      <c r="N248" s="306" t="s">
        <v>43</v>
      </c>
      <c r="O248" s="92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6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7" t="s">
        <v>264</v>
      </c>
      <c r="AT248" s="237" t="s">
        <v>483</v>
      </c>
      <c r="AU248" s="237" t="s">
        <v>87</v>
      </c>
      <c r="AY248" s="18" t="s">
        <v>224</v>
      </c>
      <c r="BE248" s="238">
        <f>IF(N248="základní",J248,0)</f>
        <v>0</v>
      </c>
      <c r="BF248" s="238">
        <f>IF(N248="snížená",J248,0)</f>
        <v>0</v>
      </c>
      <c r="BG248" s="238">
        <f>IF(N248="zákl. přenesená",J248,0)</f>
        <v>0</v>
      </c>
      <c r="BH248" s="238">
        <f>IF(N248="sníž. přenesená",J248,0)</f>
        <v>0</v>
      </c>
      <c r="BI248" s="238">
        <f>IF(N248="nulová",J248,0)</f>
        <v>0</v>
      </c>
      <c r="BJ248" s="18" t="s">
        <v>85</v>
      </c>
      <c r="BK248" s="238">
        <f>ROUND(I248*H248,2)</f>
        <v>0</v>
      </c>
      <c r="BL248" s="18" t="s">
        <v>243</v>
      </c>
      <c r="BM248" s="237" t="s">
        <v>2675</v>
      </c>
    </row>
    <row r="249" s="2" customFormat="1" ht="16.5" customHeight="1">
      <c r="A249" s="39"/>
      <c r="B249" s="40"/>
      <c r="C249" s="297" t="s">
        <v>1164</v>
      </c>
      <c r="D249" s="297" t="s">
        <v>483</v>
      </c>
      <c r="E249" s="298" t="s">
        <v>2676</v>
      </c>
      <c r="F249" s="299" t="s">
        <v>2677</v>
      </c>
      <c r="G249" s="300" t="s">
        <v>318</v>
      </c>
      <c r="H249" s="301">
        <v>70</v>
      </c>
      <c r="I249" s="302"/>
      <c r="J249" s="303">
        <f>ROUND(I249*H249,2)</f>
        <v>0</v>
      </c>
      <c r="K249" s="299" t="s">
        <v>1</v>
      </c>
      <c r="L249" s="304"/>
      <c r="M249" s="305" t="s">
        <v>1</v>
      </c>
      <c r="N249" s="306" t="s">
        <v>43</v>
      </c>
      <c r="O249" s="92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7" t="s">
        <v>264</v>
      </c>
      <c r="AT249" s="237" t="s">
        <v>483</v>
      </c>
      <c r="AU249" s="237" t="s">
        <v>87</v>
      </c>
      <c r="AY249" s="18" t="s">
        <v>224</v>
      </c>
      <c r="BE249" s="238">
        <f>IF(N249="základní",J249,0)</f>
        <v>0</v>
      </c>
      <c r="BF249" s="238">
        <f>IF(N249="snížená",J249,0)</f>
        <v>0</v>
      </c>
      <c r="BG249" s="238">
        <f>IF(N249="zákl. přenesená",J249,0)</f>
        <v>0</v>
      </c>
      <c r="BH249" s="238">
        <f>IF(N249="sníž. přenesená",J249,0)</f>
        <v>0</v>
      </c>
      <c r="BI249" s="238">
        <f>IF(N249="nulová",J249,0)</f>
        <v>0</v>
      </c>
      <c r="BJ249" s="18" t="s">
        <v>85</v>
      </c>
      <c r="BK249" s="238">
        <f>ROUND(I249*H249,2)</f>
        <v>0</v>
      </c>
      <c r="BL249" s="18" t="s">
        <v>243</v>
      </c>
      <c r="BM249" s="237" t="s">
        <v>2678</v>
      </c>
    </row>
    <row r="250" s="2" customFormat="1" ht="16.5" customHeight="1">
      <c r="A250" s="39"/>
      <c r="B250" s="40"/>
      <c r="C250" s="297" t="s">
        <v>1168</v>
      </c>
      <c r="D250" s="297" t="s">
        <v>483</v>
      </c>
      <c r="E250" s="298" t="s">
        <v>2679</v>
      </c>
      <c r="F250" s="299" t="s">
        <v>2680</v>
      </c>
      <c r="G250" s="300" t="s">
        <v>318</v>
      </c>
      <c r="H250" s="301">
        <v>30</v>
      </c>
      <c r="I250" s="302"/>
      <c r="J250" s="303">
        <f>ROUND(I250*H250,2)</f>
        <v>0</v>
      </c>
      <c r="K250" s="299" t="s">
        <v>1</v>
      </c>
      <c r="L250" s="304"/>
      <c r="M250" s="305" t="s">
        <v>1</v>
      </c>
      <c r="N250" s="306" t="s">
        <v>43</v>
      </c>
      <c r="O250" s="92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7" t="s">
        <v>264</v>
      </c>
      <c r="AT250" s="237" t="s">
        <v>483</v>
      </c>
      <c r="AU250" s="237" t="s">
        <v>87</v>
      </c>
      <c r="AY250" s="18" t="s">
        <v>224</v>
      </c>
      <c r="BE250" s="238">
        <f>IF(N250="základní",J250,0)</f>
        <v>0</v>
      </c>
      <c r="BF250" s="238">
        <f>IF(N250="snížená",J250,0)</f>
        <v>0</v>
      </c>
      <c r="BG250" s="238">
        <f>IF(N250="zákl. přenesená",J250,0)</f>
        <v>0</v>
      </c>
      <c r="BH250" s="238">
        <f>IF(N250="sníž. přenesená",J250,0)</f>
        <v>0</v>
      </c>
      <c r="BI250" s="238">
        <f>IF(N250="nulová",J250,0)</f>
        <v>0</v>
      </c>
      <c r="BJ250" s="18" t="s">
        <v>85</v>
      </c>
      <c r="BK250" s="238">
        <f>ROUND(I250*H250,2)</f>
        <v>0</v>
      </c>
      <c r="BL250" s="18" t="s">
        <v>243</v>
      </c>
      <c r="BM250" s="237" t="s">
        <v>2681</v>
      </c>
    </row>
    <row r="251" s="2" customFormat="1" ht="16.5" customHeight="1">
      <c r="A251" s="39"/>
      <c r="B251" s="40"/>
      <c r="C251" s="297" t="s">
        <v>1174</v>
      </c>
      <c r="D251" s="297" t="s">
        <v>483</v>
      </c>
      <c r="E251" s="298" t="s">
        <v>2682</v>
      </c>
      <c r="F251" s="299" t="s">
        <v>2683</v>
      </c>
      <c r="G251" s="300" t="s">
        <v>318</v>
      </c>
      <c r="H251" s="301">
        <v>50</v>
      </c>
      <c r="I251" s="302"/>
      <c r="J251" s="303">
        <f>ROUND(I251*H251,2)</f>
        <v>0</v>
      </c>
      <c r="K251" s="299" t="s">
        <v>1</v>
      </c>
      <c r="L251" s="304"/>
      <c r="M251" s="305" t="s">
        <v>1</v>
      </c>
      <c r="N251" s="306" t="s">
        <v>43</v>
      </c>
      <c r="O251" s="92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7" t="s">
        <v>264</v>
      </c>
      <c r="AT251" s="237" t="s">
        <v>483</v>
      </c>
      <c r="AU251" s="237" t="s">
        <v>87</v>
      </c>
      <c r="AY251" s="18" t="s">
        <v>224</v>
      </c>
      <c r="BE251" s="238">
        <f>IF(N251="základní",J251,0)</f>
        <v>0</v>
      </c>
      <c r="BF251" s="238">
        <f>IF(N251="snížená",J251,0)</f>
        <v>0</v>
      </c>
      <c r="BG251" s="238">
        <f>IF(N251="zákl. přenesená",J251,0)</f>
        <v>0</v>
      </c>
      <c r="BH251" s="238">
        <f>IF(N251="sníž. přenesená",J251,0)</f>
        <v>0</v>
      </c>
      <c r="BI251" s="238">
        <f>IF(N251="nulová",J251,0)</f>
        <v>0</v>
      </c>
      <c r="BJ251" s="18" t="s">
        <v>85</v>
      </c>
      <c r="BK251" s="238">
        <f>ROUND(I251*H251,2)</f>
        <v>0</v>
      </c>
      <c r="BL251" s="18" t="s">
        <v>243</v>
      </c>
      <c r="BM251" s="237" t="s">
        <v>2684</v>
      </c>
    </row>
    <row r="252" s="2" customFormat="1" ht="16.5" customHeight="1">
      <c r="A252" s="39"/>
      <c r="B252" s="40"/>
      <c r="C252" s="297" t="s">
        <v>1178</v>
      </c>
      <c r="D252" s="297" t="s">
        <v>483</v>
      </c>
      <c r="E252" s="298" t="s">
        <v>2685</v>
      </c>
      <c r="F252" s="299" t="s">
        <v>2686</v>
      </c>
      <c r="G252" s="300" t="s">
        <v>318</v>
      </c>
      <c r="H252" s="301">
        <v>90</v>
      </c>
      <c r="I252" s="302"/>
      <c r="J252" s="303">
        <f>ROUND(I252*H252,2)</f>
        <v>0</v>
      </c>
      <c r="K252" s="299" t="s">
        <v>1</v>
      </c>
      <c r="L252" s="304"/>
      <c r="M252" s="305" t="s">
        <v>1</v>
      </c>
      <c r="N252" s="306" t="s">
        <v>43</v>
      </c>
      <c r="O252" s="92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7" t="s">
        <v>264</v>
      </c>
      <c r="AT252" s="237" t="s">
        <v>483</v>
      </c>
      <c r="AU252" s="237" t="s">
        <v>87</v>
      </c>
      <c r="AY252" s="18" t="s">
        <v>224</v>
      </c>
      <c r="BE252" s="238">
        <f>IF(N252="základní",J252,0)</f>
        <v>0</v>
      </c>
      <c r="BF252" s="238">
        <f>IF(N252="snížená",J252,0)</f>
        <v>0</v>
      </c>
      <c r="BG252" s="238">
        <f>IF(N252="zákl. přenesená",J252,0)</f>
        <v>0</v>
      </c>
      <c r="BH252" s="238">
        <f>IF(N252="sníž. přenesená",J252,0)</f>
        <v>0</v>
      </c>
      <c r="BI252" s="238">
        <f>IF(N252="nulová",J252,0)</f>
        <v>0</v>
      </c>
      <c r="BJ252" s="18" t="s">
        <v>85</v>
      </c>
      <c r="BK252" s="238">
        <f>ROUND(I252*H252,2)</f>
        <v>0</v>
      </c>
      <c r="BL252" s="18" t="s">
        <v>243</v>
      </c>
      <c r="BM252" s="237" t="s">
        <v>2687</v>
      </c>
    </row>
    <row r="253" s="2" customFormat="1" ht="16.5" customHeight="1">
      <c r="A253" s="39"/>
      <c r="B253" s="40"/>
      <c r="C253" s="297" t="s">
        <v>1184</v>
      </c>
      <c r="D253" s="297" t="s">
        <v>483</v>
      </c>
      <c r="E253" s="298" t="s">
        <v>2688</v>
      </c>
      <c r="F253" s="299" t="s">
        <v>2689</v>
      </c>
      <c r="G253" s="300" t="s">
        <v>318</v>
      </c>
      <c r="H253" s="301">
        <v>70</v>
      </c>
      <c r="I253" s="302"/>
      <c r="J253" s="303">
        <f>ROUND(I253*H253,2)</f>
        <v>0</v>
      </c>
      <c r="K253" s="299" t="s">
        <v>1</v>
      </c>
      <c r="L253" s="304"/>
      <c r="M253" s="305" t="s">
        <v>1</v>
      </c>
      <c r="N253" s="306" t="s">
        <v>43</v>
      </c>
      <c r="O253" s="92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7" t="s">
        <v>264</v>
      </c>
      <c r="AT253" s="237" t="s">
        <v>483</v>
      </c>
      <c r="AU253" s="237" t="s">
        <v>87</v>
      </c>
      <c r="AY253" s="18" t="s">
        <v>224</v>
      </c>
      <c r="BE253" s="238">
        <f>IF(N253="základní",J253,0)</f>
        <v>0</v>
      </c>
      <c r="BF253" s="238">
        <f>IF(N253="snížená",J253,0)</f>
        <v>0</v>
      </c>
      <c r="BG253" s="238">
        <f>IF(N253="zákl. přenesená",J253,0)</f>
        <v>0</v>
      </c>
      <c r="BH253" s="238">
        <f>IF(N253="sníž. přenesená",J253,0)</f>
        <v>0</v>
      </c>
      <c r="BI253" s="238">
        <f>IF(N253="nulová",J253,0)</f>
        <v>0</v>
      </c>
      <c r="BJ253" s="18" t="s">
        <v>85</v>
      </c>
      <c r="BK253" s="238">
        <f>ROUND(I253*H253,2)</f>
        <v>0</v>
      </c>
      <c r="BL253" s="18" t="s">
        <v>243</v>
      </c>
      <c r="BM253" s="237" t="s">
        <v>2690</v>
      </c>
    </row>
    <row r="254" s="2" customFormat="1" ht="16.5" customHeight="1">
      <c r="A254" s="39"/>
      <c r="B254" s="40"/>
      <c r="C254" s="297" t="s">
        <v>1188</v>
      </c>
      <c r="D254" s="297" t="s">
        <v>483</v>
      </c>
      <c r="E254" s="298" t="s">
        <v>2691</v>
      </c>
      <c r="F254" s="299" t="s">
        <v>2692</v>
      </c>
      <c r="G254" s="300" t="s">
        <v>318</v>
      </c>
      <c r="H254" s="301">
        <v>30</v>
      </c>
      <c r="I254" s="302"/>
      <c r="J254" s="303">
        <f>ROUND(I254*H254,2)</f>
        <v>0</v>
      </c>
      <c r="K254" s="299" t="s">
        <v>1</v>
      </c>
      <c r="L254" s="304"/>
      <c r="M254" s="305" t="s">
        <v>1</v>
      </c>
      <c r="N254" s="306" t="s">
        <v>43</v>
      </c>
      <c r="O254" s="92"/>
      <c r="P254" s="235">
        <f>O254*H254</f>
        <v>0</v>
      </c>
      <c r="Q254" s="235">
        <v>0</v>
      </c>
      <c r="R254" s="235">
        <f>Q254*H254</f>
        <v>0</v>
      </c>
      <c r="S254" s="235">
        <v>0</v>
      </c>
      <c r="T254" s="236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7" t="s">
        <v>264</v>
      </c>
      <c r="AT254" s="237" t="s">
        <v>483</v>
      </c>
      <c r="AU254" s="237" t="s">
        <v>87</v>
      </c>
      <c r="AY254" s="18" t="s">
        <v>224</v>
      </c>
      <c r="BE254" s="238">
        <f>IF(N254="základní",J254,0)</f>
        <v>0</v>
      </c>
      <c r="BF254" s="238">
        <f>IF(N254="snížená",J254,0)</f>
        <v>0</v>
      </c>
      <c r="BG254" s="238">
        <f>IF(N254="zákl. přenesená",J254,0)</f>
        <v>0</v>
      </c>
      <c r="BH254" s="238">
        <f>IF(N254="sníž. přenesená",J254,0)</f>
        <v>0</v>
      </c>
      <c r="BI254" s="238">
        <f>IF(N254="nulová",J254,0)</f>
        <v>0</v>
      </c>
      <c r="BJ254" s="18" t="s">
        <v>85</v>
      </c>
      <c r="BK254" s="238">
        <f>ROUND(I254*H254,2)</f>
        <v>0</v>
      </c>
      <c r="BL254" s="18" t="s">
        <v>243</v>
      </c>
      <c r="BM254" s="237" t="s">
        <v>2693</v>
      </c>
    </row>
    <row r="255" s="2" customFormat="1" ht="16.5" customHeight="1">
      <c r="A255" s="39"/>
      <c r="B255" s="40"/>
      <c r="C255" s="297" t="s">
        <v>1193</v>
      </c>
      <c r="D255" s="297" t="s">
        <v>483</v>
      </c>
      <c r="E255" s="298" t="s">
        <v>2694</v>
      </c>
      <c r="F255" s="299" t="s">
        <v>2695</v>
      </c>
      <c r="G255" s="300" t="s">
        <v>318</v>
      </c>
      <c r="H255" s="301">
        <v>30</v>
      </c>
      <c r="I255" s="302"/>
      <c r="J255" s="303">
        <f>ROUND(I255*H255,2)</f>
        <v>0</v>
      </c>
      <c r="K255" s="299" t="s">
        <v>1</v>
      </c>
      <c r="L255" s="304"/>
      <c r="M255" s="305" t="s">
        <v>1</v>
      </c>
      <c r="N255" s="306" t="s">
        <v>43</v>
      </c>
      <c r="O255" s="92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7" t="s">
        <v>264</v>
      </c>
      <c r="AT255" s="237" t="s">
        <v>483</v>
      </c>
      <c r="AU255" s="237" t="s">
        <v>87</v>
      </c>
      <c r="AY255" s="18" t="s">
        <v>224</v>
      </c>
      <c r="BE255" s="238">
        <f>IF(N255="základní",J255,0)</f>
        <v>0</v>
      </c>
      <c r="BF255" s="238">
        <f>IF(N255="snížená",J255,0)</f>
        <v>0</v>
      </c>
      <c r="BG255" s="238">
        <f>IF(N255="zákl. přenesená",J255,0)</f>
        <v>0</v>
      </c>
      <c r="BH255" s="238">
        <f>IF(N255="sníž. přenesená",J255,0)</f>
        <v>0</v>
      </c>
      <c r="BI255" s="238">
        <f>IF(N255="nulová",J255,0)</f>
        <v>0</v>
      </c>
      <c r="BJ255" s="18" t="s">
        <v>85</v>
      </c>
      <c r="BK255" s="238">
        <f>ROUND(I255*H255,2)</f>
        <v>0</v>
      </c>
      <c r="BL255" s="18" t="s">
        <v>243</v>
      </c>
      <c r="BM255" s="237" t="s">
        <v>2696</v>
      </c>
    </row>
    <row r="256" s="2" customFormat="1" ht="16.5" customHeight="1">
      <c r="A256" s="39"/>
      <c r="B256" s="40"/>
      <c r="C256" s="297" t="s">
        <v>1197</v>
      </c>
      <c r="D256" s="297" t="s">
        <v>483</v>
      </c>
      <c r="E256" s="298" t="s">
        <v>2697</v>
      </c>
      <c r="F256" s="299" t="s">
        <v>2698</v>
      </c>
      <c r="G256" s="300" t="s">
        <v>318</v>
      </c>
      <c r="H256" s="301">
        <v>80</v>
      </c>
      <c r="I256" s="302"/>
      <c r="J256" s="303">
        <f>ROUND(I256*H256,2)</f>
        <v>0</v>
      </c>
      <c r="K256" s="299" t="s">
        <v>1</v>
      </c>
      <c r="L256" s="304"/>
      <c r="M256" s="305" t="s">
        <v>1</v>
      </c>
      <c r="N256" s="306" t="s">
        <v>43</v>
      </c>
      <c r="O256" s="92"/>
      <c r="P256" s="235">
        <f>O256*H256</f>
        <v>0</v>
      </c>
      <c r="Q256" s="235">
        <v>0</v>
      </c>
      <c r="R256" s="235">
        <f>Q256*H256</f>
        <v>0</v>
      </c>
      <c r="S256" s="235">
        <v>0</v>
      </c>
      <c r="T256" s="236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7" t="s">
        <v>264</v>
      </c>
      <c r="AT256" s="237" t="s">
        <v>483</v>
      </c>
      <c r="AU256" s="237" t="s">
        <v>87</v>
      </c>
      <c r="AY256" s="18" t="s">
        <v>224</v>
      </c>
      <c r="BE256" s="238">
        <f>IF(N256="základní",J256,0)</f>
        <v>0</v>
      </c>
      <c r="BF256" s="238">
        <f>IF(N256="snížená",J256,0)</f>
        <v>0</v>
      </c>
      <c r="BG256" s="238">
        <f>IF(N256="zákl. přenesená",J256,0)</f>
        <v>0</v>
      </c>
      <c r="BH256" s="238">
        <f>IF(N256="sníž. přenesená",J256,0)</f>
        <v>0</v>
      </c>
      <c r="BI256" s="238">
        <f>IF(N256="nulová",J256,0)</f>
        <v>0</v>
      </c>
      <c r="BJ256" s="18" t="s">
        <v>85</v>
      </c>
      <c r="BK256" s="238">
        <f>ROUND(I256*H256,2)</f>
        <v>0</v>
      </c>
      <c r="BL256" s="18" t="s">
        <v>243</v>
      </c>
      <c r="BM256" s="237" t="s">
        <v>2699</v>
      </c>
    </row>
    <row r="257" s="2" customFormat="1" ht="33" customHeight="1">
      <c r="A257" s="39"/>
      <c r="B257" s="40"/>
      <c r="C257" s="226" t="s">
        <v>1202</v>
      </c>
      <c r="D257" s="226" t="s">
        <v>225</v>
      </c>
      <c r="E257" s="227" t="s">
        <v>2700</v>
      </c>
      <c r="F257" s="228" t="s">
        <v>2701</v>
      </c>
      <c r="G257" s="229" t="s">
        <v>318</v>
      </c>
      <c r="H257" s="230">
        <v>6</v>
      </c>
      <c r="I257" s="231"/>
      <c r="J257" s="232">
        <f>ROUND(I257*H257,2)</f>
        <v>0</v>
      </c>
      <c r="K257" s="228" t="s">
        <v>229</v>
      </c>
      <c r="L257" s="45"/>
      <c r="M257" s="233" t="s">
        <v>1</v>
      </c>
      <c r="N257" s="234" t="s">
        <v>43</v>
      </c>
      <c r="O257" s="92"/>
      <c r="P257" s="235">
        <f>O257*H257</f>
        <v>0</v>
      </c>
      <c r="Q257" s="235">
        <v>5.0000000000000002E-05</v>
      </c>
      <c r="R257" s="235">
        <f>Q257*H257</f>
        <v>0.00030000000000000003</v>
      </c>
      <c r="S257" s="235">
        <v>0</v>
      </c>
      <c r="T257" s="236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7" t="s">
        <v>243</v>
      </c>
      <c r="AT257" s="237" t="s">
        <v>225</v>
      </c>
      <c r="AU257" s="237" t="s">
        <v>87</v>
      </c>
      <c r="AY257" s="18" t="s">
        <v>224</v>
      </c>
      <c r="BE257" s="238">
        <f>IF(N257="základní",J257,0)</f>
        <v>0</v>
      </c>
      <c r="BF257" s="238">
        <f>IF(N257="snížená",J257,0)</f>
        <v>0</v>
      </c>
      <c r="BG257" s="238">
        <f>IF(N257="zákl. přenesená",J257,0)</f>
        <v>0</v>
      </c>
      <c r="BH257" s="238">
        <f>IF(N257="sníž. přenesená",J257,0)</f>
        <v>0</v>
      </c>
      <c r="BI257" s="238">
        <f>IF(N257="nulová",J257,0)</f>
        <v>0</v>
      </c>
      <c r="BJ257" s="18" t="s">
        <v>85</v>
      </c>
      <c r="BK257" s="238">
        <f>ROUND(I257*H257,2)</f>
        <v>0</v>
      </c>
      <c r="BL257" s="18" t="s">
        <v>243</v>
      </c>
      <c r="BM257" s="237" t="s">
        <v>2702</v>
      </c>
    </row>
    <row r="258" s="13" customFormat="1">
      <c r="A258" s="13"/>
      <c r="B258" s="250"/>
      <c r="C258" s="251"/>
      <c r="D258" s="239" t="s">
        <v>314</v>
      </c>
      <c r="E258" s="252" t="s">
        <v>1</v>
      </c>
      <c r="F258" s="253" t="s">
        <v>2703</v>
      </c>
      <c r="G258" s="251"/>
      <c r="H258" s="254">
        <v>1</v>
      </c>
      <c r="I258" s="255"/>
      <c r="J258" s="251"/>
      <c r="K258" s="251"/>
      <c r="L258" s="256"/>
      <c r="M258" s="257"/>
      <c r="N258" s="258"/>
      <c r="O258" s="258"/>
      <c r="P258" s="258"/>
      <c r="Q258" s="258"/>
      <c r="R258" s="258"/>
      <c r="S258" s="258"/>
      <c r="T258" s="25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0" t="s">
        <v>314</v>
      </c>
      <c r="AU258" s="260" t="s">
        <v>87</v>
      </c>
      <c r="AV258" s="13" t="s">
        <v>87</v>
      </c>
      <c r="AW258" s="13" t="s">
        <v>34</v>
      </c>
      <c r="AX258" s="13" t="s">
        <v>78</v>
      </c>
      <c r="AY258" s="260" t="s">
        <v>224</v>
      </c>
    </row>
    <row r="259" s="13" customFormat="1">
      <c r="A259" s="13"/>
      <c r="B259" s="250"/>
      <c r="C259" s="251"/>
      <c r="D259" s="239" t="s">
        <v>314</v>
      </c>
      <c r="E259" s="252" t="s">
        <v>1</v>
      </c>
      <c r="F259" s="253" t="s">
        <v>2704</v>
      </c>
      <c r="G259" s="251"/>
      <c r="H259" s="254">
        <v>5</v>
      </c>
      <c r="I259" s="255"/>
      <c r="J259" s="251"/>
      <c r="K259" s="251"/>
      <c r="L259" s="256"/>
      <c r="M259" s="257"/>
      <c r="N259" s="258"/>
      <c r="O259" s="258"/>
      <c r="P259" s="258"/>
      <c r="Q259" s="258"/>
      <c r="R259" s="258"/>
      <c r="S259" s="258"/>
      <c r="T259" s="25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0" t="s">
        <v>314</v>
      </c>
      <c r="AU259" s="260" t="s">
        <v>87</v>
      </c>
      <c r="AV259" s="13" t="s">
        <v>87</v>
      </c>
      <c r="AW259" s="13" t="s">
        <v>34</v>
      </c>
      <c r="AX259" s="13" t="s">
        <v>78</v>
      </c>
      <c r="AY259" s="260" t="s">
        <v>224</v>
      </c>
    </row>
    <row r="260" s="15" customFormat="1">
      <c r="A260" s="15"/>
      <c r="B260" s="275"/>
      <c r="C260" s="276"/>
      <c r="D260" s="239" t="s">
        <v>314</v>
      </c>
      <c r="E260" s="277" t="s">
        <v>1</v>
      </c>
      <c r="F260" s="278" t="s">
        <v>463</v>
      </c>
      <c r="G260" s="276"/>
      <c r="H260" s="279">
        <v>6</v>
      </c>
      <c r="I260" s="280"/>
      <c r="J260" s="276"/>
      <c r="K260" s="276"/>
      <c r="L260" s="281"/>
      <c r="M260" s="282"/>
      <c r="N260" s="283"/>
      <c r="O260" s="283"/>
      <c r="P260" s="283"/>
      <c r="Q260" s="283"/>
      <c r="R260" s="283"/>
      <c r="S260" s="283"/>
      <c r="T260" s="284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85" t="s">
        <v>314</v>
      </c>
      <c r="AU260" s="285" t="s">
        <v>87</v>
      </c>
      <c r="AV260" s="15" t="s">
        <v>243</v>
      </c>
      <c r="AW260" s="15" t="s">
        <v>34</v>
      </c>
      <c r="AX260" s="15" t="s">
        <v>85</v>
      </c>
      <c r="AY260" s="285" t="s">
        <v>224</v>
      </c>
    </row>
    <row r="261" s="2" customFormat="1" ht="21.75" customHeight="1">
      <c r="A261" s="39"/>
      <c r="B261" s="40"/>
      <c r="C261" s="297" t="s">
        <v>1204</v>
      </c>
      <c r="D261" s="297" t="s">
        <v>483</v>
      </c>
      <c r="E261" s="298" t="s">
        <v>2705</v>
      </c>
      <c r="F261" s="299" t="s">
        <v>2706</v>
      </c>
      <c r="G261" s="300" t="s">
        <v>318</v>
      </c>
      <c r="H261" s="301">
        <v>12</v>
      </c>
      <c r="I261" s="302"/>
      <c r="J261" s="303">
        <f>ROUND(I261*H261,2)</f>
        <v>0</v>
      </c>
      <c r="K261" s="299" t="s">
        <v>229</v>
      </c>
      <c r="L261" s="304"/>
      <c r="M261" s="305" t="s">
        <v>1</v>
      </c>
      <c r="N261" s="306" t="s">
        <v>43</v>
      </c>
      <c r="O261" s="92"/>
      <c r="P261" s="235">
        <f>O261*H261</f>
        <v>0</v>
      </c>
      <c r="Q261" s="235">
        <v>0.0047200000000000002</v>
      </c>
      <c r="R261" s="235">
        <f>Q261*H261</f>
        <v>0.056640000000000003</v>
      </c>
      <c r="S261" s="235">
        <v>0</v>
      </c>
      <c r="T261" s="236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7" t="s">
        <v>264</v>
      </c>
      <c r="AT261" s="237" t="s">
        <v>483</v>
      </c>
      <c r="AU261" s="237" t="s">
        <v>87</v>
      </c>
      <c r="AY261" s="18" t="s">
        <v>224</v>
      </c>
      <c r="BE261" s="238">
        <f>IF(N261="základní",J261,0)</f>
        <v>0</v>
      </c>
      <c r="BF261" s="238">
        <f>IF(N261="snížená",J261,0)</f>
        <v>0</v>
      </c>
      <c r="BG261" s="238">
        <f>IF(N261="zákl. přenesená",J261,0)</f>
        <v>0</v>
      </c>
      <c r="BH261" s="238">
        <f>IF(N261="sníž. přenesená",J261,0)</f>
        <v>0</v>
      </c>
      <c r="BI261" s="238">
        <f>IF(N261="nulová",J261,0)</f>
        <v>0</v>
      </c>
      <c r="BJ261" s="18" t="s">
        <v>85</v>
      </c>
      <c r="BK261" s="238">
        <f>ROUND(I261*H261,2)</f>
        <v>0</v>
      </c>
      <c r="BL261" s="18" t="s">
        <v>243</v>
      </c>
      <c r="BM261" s="237" t="s">
        <v>2707</v>
      </c>
    </row>
    <row r="262" s="13" customFormat="1">
      <c r="A262" s="13"/>
      <c r="B262" s="250"/>
      <c r="C262" s="251"/>
      <c r="D262" s="239" t="s">
        <v>314</v>
      </c>
      <c r="E262" s="251"/>
      <c r="F262" s="253" t="s">
        <v>2708</v>
      </c>
      <c r="G262" s="251"/>
      <c r="H262" s="254">
        <v>12</v>
      </c>
      <c r="I262" s="255"/>
      <c r="J262" s="251"/>
      <c r="K262" s="251"/>
      <c r="L262" s="256"/>
      <c r="M262" s="257"/>
      <c r="N262" s="258"/>
      <c r="O262" s="258"/>
      <c r="P262" s="258"/>
      <c r="Q262" s="258"/>
      <c r="R262" s="258"/>
      <c r="S262" s="258"/>
      <c r="T262" s="25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0" t="s">
        <v>314</v>
      </c>
      <c r="AU262" s="260" t="s">
        <v>87</v>
      </c>
      <c r="AV262" s="13" t="s">
        <v>87</v>
      </c>
      <c r="AW262" s="13" t="s">
        <v>4</v>
      </c>
      <c r="AX262" s="13" t="s">
        <v>85</v>
      </c>
      <c r="AY262" s="260" t="s">
        <v>224</v>
      </c>
    </row>
    <row r="263" s="2" customFormat="1" ht="16.5" customHeight="1">
      <c r="A263" s="39"/>
      <c r="B263" s="40"/>
      <c r="C263" s="297" t="s">
        <v>1208</v>
      </c>
      <c r="D263" s="297" t="s">
        <v>483</v>
      </c>
      <c r="E263" s="298" t="s">
        <v>2709</v>
      </c>
      <c r="F263" s="299" t="s">
        <v>2710</v>
      </c>
      <c r="G263" s="300" t="s">
        <v>570</v>
      </c>
      <c r="H263" s="301">
        <v>6</v>
      </c>
      <c r="I263" s="302"/>
      <c r="J263" s="303">
        <f>ROUND(I263*H263,2)</f>
        <v>0</v>
      </c>
      <c r="K263" s="299" t="s">
        <v>229</v>
      </c>
      <c r="L263" s="304"/>
      <c r="M263" s="305" t="s">
        <v>1</v>
      </c>
      <c r="N263" s="306" t="s">
        <v>43</v>
      </c>
      <c r="O263" s="92"/>
      <c r="P263" s="235">
        <f>O263*H263</f>
        <v>0</v>
      </c>
      <c r="Q263" s="235">
        <v>2.0000000000000002E-05</v>
      </c>
      <c r="R263" s="235">
        <f>Q263*H263</f>
        <v>0.00012000000000000002</v>
      </c>
      <c r="S263" s="235">
        <v>0</v>
      </c>
      <c r="T263" s="236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7" t="s">
        <v>264</v>
      </c>
      <c r="AT263" s="237" t="s">
        <v>483</v>
      </c>
      <c r="AU263" s="237" t="s">
        <v>87</v>
      </c>
      <c r="AY263" s="18" t="s">
        <v>224</v>
      </c>
      <c r="BE263" s="238">
        <f>IF(N263="základní",J263,0)</f>
        <v>0</v>
      </c>
      <c r="BF263" s="238">
        <f>IF(N263="snížená",J263,0)</f>
        <v>0</v>
      </c>
      <c r="BG263" s="238">
        <f>IF(N263="zákl. přenesená",J263,0)</f>
        <v>0</v>
      </c>
      <c r="BH263" s="238">
        <f>IF(N263="sníž. přenesená",J263,0)</f>
        <v>0</v>
      </c>
      <c r="BI263" s="238">
        <f>IF(N263="nulová",J263,0)</f>
        <v>0</v>
      </c>
      <c r="BJ263" s="18" t="s">
        <v>85</v>
      </c>
      <c r="BK263" s="238">
        <f>ROUND(I263*H263,2)</f>
        <v>0</v>
      </c>
      <c r="BL263" s="18" t="s">
        <v>243</v>
      </c>
      <c r="BM263" s="237" t="s">
        <v>2711</v>
      </c>
    </row>
    <row r="264" s="13" customFormat="1">
      <c r="A264" s="13"/>
      <c r="B264" s="250"/>
      <c r="C264" s="251"/>
      <c r="D264" s="239" t="s">
        <v>314</v>
      </c>
      <c r="E264" s="252" t="s">
        <v>1</v>
      </c>
      <c r="F264" s="253" t="s">
        <v>2712</v>
      </c>
      <c r="G264" s="251"/>
      <c r="H264" s="254">
        <v>6</v>
      </c>
      <c r="I264" s="255"/>
      <c r="J264" s="251"/>
      <c r="K264" s="251"/>
      <c r="L264" s="256"/>
      <c r="M264" s="257"/>
      <c r="N264" s="258"/>
      <c r="O264" s="258"/>
      <c r="P264" s="258"/>
      <c r="Q264" s="258"/>
      <c r="R264" s="258"/>
      <c r="S264" s="258"/>
      <c r="T264" s="25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0" t="s">
        <v>314</v>
      </c>
      <c r="AU264" s="260" t="s">
        <v>87</v>
      </c>
      <c r="AV264" s="13" t="s">
        <v>87</v>
      </c>
      <c r="AW264" s="13" t="s">
        <v>34</v>
      </c>
      <c r="AX264" s="13" t="s">
        <v>85</v>
      </c>
      <c r="AY264" s="260" t="s">
        <v>224</v>
      </c>
    </row>
    <row r="265" s="2" customFormat="1" ht="33" customHeight="1">
      <c r="A265" s="39"/>
      <c r="B265" s="40"/>
      <c r="C265" s="226" t="s">
        <v>1212</v>
      </c>
      <c r="D265" s="226" t="s">
        <v>225</v>
      </c>
      <c r="E265" s="227" t="s">
        <v>2713</v>
      </c>
      <c r="F265" s="228" t="s">
        <v>2714</v>
      </c>
      <c r="G265" s="229" t="s">
        <v>318</v>
      </c>
      <c r="H265" s="230">
        <v>43</v>
      </c>
      <c r="I265" s="231"/>
      <c r="J265" s="232">
        <f>ROUND(I265*H265,2)</f>
        <v>0</v>
      </c>
      <c r="K265" s="228" t="s">
        <v>229</v>
      </c>
      <c r="L265" s="45"/>
      <c r="M265" s="233" t="s">
        <v>1</v>
      </c>
      <c r="N265" s="234" t="s">
        <v>43</v>
      </c>
      <c r="O265" s="92"/>
      <c r="P265" s="235">
        <f>O265*H265</f>
        <v>0</v>
      </c>
      <c r="Q265" s="235">
        <v>6.0000000000000002E-05</v>
      </c>
      <c r="R265" s="235">
        <f>Q265*H265</f>
        <v>0.0025800000000000003</v>
      </c>
      <c r="S265" s="235">
        <v>0</v>
      </c>
      <c r="T265" s="236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7" t="s">
        <v>243</v>
      </c>
      <c r="AT265" s="237" t="s">
        <v>225</v>
      </c>
      <c r="AU265" s="237" t="s">
        <v>87</v>
      </c>
      <c r="AY265" s="18" t="s">
        <v>224</v>
      </c>
      <c r="BE265" s="238">
        <f>IF(N265="základní",J265,0)</f>
        <v>0</v>
      </c>
      <c r="BF265" s="238">
        <f>IF(N265="snížená",J265,0)</f>
        <v>0</v>
      </c>
      <c r="BG265" s="238">
        <f>IF(N265="zákl. přenesená",J265,0)</f>
        <v>0</v>
      </c>
      <c r="BH265" s="238">
        <f>IF(N265="sníž. přenesená",J265,0)</f>
        <v>0</v>
      </c>
      <c r="BI265" s="238">
        <f>IF(N265="nulová",J265,0)</f>
        <v>0</v>
      </c>
      <c r="BJ265" s="18" t="s">
        <v>85</v>
      </c>
      <c r="BK265" s="238">
        <f>ROUND(I265*H265,2)</f>
        <v>0</v>
      </c>
      <c r="BL265" s="18" t="s">
        <v>243</v>
      </c>
      <c r="BM265" s="237" t="s">
        <v>2715</v>
      </c>
    </row>
    <row r="266" s="13" customFormat="1">
      <c r="A266" s="13"/>
      <c r="B266" s="250"/>
      <c r="C266" s="251"/>
      <c r="D266" s="239" t="s">
        <v>314</v>
      </c>
      <c r="E266" s="252" t="s">
        <v>1</v>
      </c>
      <c r="F266" s="253" t="s">
        <v>2716</v>
      </c>
      <c r="G266" s="251"/>
      <c r="H266" s="254">
        <v>43</v>
      </c>
      <c r="I266" s="255"/>
      <c r="J266" s="251"/>
      <c r="K266" s="251"/>
      <c r="L266" s="256"/>
      <c r="M266" s="257"/>
      <c r="N266" s="258"/>
      <c r="O266" s="258"/>
      <c r="P266" s="258"/>
      <c r="Q266" s="258"/>
      <c r="R266" s="258"/>
      <c r="S266" s="258"/>
      <c r="T266" s="259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0" t="s">
        <v>314</v>
      </c>
      <c r="AU266" s="260" t="s">
        <v>87</v>
      </c>
      <c r="AV266" s="13" t="s">
        <v>87</v>
      </c>
      <c r="AW266" s="13" t="s">
        <v>34</v>
      </c>
      <c r="AX266" s="13" t="s">
        <v>85</v>
      </c>
      <c r="AY266" s="260" t="s">
        <v>224</v>
      </c>
    </row>
    <row r="267" s="2" customFormat="1" ht="21.75" customHeight="1">
      <c r="A267" s="39"/>
      <c r="B267" s="40"/>
      <c r="C267" s="297" t="s">
        <v>1216</v>
      </c>
      <c r="D267" s="297" t="s">
        <v>483</v>
      </c>
      <c r="E267" s="298" t="s">
        <v>2717</v>
      </c>
      <c r="F267" s="299" t="s">
        <v>2718</v>
      </c>
      <c r="G267" s="300" t="s">
        <v>318</v>
      </c>
      <c r="H267" s="301">
        <v>129</v>
      </c>
      <c r="I267" s="302"/>
      <c r="J267" s="303">
        <f>ROUND(I267*H267,2)</f>
        <v>0</v>
      </c>
      <c r="K267" s="299" t="s">
        <v>229</v>
      </c>
      <c r="L267" s="304"/>
      <c r="M267" s="305" t="s">
        <v>1</v>
      </c>
      <c r="N267" s="306" t="s">
        <v>43</v>
      </c>
      <c r="O267" s="92"/>
      <c r="P267" s="235">
        <f>O267*H267</f>
        <v>0</v>
      </c>
      <c r="Q267" s="235">
        <v>0.0058999999999999999</v>
      </c>
      <c r="R267" s="235">
        <f>Q267*H267</f>
        <v>0.7611</v>
      </c>
      <c r="S267" s="235">
        <v>0</v>
      </c>
      <c r="T267" s="236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7" t="s">
        <v>264</v>
      </c>
      <c r="AT267" s="237" t="s">
        <v>483</v>
      </c>
      <c r="AU267" s="237" t="s">
        <v>87</v>
      </c>
      <c r="AY267" s="18" t="s">
        <v>224</v>
      </c>
      <c r="BE267" s="238">
        <f>IF(N267="základní",J267,0)</f>
        <v>0</v>
      </c>
      <c r="BF267" s="238">
        <f>IF(N267="snížená",J267,0)</f>
        <v>0</v>
      </c>
      <c r="BG267" s="238">
        <f>IF(N267="zákl. přenesená",J267,0)</f>
        <v>0</v>
      </c>
      <c r="BH267" s="238">
        <f>IF(N267="sníž. přenesená",J267,0)</f>
        <v>0</v>
      </c>
      <c r="BI267" s="238">
        <f>IF(N267="nulová",J267,0)</f>
        <v>0</v>
      </c>
      <c r="BJ267" s="18" t="s">
        <v>85</v>
      </c>
      <c r="BK267" s="238">
        <f>ROUND(I267*H267,2)</f>
        <v>0</v>
      </c>
      <c r="BL267" s="18" t="s">
        <v>243</v>
      </c>
      <c r="BM267" s="237" t="s">
        <v>2719</v>
      </c>
    </row>
    <row r="268" s="13" customFormat="1">
      <c r="A268" s="13"/>
      <c r="B268" s="250"/>
      <c r="C268" s="251"/>
      <c r="D268" s="239" t="s">
        <v>314</v>
      </c>
      <c r="E268" s="251"/>
      <c r="F268" s="253" t="s">
        <v>2720</v>
      </c>
      <c r="G268" s="251"/>
      <c r="H268" s="254">
        <v>129</v>
      </c>
      <c r="I268" s="255"/>
      <c r="J268" s="251"/>
      <c r="K268" s="251"/>
      <c r="L268" s="256"/>
      <c r="M268" s="257"/>
      <c r="N268" s="258"/>
      <c r="O268" s="258"/>
      <c r="P268" s="258"/>
      <c r="Q268" s="258"/>
      <c r="R268" s="258"/>
      <c r="S268" s="258"/>
      <c r="T268" s="259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0" t="s">
        <v>314</v>
      </c>
      <c r="AU268" s="260" t="s">
        <v>87</v>
      </c>
      <c r="AV268" s="13" t="s">
        <v>87</v>
      </c>
      <c r="AW268" s="13" t="s">
        <v>4</v>
      </c>
      <c r="AX268" s="13" t="s">
        <v>85</v>
      </c>
      <c r="AY268" s="260" t="s">
        <v>224</v>
      </c>
    </row>
    <row r="269" s="2" customFormat="1" ht="16.5" customHeight="1">
      <c r="A269" s="39"/>
      <c r="B269" s="40"/>
      <c r="C269" s="297" t="s">
        <v>1220</v>
      </c>
      <c r="D269" s="297" t="s">
        <v>483</v>
      </c>
      <c r="E269" s="298" t="s">
        <v>2721</v>
      </c>
      <c r="F269" s="299" t="s">
        <v>2722</v>
      </c>
      <c r="G269" s="300" t="s">
        <v>570</v>
      </c>
      <c r="H269" s="301">
        <v>64.5</v>
      </c>
      <c r="I269" s="302"/>
      <c r="J269" s="303">
        <f>ROUND(I269*H269,2)</f>
        <v>0</v>
      </c>
      <c r="K269" s="299" t="s">
        <v>229</v>
      </c>
      <c r="L269" s="304"/>
      <c r="M269" s="305" t="s">
        <v>1</v>
      </c>
      <c r="N269" s="306" t="s">
        <v>43</v>
      </c>
      <c r="O269" s="92"/>
      <c r="P269" s="235">
        <f>O269*H269</f>
        <v>0</v>
      </c>
      <c r="Q269" s="235">
        <v>0.0038</v>
      </c>
      <c r="R269" s="235">
        <f>Q269*H269</f>
        <v>0.24510000000000001</v>
      </c>
      <c r="S269" s="235">
        <v>0</v>
      </c>
      <c r="T269" s="23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7" t="s">
        <v>264</v>
      </c>
      <c r="AT269" s="237" t="s">
        <v>483</v>
      </c>
      <c r="AU269" s="237" t="s">
        <v>87</v>
      </c>
      <c r="AY269" s="18" t="s">
        <v>224</v>
      </c>
      <c r="BE269" s="238">
        <f>IF(N269="základní",J269,0)</f>
        <v>0</v>
      </c>
      <c r="BF269" s="238">
        <f>IF(N269="snížená",J269,0)</f>
        <v>0</v>
      </c>
      <c r="BG269" s="238">
        <f>IF(N269="zákl. přenesená",J269,0)</f>
        <v>0</v>
      </c>
      <c r="BH269" s="238">
        <f>IF(N269="sníž. přenesená",J269,0)</f>
        <v>0</v>
      </c>
      <c r="BI269" s="238">
        <f>IF(N269="nulová",J269,0)</f>
        <v>0</v>
      </c>
      <c r="BJ269" s="18" t="s">
        <v>85</v>
      </c>
      <c r="BK269" s="238">
        <f>ROUND(I269*H269,2)</f>
        <v>0</v>
      </c>
      <c r="BL269" s="18" t="s">
        <v>243</v>
      </c>
      <c r="BM269" s="237" t="s">
        <v>2723</v>
      </c>
    </row>
    <row r="270" s="13" customFormat="1">
      <c r="A270" s="13"/>
      <c r="B270" s="250"/>
      <c r="C270" s="251"/>
      <c r="D270" s="239" t="s">
        <v>314</v>
      </c>
      <c r="E270" s="252" t="s">
        <v>1</v>
      </c>
      <c r="F270" s="253" t="s">
        <v>2724</v>
      </c>
      <c r="G270" s="251"/>
      <c r="H270" s="254">
        <v>64.5</v>
      </c>
      <c r="I270" s="255"/>
      <c r="J270" s="251"/>
      <c r="K270" s="251"/>
      <c r="L270" s="256"/>
      <c r="M270" s="257"/>
      <c r="N270" s="258"/>
      <c r="O270" s="258"/>
      <c r="P270" s="258"/>
      <c r="Q270" s="258"/>
      <c r="R270" s="258"/>
      <c r="S270" s="258"/>
      <c r="T270" s="25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0" t="s">
        <v>314</v>
      </c>
      <c r="AU270" s="260" t="s">
        <v>87</v>
      </c>
      <c r="AV270" s="13" t="s">
        <v>87</v>
      </c>
      <c r="AW270" s="13" t="s">
        <v>34</v>
      </c>
      <c r="AX270" s="13" t="s">
        <v>85</v>
      </c>
      <c r="AY270" s="260" t="s">
        <v>224</v>
      </c>
    </row>
    <row r="271" s="2" customFormat="1" ht="16.5" customHeight="1">
      <c r="A271" s="39"/>
      <c r="B271" s="40"/>
      <c r="C271" s="297" t="s">
        <v>1224</v>
      </c>
      <c r="D271" s="297" t="s">
        <v>483</v>
      </c>
      <c r="E271" s="298" t="s">
        <v>2709</v>
      </c>
      <c r="F271" s="299" t="s">
        <v>2710</v>
      </c>
      <c r="G271" s="300" t="s">
        <v>570</v>
      </c>
      <c r="H271" s="301">
        <v>64.5</v>
      </c>
      <c r="I271" s="302"/>
      <c r="J271" s="303">
        <f>ROUND(I271*H271,2)</f>
        <v>0</v>
      </c>
      <c r="K271" s="299" t="s">
        <v>229</v>
      </c>
      <c r="L271" s="304"/>
      <c r="M271" s="305" t="s">
        <v>1</v>
      </c>
      <c r="N271" s="306" t="s">
        <v>43</v>
      </c>
      <c r="O271" s="92"/>
      <c r="P271" s="235">
        <f>O271*H271</f>
        <v>0</v>
      </c>
      <c r="Q271" s="235">
        <v>2.0000000000000002E-05</v>
      </c>
      <c r="R271" s="235">
        <f>Q271*H271</f>
        <v>0.0012900000000000001</v>
      </c>
      <c r="S271" s="235">
        <v>0</v>
      </c>
      <c r="T271" s="23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7" t="s">
        <v>264</v>
      </c>
      <c r="AT271" s="237" t="s">
        <v>483</v>
      </c>
      <c r="AU271" s="237" t="s">
        <v>87</v>
      </c>
      <c r="AY271" s="18" t="s">
        <v>224</v>
      </c>
      <c r="BE271" s="238">
        <f>IF(N271="základní",J271,0)</f>
        <v>0</v>
      </c>
      <c r="BF271" s="238">
        <f>IF(N271="snížená",J271,0)</f>
        <v>0</v>
      </c>
      <c r="BG271" s="238">
        <f>IF(N271="zákl. přenesená",J271,0)</f>
        <v>0</v>
      </c>
      <c r="BH271" s="238">
        <f>IF(N271="sníž. přenesená",J271,0)</f>
        <v>0</v>
      </c>
      <c r="BI271" s="238">
        <f>IF(N271="nulová",J271,0)</f>
        <v>0</v>
      </c>
      <c r="BJ271" s="18" t="s">
        <v>85</v>
      </c>
      <c r="BK271" s="238">
        <f>ROUND(I271*H271,2)</f>
        <v>0</v>
      </c>
      <c r="BL271" s="18" t="s">
        <v>243</v>
      </c>
      <c r="BM271" s="237" t="s">
        <v>2725</v>
      </c>
    </row>
    <row r="272" s="13" customFormat="1">
      <c r="A272" s="13"/>
      <c r="B272" s="250"/>
      <c r="C272" s="251"/>
      <c r="D272" s="239" t="s">
        <v>314</v>
      </c>
      <c r="E272" s="252" t="s">
        <v>1</v>
      </c>
      <c r="F272" s="253" t="s">
        <v>2726</v>
      </c>
      <c r="G272" s="251"/>
      <c r="H272" s="254">
        <v>64.5</v>
      </c>
      <c r="I272" s="255"/>
      <c r="J272" s="251"/>
      <c r="K272" s="251"/>
      <c r="L272" s="256"/>
      <c r="M272" s="257"/>
      <c r="N272" s="258"/>
      <c r="O272" s="258"/>
      <c r="P272" s="258"/>
      <c r="Q272" s="258"/>
      <c r="R272" s="258"/>
      <c r="S272" s="258"/>
      <c r="T272" s="25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0" t="s">
        <v>314</v>
      </c>
      <c r="AU272" s="260" t="s">
        <v>87</v>
      </c>
      <c r="AV272" s="13" t="s">
        <v>87</v>
      </c>
      <c r="AW272" s="13" t="s">
        <v>34</v>
      </c>
      <c r="AX272" s="13" t="s">
        <v>85</v>
      </c>
      <c r="AY272" s="260" t="s">
        <v>224</v>
      </c>
    </row>
    <row r="273" s="2" customFormat="1" ht="24.15" customHeight="1">
      <c r="A273" s="39"/>
      <c r="B273" s="40"/>
      <c r="C273" s="226" t="s">
        <v>1228</v>
      </c>
      <c r="D273" s="226" t="s">
        <v>225</v>
      </c>
      <c r="E273" s="227" t="s">
        <v>2727</v>
      </c>
      <c r="F273" s="228" t="s">
        <v>2728</v>
      </c>
      <c r="G273" s="229" t="s">
        <v>318</v>
      </c>
      <c r="H273" s="230">
        <v>49</v>
      </c>
      <c r="I273" s="231"/>
      <c r="J273" s="232">
        <f>ROUND(I273*H273,2)</f>
        <v>0</v>
      </c>
      <c r="K273" s="228" t="s">
        <v>229</v>
      </c>
      <c r="L273" s="45"/>
      <c r="M273" s="233" t="s">
        <v>1</v>
      </c>
      <c r="N273" s="234" t="s">
        <v>43</v>
      </c>
      <c r="O273" s="92"/>
      <c r="P273" s="235">
        <f>O273*H273</f>
        <v>0</v>
      </c>
      <c r="Q273" s="235">
        <v>0</v>
      </c>
      <c r="R273" s="235">
        <f>Q273*H273</f>
        <v>0</v>
      </c>
      <c r="S273" s="235">
        <v>0</v>
      </c>
      <c r="T273" s="236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7" t="s">
        <v>243</v>
      </c>
      <c r="AT273" s="237" t="s">
        <v>225</v>
      </c>
      <c r="AU273" s="237" t="s">
        <v>87</v>
      </c>
      <c r="AY273" s="18" t="s">
        <v>224</v>
      </c>
      <c r="BE273" s="238">
        <f>IF(N273="základní",J273,0)</f>
        <v>0</v>
      </c>
      <c r="BF273" s="238">
        <f>IF(N273="snížená",J273,0)</f>
        <v>0</v>
      </c>
      <c r="BG273" s="238">
        <f>IF(N273="zákl. přenesená",J273,0)</f>
        <v>0</v>
      </c>
      <c r="BH273" s="238">
        <f>IF(N273="sníž. přenesená",J273,0)</f>
        <v>0</v>
      </c>
      <c r="BI273" s="238">
        <f>IF(N273="nulová",J273,0)</f>
        <v>0</v>
      </c>
      <c r="BJ273" s="18" t="s">
        <v>85</v>
      </c>
      <c r="BK273" s="238">
        <f>ROUND(I273*H273,2)</f>
        <v>0</v>
      </c>
      <c r="BL273" s="18" t="s">
        <v>243</v>
      </c>
      <c r="BM273" s="237" t="s">
        <v>2729</v>
      </c>
    </row>
    <row r="274" s="13" customFormat="1">
      <c r="A274" s="13"/>
      <c r="B274" s="250"/>
      <c r="C274" s="251"/>
      <c r="D274" s="239" t="s">
        <v>314</v>
      </c>
      <c r="E274" s="252" t="s">
        <v>1</v>
      </c>
      <c r="F274" s="253" t="s">
        <v>2730</v>
      </c>
      <c r="G274" s="251"/>
      <c r="H274" s="254">
        <v>44</v>
      </c>
      <c r="I274" s="255"/>
      <c r="J274" s="251"/>
      <c r="K274" s="251"/>
      <c r="L274" s="256"/>
      <c r="M274" s="257"/>
      <c r="N274" s="258"/>
      <c r="O274" s="258"/>
      <c r="P274" s="258"/>
      <c r="Q274" s="258"/>
      <c r="R274" s="258"/>
      <c r="S274" s="258"/>
      <c r="T274" s="259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0" t="s">
        <v>314</v>
      </c>
      <c r="AU274" s="260" t="s">
        <v>87</v>
      </c>
      <c r="AV274" s="13" t="s">
        <v>87</v>
      </c>
      <c r="AW274" s="13" t="s">
        <v>34</v>
      </c>
      <c r="AX274" s="13" t="s">
        <v>78</v>
      </c>
      <c r="AY274" s="260" t="s">
        <v>224</v>
      </c>
    </row>
    <row r="275" s="13" customFormat="1">
      <c r="A275" s="13"/>
      <c r="B275" s="250"/>
      <c r="C275" s="251"/>
      <c r="D275" s="239" t="s">
        <v>314</v>
      </c>
      <c r="E275" s="252" t="s">
        <v>1</v>
      </c>
      <c r="F275" s="253" t="s">
        <v>2704</v>
      </c>
      <c r="G275" s="251"/>
      <c r="H275" s="254">
        <v>5</v>
      </c>
      <c r="I275" s="255"/>
      <c r="J275" s="251"/>
      <c r="K275" s="251"/>
      <c r="L275" s="256"/>
      <c r="M275" s="257"/>
      <c r="N275" s="258"/>
      <c r="O275" s="258"/>
      <c r="P275" s="258"/>
      <c r="Q275" s="258"/>
      <c r="R275" s="258"/>
      <c r="S275" s="258"/>
      <c r="T275" s="25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0" t="s">
        <v>314</v>
      </c>
      <c r="AU275" s="260" t="s">
        <v>87</v>
      </c>
      <c r="AV275" s="13" t="s">
        <v>87</v>
      </c>
      <c r="AW275" s="13" t="s">
        <v>34</v>
      </c>
      <c r="AX275" s="13" t="s">
        <v>78</v>
      </c>
      <c r="AY275" s="260" t="s">
        <v>224</v>
      </c>
    </row>
    <row r="276" s="15" customFormat="1">
      <c r="A276" s="15"/>
      <c r="B276" s="275"/>
      <c r="C276" s="276"/>
      <c r="D276" s="239" t="s">
        <v>314</v>
      </c>
      <c r="E276" s="277" t="s">
        <v>1</v>
      </c>
      <c r="F276" s="278" t="s">
        <v>463</v>
      </c>
      <c r="G276" s="276"/>
      <c r="H276" s="279">
        <v>49</v>
      </c>
      <c r="I276" s="280"/>
      <c r="J276" s="276"/>
      <c r="K276" s="276"/>
      <c r="L276" s="281"/>
      <c r="M276" s="282"/>
      <c r="N276" s="283"/>
      <c r="O276" s="283"/>
      <c r="P276" s="283"/>
      <c r="Q276" s="283"/>
      <c r="R276" s="283"/>
      <c r="S276" s="283"/>
      <c r="T276" s="28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5" t="s">
        <v>314</v>
      </c>
      <c r="AU276" s="285" t="s">
        <v>87</v>
      </c>
      <c r="AV276" s="15" t="s">
        <v>243</v>
      </c>
      <c r="AW276" s="15" t="s">
        <v>34</v>
      </c>
      <c r="AX276" s="15" t="s">
        <v>85</v>
      </c>
      <c r="AY276" s="285" t="s">
        <v>224</v>
      </c>
    </row>
    <row r="277" s="2" customFormat="1" ht="16.5" customHeight="1">
      <c r="A277" s="39"/>
      <c r="B277" s="40"/>
      <c r="C277" s="297" t="s">
        <v>1233</v>
      </c>
      <c r="D277" s="297" t="s">
        <v>483</v>
      </c>
      <c r="E277" s="298" t="s">
        <v>2731</v>
      </c>
      <c r="F277" s="299" t="s">
        <v>2732</v>
      </c>
      <c r="G277" s="300" t="s">
        <v>486</v>
      </c>
      <c r="H277" s="301">
        <v>9.8000000000000007</v>
      </c>
      <c r="I277" s="302"/>
      <c r="J277" s="303">
        <f>ROUND(I277*H277,2)</f>
        <v>0</v>
      </c>
      <c r="K277" s="299" t="s">
        <v>229</v>
      </c>
      <c r="L277" s="304"/>
      <c r="M277" s="305" t="s">
        <v>1</v>
      </c>
      <c r="N277" s="306" t="s">
        <v>43</v>
      </c>
      <c r="O277" s="92"/>
      <c r="P277" s="235">
        <f>O277*H277</f>
        <v>0</v>
      </c>
      <c r="Q277" s="235">
        <v>1</v>
      </c>
      <c r="R277" s="235">
        <f>Q277*H277</f>
        <v>9.8000000000000007</v>
      </c>
      <c r="S277" s="235">
        <v>0</v>
      </c>
      <c r="T277" s="236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37" t="s">
        <v>264</v>
      </c>
      <c r="AT277" s="237" t="s">
        <v>483</v>
      </c>
      <c r="AU277" s="237" t="s">
        <v>87</v>
      </c>
      <c r="AY277" s="18" t="s">
        <v>224</v>
      </c>
      <c r="BE277" s="238">
        <f>IF(N277="základní",J277,0)</f>
        <v>0</v>
      </c>
      <c r="BF277" s="238">
        <f>IF(N277="snížená",J277,0)</f>
        <v>0</v>
      </c>
      <c r="BG277" s="238">
        <f>IF(N277="zákl. přenesená",J277,0)</f>
        <v>0</v>
      </c>
      <c r="BH277" s="238">
        <f>IF(N277="sníž. přenesená",J277,0)</f>
        <v>0</v>
      </c>
      <c r="BI277" s="238">
        <f>IF(N277="nulová",J277,0)</f>
        <v>0</v>
      </c>
      <c r="BJ277" s="18" t="s">
        <v>85</v>
      </c>
      <c r="BK277" s="238">
        <f>ROUND(I277*H277,2)</f>
        <v>0</v>
      </c>
      <c r="BL277" s="18" t="s">
        <v>243</v>
      </c>
      <c r="BM277" s="237" t="s">
        <v>2733</v>
      </c>
    </row>
    <row r="278" s="13" customFormat="1">
      <c r="A278" s="13"/>
      <c r="B278" s="250"/>
      <c r="C278" s="251"/>
      <c r="D278" s="239" t="s">
        <v>314</v>
      </c>
      <c r="E278" s="252" t="s">
        <v>1</v>
      </c>
      <c r="F278" s="253" t="s">
        <v>2734</v>
      </c>
      <c r="G278" s="251"/>
      <c r="H278" s="254">
        <v>9.8000000000000007</v>
      </c>
      <c r="I278" s="255"/>
      <c r="J278" s="251"/>
      <c r="K278" s="251"/>
      <c r="L278" s="256"/>
      <c r="M278" s="257"/>
      <c r="N278" s="258"/>
      <c r="O278" s="258"/>
      <c r="P278" s="258"/>
      <c r="Q278" s="258"/>
      <c r="R278" s="258"/>
      <c r="S278" s="258"/>
      <c r="T278" s="25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0" t="s">
        <v>314</v>
      </c>
      <c r="AU278" s="260" t="s">
        <v>87</v>
      </c>
      <c r="AV278" s="13" t="s">
        <v>87</v>
      </c>
      <c r="AW278" s="13" t="s">
        <v>34</v>
      </c>
      <c r="AX278" s="13" t="s">
        <v>85</v>
      </c>
      <c r="AY278" s="260" t="s">
        <v>224</v>
      </c>
    </row>
    <row r="279" s="2" customFormat="1" ht="24.15" customHeight="1">
      <c r="A279" s="39"/>
      <c r="B279" s="40"/>
      <c r="C279" s="226" t="s">
        <v>1237</v>
      </c>
      <c r="D279" s="226" t="s">
        <v>225</v>
      </c>
      <c r="E279" s="227" t="s">
        <v>2735</v>
      </c>
      <c r="F279" s="228" t="s">
        <v>2736</v>
      </c>
      <c r="G279" s="229" t="s">
        <v>312</v>
      </c>
      <c r="H279" s="230">
        <v>54.034999999999997</v>
      </c>
      <c r="I279" s="231"/>
      <c r="J279" s="232">
        <f>ROUND(I279*H279,2)</f>
        <v>0</v>
      </c>
      <c r="K279" s="228" t="s">
        <v>229</v>
      </c>
      <c r="L279" s="45"/>
      <c r="M279" s="233" t="s">
        <v>1</v>
      </c>
      <c r="N279" s="234" t="s">
        <v>43</v>
      </c>
      <c r="O279" s="92"/>
      <c r="P279" s="235">
        <f>O279*H279</f>
        <v>0</v>
      </c>
      <c r="Q279" s="235">
        <v>3.0000000000000001E-05</v>
      </c>
      <c r="R279" s="235">
        <f>Q279*H279</f>
        <v>0.00162105</v>
      </c>
      <c r="S279" s="235">
        <v>0</v>
      </c>
      <c r="T279" s="23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7" t="s">
        <v>243</v>
      </c>
      <c r="AT279" s="237" t="s">
        <v>225</v>
      </c>
      <c r="AU279" s="237" t="s">
        <v>87</v>
      </c>
      <c r="AY279" s="18" t="s">
        <v>224</v>
      </c>
      <c r="BE279" s="238">
        <f>IF(N279="základní",J279,0)</f>
        <v>0</v>
      </c>
      <c r="BF279" s="238">
        <f>IF(N279="snížená",J279,0)</f>
        <v>0</v>
      </c>
      <c r="BG279" s="238">
        <f>IF(N279="zákl. přenesená",J279,0)</f>
        <v>0</v>
      </c>
      <c r="BH279" s="238">
        <f>IF(N279="sníž. přenesená",J279,0)</f>
        <v>0</v>
      </c>
      <c r="BI279" s="238">
        <f>IF(N279="nulová",J279,0)</f>
        <v>0</v>
      </c>
      <c r="BJ279" s="18" t="s">
        <v>85</v>
      </c>
      <c r="BK279" s="238">
        <f>ROUND(I279*H279,2)</f>
        <v>0</v>
      </c>
      <c r="BL279" s="18" t="s">
        <v>243</v>
      </c>
      <c r="BM279" s="237" t="s">
        <v>2737</v>
      </c>
    </row>
    <row r="280" s="13" customFormat="1">
      <c r="A280" s="13"/>
      <c r="B280" s="250"/>
      <c r="C280" s="251"/>
      <c r="D280" s="239" t="s">
        <v>314</v>
      </c>
      <c r="E280" s="252" t="s">
        <v>1</v>
      </c>
      <c r="F280" s="253" t="s">
        <v>2738</v>
      </c>
      <c r="G280" s="251"/>
      <c r="H280" s="254">
        <v>54.034999999999997</v>
      </c>
      <c r="I280" s="255"/>
      <c r="J280" s="251"/>
      <c r="K280" s="251"/>
      <c r="L280" s="256"/>
      <c r="M280" s="257"/>
      <c r="N280" s="258"/>
      <c r="O280" s="258"/>
      <c r="P280" s="258"/>
      <c r="Q280" s="258"/>
      <c r="R280" s="258"/>
      <c r="S280" s="258"/>
      <c r="T280" s="25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0" t="s">
        <v>314</v>
      </c>
      <c r="AU280" s="260" t="s">
        <v>87</v>
      </c>
      <c r="AV280" s="13" t="s">
        <v>87</v>
      </c>
      <c r="AW280" s="13" t="s">
        <v>34</v>
      </c>
      <c r="AX280" s="13" t="s">
        <v>85</v>
      </c>
      <c r="AY280" s="260" t="s">
        <v>224</v>
      </c>
    </row>
    <row r="281" s="2" customFormat="1" ht="16.5" customHeight="1">
      <c r="A281" s="39"/>
      <c r="B281" s="40"/>
      <c r="C281" s="297" t="s">
        <v>1241</v>
      </c>
      <c r="D281" s="297" t="s">
        <v>483</v>
      </c>
      <c r="E281" s="298" t="s">
        <v>2739</v>
      </c>
      <c r="F281" s="299" t="s">
        <v>2740</v>
      </c>
      <c r="G281" s="300" t="s">
        <v>312</v>
      </c>
      <c r="H281" s="301">
        <v>59.378</v>
      </c>
      <c r="I281" s="302"/>
      <c r="J281" s="303">
        <f>ROUND(I281*H281,2)</f>
        <v>0</v>
      </c>
      <c r="K281" s="299" t="s">
        <v>229</v>
      </c>
      <c r="L281" s="304"/>
      <c r="M281" s="305" t="s">
        <v>1</v>
      </c>
      <c r="N281" s="306" t="s">
        <v>43</v>
      </c>
      <c r="O281" s="92"/>
      <c r="P281" s="235">
        <f>O281*H281</f>
        <v>0</v>
      </c>
      <c r="Q281" s="235">
        <v>0.00050000000000000001</v>
      </c>
      <c r="R281" s="235">
        <f>Q281*H281</f>
        <v>0.029689</v>
      </c>
      <c r="S281" s="235">
        <v>0</v>
      </c>
      <c r="T281" s="236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7" t="s">
        <v>264</v>
      </c>
      <c r="AT281" s="237" t="s">
        <v>483</v>
      </c>
      <c r="AU281" s="237" t="s">
        <v>87</v>
      </c>
      <c r="AY281" s="18" t="s">
        <v>224</v>
      </c>
      <c r="BE281" s="238">
        <f>IF(N281="základní",J281,0)</f>
        <v>0</v>
      </c>
      <c r="BF281" s="238">
        <f>IF(N281="snížená",J281,0)</f>
        <v>0</v>
      </c>
      <c r="BG281" s="238">
        <f>IF(N281="zákl. přenesená",J281,0)</f>
        <v>0</v>
      </c>
      <c r="BH281" s="238">
        <f>IF(N281="sníž. přenesená",J281,0)</f>
        <v>0</v>
      </c>
      <c r="BI281" s="238">
        <f>IF(N281="nulová",J281,0)</f>
        <v>0</v>
      </c>
      <c r="BJ281" s="18" t="s">
        <v>85</v>
      </c>
      <c r="BK281" s="238">
        <f>ROUND(I281*H281,2)</f>
        <v>0</v>
      </c>
      <c r="BL281" s="18" t="s">
        <v>243</v>
      </c>
      <c r="BM281" s="237" t="s">
        <v>2741</v>
      </c>
    </row>
    <row r="282" s="13" customFormat="1">
      <c r="A282" s="13"/>
      <c r="B282" s="250"/>
      <c r="C282" s="251"/>
      <c r="D282" s="239" t="s">
        <v>314</v>
      </c>
      <c r="E282" s="251"/>
      <c r="F282" s="253" t="s">
        <v>2742</v>
      </c>
      <c r="G282" s="251"/>
      <c r="H282" s="254">
        <v>59.378</v>
      </c>
      <c r="I282" s="255"/>
      <c r="J282" s="251"/>
      <c r="K282" s="251"/>
      <c r="L282" s="256"/>
      <c r="M282" s="257"/>
      <c r="N282" s="258"/>
      <c r="O282" s="258"/>
      <c r="P282" s="258"/>
      <c r="Q282" s="258"/>
      <c r="R282" s="258"/>
      <c r="S282" s="258"/>
      <c r="T282" s="259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0" t="s">
        <v>314</v>
      </c>
      <c r="AU282" s="260" t="s">
        <v>87</v>
      </c>
      <c r="AV282" s="13" t="s">
        <v>87</v>
      </c>
      <c r="AW282" s="13" t="s">
        <v>4</v>
      </c>
      <c r="AX282" s="13" t="s">
        <v>85</v>
      </c>
      <c r="AY282" s="260" t="s">
        <v>224</v>
      </c>
    </row>
    <row r="283" s="2" customFormat="1" ht="24.15" customHeight="1">
      <c r="A283" s="39"/>
      <c r="B283" s="40"/>
      <c r="C283" s="226" t="s">
        <v>1245</v>
      </c>
      <c r="D283" s="226" t="s">
        <v>225</v>
      </c>
      <c r="E283" s="227" t="s">
        <v>2743</v>
      </c>
      <c r="F283" s="228" t="s">
        <v>2744</v>
      </c>
      <c r="G283" s="229" t="s">
        <v>318</v>
      </c>
      <c r="H283" s="230">
        <v>43</v>
      </c>
      <c r="I283" s="231"/>
      <c r="J283" s="232">
        <f>ROUND(I283*H283,2)</f>
        <v>0</v>
      </c>
      <c r="K283" s="228" t="s">
        <v>229</v>
      </c>
      <c r="L283" s="45"/>
      <c r="M283" s="233" t="s">
        <v>1</v>
      </c>
      <c r="N283" s="234" t="s">
        <v>43</v>
      </c>
      <c r="O283" s="92"/>
      <c r="P283" s="235">
        <f>O283*H283</f>
        <v>0</v>
      </c>
      <c r="Q283" s="235">
        <v>0.0020799999999999998</v>
      </c>
      <c r="R283" s="235">
        <f>Q283*H283</f>
        <v>0.089439999999999992</v>
      </c>
      <c r="S283" s="235">
        <v>0</v>
      </c>
      <c r="T283" s="236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7" t="s">
        <v>243</v>
      </c>
      <c r="AT283" s="237" t="s">
        <v>225</v>
      </c>
      <c r="AU283" s="237" t="s">
        <v>87</v>
      </c>
      <c r="AY283" s="18" t="s">
        <v>224</v>
      </c>
      <c r="BE283" s="238">
        <f>IF(N283="základní",J283,0)</f>
        <v>0</v>
      </c>
      <c r="BF283" s="238">
        <f>IF(N283="snížená",J283,0)</f>
        <v>0</v>
      </c>
      <c r="BG283" s="238">
        <f>IF(N283="zákl. přenesená",J283,0)</f>
        <v>0</v>
      </c>
      <c r="BH283" s="238">
        <f>IF(N283="sníž. přenesená",J283,0)</f>
        <v>0</v>
      </c>
      <c r="BI283" s="238">
        <f>IF(N283="nulová",J283,0)</f>
        <v>0</v>
      </c>
      <c r="BJ283" s="18" t="s">
        <v>85</v>
      </c>
      <c r="BK283" s="238">
        <f>ROUND(I283*H283,2)</f>
        <v>0</v>
      </c>
      <c r="BL283" s="18" t="s">
        <v>243</v>
      </c>
      <c r="BM283" s="237" t="s">
        <v>2745</v>
      </c>
    </row>
    <row r="284" s="13" customFormat="1">
      <c r="A284" s="13"/>
      <c r="B284" s="250"/>
      <c r="C284" s="251"/>
      <c r="D284" s="239" t="s">
        <v>314</v>
      </c>
      <c r="E284" s="252" t="s">
        <v>1</v>
      </c>
      <c r="F284" s="253" t="s">
        <v>2716</v>
      </c>
      <c r="G284" s="251"/>
      <c r="H284" s="254">
        <v>43</v>
      </c>
      <c r="I284" s="255"/>
      <c r="J284" s="251"/>
      <c r="K284" s="251"/>
      <c r="L284" s="256"/>
      <c r="M284" s="257"/>
      <c r="N284" s="258"/>
      <c r="O284" s="258"/>
      <c r="P284" s="258"/>
      <c r="Q284" s="258"/>
      <c r="R284" s="258"/>
      <c r="S284" s="258"/>
      <c r="T284" s="259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0" t="s">
        <v>314</v>
      </c>
      <c r="AU284" s="260" t="s">
        <v>87</v>
      </c>
      <c r="AV284" s="13" t="s">
        <v>87</v>
      </c>
      <c r="AW284" s="13" t="s">
        <v>34</v>
      </c>
      <c r="AX284" s="13" t="s">
        <v>85</v>
      </c>
      <c r="AY284" s="260" t="s">
        <v>224</v>
      </c>
    </row>
    <row r="285" s="2" customFormat="1" ht="33" customHeight="1">
      <c r="A285" s="39"/>
      <c r="B285" s="40"/>
      <c r="C285" s="226" t="s">
        <v>1249</v>
      </c>
      <c r="D285" s="226" t="s">
        <v>225</v>
      </c>
      <c r="E285" s="227" t="s">
        <v>2746</v>
      </c>
      <c r="F285" s="228" t="s">
        <v>2747</v>
      </c>
      <c r="G285" s="229" t="s">
        <v>312</v>
      </c>
      <c r="H285" s="230">
        <v>210</v>
      </c>
      <c r="I285" s="231"/>
      <c r="J285" s="232">
        <f>ROUND(I285*H285,2)</f>
        <v>0</v>
      </c>
      <c r="K285" s="228" t="s">
        <v>229</v>
      </c>
      <c r="L285" s="45"/>
      <c r="M285" s="233" t="s">
        <v>1</v>
      </c>
      <c r="N285" s="234" t="s">
        <v>43</v>
      </c>
      <c r="O285" s="92"/>
      <c r="P285" s="235">
        <f>O285*H285</f>
        <v>0</v>
      </c>
      <c r="Q285" s="235">
        <v>0</v>
      </c>
      <c r="R285" s="235">
        <f>Q285*H285</f>
        <v>0</v>
      </c>
      <c r="S285" s="235">
        <v>0</v>
      </c>
      <c r="T285" s="236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7" t="s">
        <v>243</v>
      </c>
      <c r="AT285" s="237" t="s">
        <v>225</v>
      </c>
      <c r="AU285" s="237" t="s">
        <v>87</v>
      </c>
      <c r="AY285" s="18" t="s">
        <v>224</v>
      </c>
      <c r="BE285" s="238">
        <f>IF(N285="základní",J285,0)</f>
        <v>0</v>
      </c>
      <c r="BF285" s="238">
        <f>IF(N285="snížená",J285,0)</f>
        <v>0</v>
      </c>
      <c r="BG285" s="238">
        <f>IF(N285="zákl. přenesená",J285,0)</f>
        <v>0</v>
      </c>
      <c r="BH285" s="238">
        <f>IF(N285="sníž. přenesená",J285,0)</f>
        <v>0</v>
      </c>
      <c r="BI285" s="238">
        <f>IF(N285="nulová",J285,0)</f>
        <v>0</v>
      </c>
      <c r="BJ285" s="18" t="s">
        <v>85</v>
      </c>
      <c r="BK285" s="238">
        <f>ROUND(I285*H285,2)</f>
        <v>0</v>
      </c>
      <c r="BL285" s="18" t="s">
        <v>243</v>
      </c>
      <c r="BM285" s="237" t="s">
        <v>2748</v>
      </c>
    </row>
    <row r="286" s="2" customFormat="1" ht="24.15" customHeight="1">
      <c r="A286" s="39"/>
      <c r="B286" s="40"/>
      <c r="C286" s="226" t="s">
        <v>1253</v>
      </c>
      <c r="D286" s="226" t="s">
        <v>225</v>
      </c>
      <c r="E286" s="227" t="s">
        <v>2749</v>
      </c>
      <c r="F286" s="228" t="s">
        <v>2750</v>
      </c>
      <c r="G286" s="229" t="s">
        <v>318</v>
      </c>
      <c r="H286" s="230">
        <v>1</v>
      </c>
      <c r="I286" s="231"/>
      <c r="J286" s="232">
        <f>ROUND(I286*H286,2)</f>
        <v>0</v>
      </c>
      <c r="K286" s="228" t="s">
        <v>229</v>
      </c>
      <c r="L286" s="45"/>
      <c r="M286" s="233" t="s">
        <v>1</v>
      </c>
      <c r="N286" s="234" t="s">
        <v>43</v>
      </c>
      <c r="O286" s="92"/>
      <c r="P286" s="235">
        <f>O286*H286</f>
        <v>0</v>
      </c>
      <c r="Q286" s="235">
        <v>0</v>
      </c>
      <c r="R286" s="235">
        <f>Q286*H286</f>
        <v>0</v>
      </c>
      <c r="S286" s="235">
        <v>0</v>
      </c>
      <c r="T286" s="236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7" t="s">
        <v>243</v>
      </c>
      <c r="AT286" s="237" t="s">
        <v>225</v>
      </c>
      <c r="AU286" s="237" t="s">
        <v>87</v>
      </c>
      <c r="AY286" s="18" t="s">
        <v>224</v>
      </c>
      <c r="BE286" s="238">
        <f>IF(N286="základní",J286,0)</f>
        <v>0</v>
      </c>
      <c r="BF286" s="238">
        <f>IF(N286="snížená",J286,0)</f>
        <v>0</v>
      </c>
      <c r="BG286" s="238">
        <f>IF(N286="zákl. přenesená",J286,0)</f>
        <v>0</v>
      </c>
      <c r="BH286" s="238">
        <f>IF(N286="sníž. přenesená",J286,0)</f>
        <v>0</v>
      </c>
      <c r="BI286" s="238">
        <f>IF(N286="nulová",J286,0)</f>
        <v>0</v>
      </c>
      <c r="BJ286" s="18" t="s">
        <v>85</v>
      </c>
      <c r="BK286" s="238">
        <f>ROUND(I286*H286,2)</f>
        <v>0</v>
      </c>
      <c r="BL286" s="18" t="s">
        <v>243</v>
      </c>
      <c r="BM286" s="237" t="s">
        <v>2751</v>
      </c>
    </row>
    <row r="287" s="2" customFormat="1" ht="24.15" customHeight="1">
      <c r="A287" s="39"/>
      <c r="B287" s="40"/>
      <c r="C287" s="226" t="s">
        <v>1257</v>
      </c>
      <c r="D287" s="226" t="s">
        <v>225</v>
      </c>
      <c r="E287" s="227" t="s">
        <v>2752</v>
      </c>
      <c r="F287" s="228" t="s">
        <v>2753</v>
      </c>
      <c r="G287" s="229" t="s">
        <v>318</v>
      </c>
      <c r="H287" s="230">
        <v>3</v>
      </c>
      <c r="I287" s="231"/>
      <c r="J287" s="232">
        <f>ROUND(I287*H287,2)</f>
        <v>0</v>
      </c>
      <c r="K287" s="228" t="s">
        <v>229</v>
      </c>
      <c r="L287" s="45"/>
      <c r="M287" s="233" t="s">
        <v>1</v>
      </c>
      <c r="N287" s="234" t="s">
        <v>43</v>
      </c>
      <c r="O287" s="92"/>
      <c r="P287" s="235">
        <f>O287*H287</f>
        <v>0</v>
      </c>
      <c r="Q287" s="235">
        <v>0</v>
      </c>
      <c r="R287" s="235">
        <f>Q287*H287</f>
        <v>0</v>
      </c>
      <c r="S287" s="235">
        <v>0</v>
      </c>
      <c r="T287" s="23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7" t="s">
        <v>243</v>
      </c>
      <c r="AT287" s="237" t="s">
        <v>225</v>
      </c>
      <c r="AU287" s="237" t="s">
        <v>87</v>
      </c>
      <c r="AY287" s="18" t="s">
        <v>224</v>
      </c>
      <c r="BE287" s="238">
        <f>IF(N287="základní",J287,0)</f>
        <v>0</v>
      </c>
      <c r="BF287" s="238">
        <f>IF(N287="snížená",J287,0)</f>
        <v>0</v>
      </c>
      <c r="BG287" s="238">
        <f>IF(N287="zákl. přenesená",J287,0)</f>
        <v>0</v>
      </c>
      <c r="BH287" s="238">
        <f>IF(N287="sníž. přenesená",J287,0)</f>
        <v>0</v>
      </c>
      <c r="BI287" s="238">
        <f>IF(N287="nulová",J287,0)</f>
        <v>0</v>
      </c>
      <c r="BJ287" s="18" t="s">
        <v>85</v>
      </c>
      <c r="BK287" s="238">
        <f>ROUND(I287*H287,2)</f>
        <v>0</v>
      </c>
      <c r="BL287" s="18" t="s">
        <v>243</v>
      </c>
      <c r="BM287" s="237" t="s">
        <v>2754</v>
      </c>
    </row>
    <row r="288" s="2" customFormat="1" ht="33" customHeight="1">
      <c r="A288" s="39"/>
      <c r="B288" s="40"/>
      <c r="C288" s="226" t="s">
        <v>1261</v>
      </c>
      <c r="D288" s="226" t="s">
        <v>225</v>
      </c>
      <c r="E288" s="227" t="s">
        <v>2755</v>
      </c>
      <c r="F288" s="228" t="s">
        <v>2756</v>
      </c>
      <c r="G288" s="229" t="s">
        <v>312</v>
      </c>
      <c r="H288" s="230">
        <v>2900</v>
      </c>
      <c r="I288" s="231"/>
      <c r="J288" s="232">
        <f>ROUND(I288*H288,2)</f>
        <v>0</v>
      </c>
      <c r="K288" s="228" t="s">
        <v>229</v>
      </c>
      <c r="L288" s="45"/>
      <c r="M288" s="233" t="s">
        <v>1</v>
      </c>
      <c r="N288" s="234" t="s">
        <v>43</v>
      </c>
      <c r="O288" s="92"/>
      <c r="P288" s="235">
        <f>O288*H288</f>
        <v>0</v>
      </c>
      <c r="Q288" s="235">
        <v>0</v>
      </c>
      <c r="R288" s="235">
        <f>Q288*H288</f>
        <v>0</v>
      </c>
      <c r="S288" s="235">
        <v>0</v>
      </c>
      <c r="T288" s="236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7" t="s">
        <v>243</v>
      </c>
      <c r="AT288" s="237" t="s">
        <v>225</v>
      </c>
      <c r="AU288" s="237" t="s">
        <v>87</v>
      </c>
      <c r="AY288" s="18" t="s">
        <v>224</v>
      </c>
      <c r="BE288" s="238">
        <f>IF(N288="základní",J288,0)</f>
        <v>0</v>
      </c>
      <c r="BF288" s="238">
        <f>IF(N288="snížená",J288,0)</f>
        <v>0</v>
      </c>
      <c r="BG288" s="238">
        <f>IF(N288="zákl. přenesená",J288,0)</f>
        <v>0</v>
      </c>
      <c r="BH288" s="238">
        <f>IF(N288="sníž. přenesená",J288,0)</f>
        <v>0</v>
      </c>
      <c r="BI288" s="238">
        <f>IF(N288="nulová",J288,0)</f>
        <v>0</v>
      </c>
      <c r="BJ288" s="18" t="s">
        <v>85</v>
      </c>
      <c r="BK288" s="238">
        <f>ROUND(I288*H288,2)</f>
        <v>0</v>
      </c>
      <c r="BL288" s="18" t="s">
        <v>243</v>
      </c>
      <c r="BM288" s="237" t="s">
        <v>2757</v>
      </c>
    </row>
    <row r="289" s="2" customFormat="1" ht="37.8" customHeight="1">
      <c r="A289" s="39"/>
      <c r="B289" s="40"/>
      <c r="C289" s="226" t="s">
        <v>1265</v>
      </c>
      <c r="D289" s="226" t="s">
        <v>225</v>
      </c>
      <c r="E289" s="227" t="s">
        <v>2758</v>
      </c>
      <c r="F289" s="228" t="s">
        <v>2759</v>
      </c>
      <c r="G289" s="229" t="s">
        <v>312</v>
      </c>
      <c r="H289" s="230">
        <v>2380</v>
      </c>
      <c r="I289" s="231"/>
      <c r="J289" s="232">
        <f>ROUND(I289*H289,2)</f>
        <v>0</v>
      </c>
      <c r="K289" s="228" t="s">
        <v>229</v>
      </c>
      <c r="L289" s="45"/>
      <c r="M289" s="233" t="s">
        <v>1</v>
      </c>
      <c r="N289" s="234" t="s">
        <v>43</v>
      </c>
      <c r="O289" s="92"/>
      <c r="P289" s="235">
        <f>O289*H289</f>
        <v>0</v>
      </c>
      <c r="Q289" s="235">
        <v>0</v>
      </c>
      <c r="R289" s="235">
        <f>Q289*H289</f>
        <v>0</v>
      </c>
      <c r="S289" s="235">
        <v>0</v>
      </c>
      <c r="T289" s="236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7" t="s">
        <v>243</v>
      </c>
      <c r="AT289" s="237" t="s">
        <v>225</v>
      </c>
      <c r="AU289" s="237" t="s">
        <v>87</v>
      </c>
      <c r="AY289" s="18" t="s">
        <v>224</v>
      </c>
      <c r="BE289" s="238">
        <f>IF(N289="základní",J289,0)</f>
        <v>0</v>
      </c>
      <c r="BF289" s="238">
        <f>IF(N289="snížená",J289,0)</f>
        <v>0</v>
      </c>
      <c r="BG289" s="238">
        <f>IF(N289="zákl. přenesená",J289,0)</f>
        <v>0</v>
      </c>
      <c r="BH289" s="238">
        <f>IF(N289="sníž. přenesená",J289,0)</f>
        <v>0</v>
      </c>
      <c r="BI289" s="238">
        <f>IF(N289="nulová",J289,0)</f>
        <v>0</v>
      </c>
      <c r="BJ289" s="18" t="s">
        <v>85</v>
      </c>
      <c r="BK289" s="238">
        <f>ROUND(I289*H289,2)</f>
        <v>0</v>
      </c>
      <c r="BL289" s="18" t="s">
        <v>243</v>
      </c>
      <c r="BM289" s="237" t="s">
        <v>2760</v>
      </c>
    </row>
    <row r="290" s="2" customFormat="1" ht="33" customHeight="1">
      <c r="A290" s="39"/>
      <c r="B290" s="40"/>
      <c r="C290" s="226" t="s">
        <v>1269</v>
      </c>
      <c r="D290" s="226" t="s">
        <v>225</v>
      </c>
      <c r="E290" s="227" t="s">
        <v>2761</v>
      </c>
      <c r="F290" s="228" t="s">
        <v>2762</v>
      </c>
      <c r="G290" s="229" t="s">
        <v>312</v>
      </c>
      <c r="H290" s="230">
        <v>1220</v>
      </c>
      <c r="I290" s="231"/>
      <c r="J290" s="232">
        <f>ROUND(I290*H290,2)</f>
        <v>0</v>
      </c>
      <c r="K290" s="228" t="s">
        <v>229</v>
      </c>
      <c r="L290" s="45"/>
      <c r="M290" s="233" t="s">
        <v>1</v>
      </c>
      <c r="N290" s="234" t="s">
        <v>43</v>
      </c>
      <c r="O290" s="92"/>
      <c r="P290" s="235">
        <f>O290*H290</f>
        <v>0</v>
      </c>
      <c r="Q290" s="235">
        <v>0</v>
      </c>
      <c r="R290" s="235">
        <f>Q290*H290</f>
        <v>0</v>
      </c>
      <c r="S290" s="235">
        <v>0</v>
      </c>
      <c r="T290" s="236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37" t="s">
        <v>243</v>
      </c>
      <c r="AT290" s="237" t="s">
        <v>225</v>
      </c>
      <c r="AU290" s="237" t="s">
        <v>87</v>
      </c>
      <c r="AY290" s="18" t="s">
        <v>224</v>
      </c>
      <c r="BE290" s="238">
        <f>IF(N290="základní",J290,0)</f>
        <v>0</v>
      </c>
      <c r="BF290" s="238">
        <f>IF(N290="snížená",J290,0)</f>
        <v>0</v>
      </c>
      <c r="BG290" s="238">
        <f>IF(N290="zákl. přenesená",J290,0)</f>
        <v>0</v>
      </c>
      <c r="BH290" s="238">
        <f>IF(N290="sníž. přenesená",J290,0)</f>
        <v>0</v>
      </c>
      <c r="BI290" s="238">
        <f>IF(N290="nulová",J290,0)</f>
        <v>0</v>
      </c>
      <c r="BJ290" s="18" t="s">
        <v>85</v>
      </c>
      <c r="BK290" s="238">
        <f>ROUND(I290*H290,2)</f>
        <v>0</v>
      </c>
      <c r="BL290" s="18" t="s">
        <v>243</v>
      </c>
      <c r="BM290" s="237" t="s">
        <v>2763</v>
      </c>
    </row>
    <row r="291" s="13" customFormat="1">
      <c r="A291" s="13"/>
      <c r="B291" s="250"/>
      <c r="C291" s="251"/>
      <c r="D291" s="239" t="s">
        <v>314</v>
      </c>
      <c r="E291" s="252" t="s">
        <v>1</v>
      </c>
      <c r="F291" s="253" t="s">
        <v>2764</v>
      </c>
      <c r="G291" s="251"/>
      <c r="H291" s="254">
        <v>1220</v>
      </c>
      <c r="I291" s="255"/>
      <c r="J291" s="251"/>
      <c r="K291" s="251"/>
      <c r="L291" s="256"/>
      <c r="M291" s="257"/>
      <c r="N291" s="258"/>
      <c r="O291" s="258"/>
      <c r="P291" s="258"/>
      <c r="Q291" s="258"/>
      <c r="R291" s="258"/>
      <c r="S291" s="258"/>
      <c r="T291" s="25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0" t="s">
        <v>314</v>
      </c>
      <c r="AU291" s="260" t="s">
        <v>87</v>
      </c>
      <c r="AV291" s="13" t="s">
        <v>87</v>
      </c>
      <c r="AW291" s="13" t="s">
        <v>34</v>
      </c>
      <c r="AX291" s="13" t="s">
        <v>85</v>
      </c>
      <c r="AY291" s="260" t="s">
        <v>224</v>
      </c>
    </row>
    <row r="292" s="2" customFormat="1" ht="33" customHeight="1">
      <c r="A292" s="39"/>
      <c r="B292" s="40"/>
      <c r="C292" s="226" t="s">
        <v>1273</v>
      </c>
      <c r="D292" s="226" t="s">
        <v>225</v>
      </c>
      <c r="E292" s="227" t="s">
        <v>2765</v>
      </c>
      <c r="F292" s="228" t="s">
        <v>2766</v>
      </c>
      <c r="G292" s="229" t="s">
        <v>312</v>
      </c>
      <c r="H292" s="230">
        <v>250</v>
      </c>
      <c r="I292" s="231"/>
      <c r="J292" s="232">
        <f>ROUND(I292*H292,2)</f>
        <v>0</v>
      </c>
      <c r="K292" s="228" t="s">
        <v>229</v>
      </c>
      <c r="L292" s="45"/>
      <c r="M292" s="233" t="s">
        <v>1</v>
      </c>
      <c r="N292" s="234" t="s">
        <v>43</v>
      </c>
      <c r="O292" s="92"/>
      <c r="P292" s="235">
        <f>O292*H292</f>
        <v>0</v>
      </c>
      <c r="Q292" s="235">
        <v>0</v>
      </c>
      <c r="R292" s="235">
        <f>Q292*H292</f>
        <v>0</v>
      </c>
      <c r="S292" s="235">
        <v>0</v>
      </c>
      <c r="T292" s="236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37" t="s">
        <v>243</v>
      </c>
      <c r="AT292" s="237" t="s">
        <v>225</v>
      </c>
      <c r="AU292" s="237" t="s">
        <v>87</v>
      </c>
      <c r="AY292" s="18" t="s">
        <v>224</v>
      </c>
      <c r="BE292" s="238">
        <f>IF(N292="základní",J292,0)</f>
        <v>0</v>
      </c>
      <c r="BF292" s="238">
        <f>IF(N292="snížená",J292,0)</f>
        <v>0</v>
      </c>
      <c r="BG292" s="238">
        <f>IF(N292="zákl. přenesená",J292,0)</f>
        <v>0</v>
      </c>
      <c r="BH292" s="238">
        <f>IF(N292="sníž. přenesená",J292,0)</f>
        <v>0</v>
      </c>
      <c r="BI292" s="238">
        <f>IF(N292="nulová",J292,0)</f>
        <v>0</v>
      </c>
      <c r="BJ292" s="18" t="s">
        <v>85</v>
      </c>
      <c r="BK292" s="238">
        <f>ROUND(I292*H292,2)</f>
        <v>0</v>
      </c>
      <c r="BL292" s="18" t="s">
        <v>243</v>
      </c>
      <c r="BM292" s="237" t="s">
        <v>2767</v>
      </c>
    </row>
    <row r="293" s="13" customFormat="1">
      <c r="A293" s="13"/>
      <c r="B293" s="250"/>
      <c r="C293" s="251"/>
      <c r="D293" s="239" t="s">
        <v>314</v>
      </c>
      <c r="E293" s="252" t="s">
        <v>1</v>
      </c>
      <c r="F293" s="253" t="s">
        <v>2768</v>
      </c>
      <c r="G293" s="251"/>
      <c r="H293" s="254">
        <v>250</v>
      </c>
      <c r="I293" s="255"/>
      <c r="J293" s="251"/>
      <c r="K293" s="251"/>
      <c r="L293" s="256"/>
      <c r="M293" s="257"/>
      <c r="N293" s="258"/>
      <c r="O293" s="258"/>
      <c r="P293" s="258"/>
      <c r="Q293" s="258"/>
      <c r="R293" s="258"/>
      <c r="S293" s="258"/>
      <c r="T293" s="25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0" t="s">
        <v>314</v>
      </c>
      <c r="AU293" s="260" t="s">
        <v>87</v>
      </c>
      <c r="AV293" s="13" t="s">
        <v>87</v>
      </c>
      <c r="AW293" s="13" t="s">
        <v>34</v>
      </c>
      <c r="AX293" s="13" t="s">
        <v>85</v>
      </c>
      <c r="AY293" s="260" t="s">
        <v>224</v>
      </c>
    </row>
    <row r="294" s="2" customFormat="1" ht="24.15" customHeight="1">
      <c r="A294" s="39"/>
      <c r="B294" s="40"/>
      <c r="C294" s="226" t="s">
        <v>1277</v>
      </c>
      <c r="D294" s="226" t="s">
        <v>225</v>
      </c>
      <c r="E294" s="227" t="s">
        <v>2769</v>
      </c>
      <c r="F294" s="228" t="s">
        <v>2770</v>
      </c>
      <c r="G294" s="229" t="s">
        <v>312</v>
      </c>
      <c r="H294" s="230">
        <v>409</v>
      </c>
      <c r="I294" s="231"/>
      <c r="J294" s="232">
        <f>ROUND(I294*H294,2)</f>
        <v>0</v>
      </c>
      <c r="K294" s="228" t="s">
        <v>229</v>
      </c>
      <c r="L294" s="45"/>
      <c r="M294" s="233" t="s">
        <v>1</v>
      </c>
      <c r="N294" s="234" t="s">
        <v>43</v>
      </c>
      <c r="O294" s="92"/>
      <c r="P294" s="235">
        <f>O294*H294</f>
        <v>0</v>
      </c>
      <c r="Q294" s="235">
        <v>0</v>
      </c>
      <c r="R294" s="235">
        <f>Q294*H294</f>
        <v>0</v>
      </c>
      <c r="S294" s="235">
        <v>0</v>
      </c>
      <c r="T294" s="236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37" t="s">
        <v>243</v>
      </c>
      <c r="AT294" s="237" t="s">
        <v>225</v>
      </c>
      <c r="AU294" s="237" t="s">
        <v>87</v>
      </c>
      <c r="AY294" s="18" t="s">
        <v>224</v>
      </c>
      <c r="BE294" s="238">
        <f>IF(N294="základní",J294,0)</f>
        <v>0</v>
      </c>
      <c r="BF294" s="238">
        <f>IF(N294="snížená",J294,0)</f>
        <v>0</v>
      </c>
      <c r="BG294" s="238">
        <f>IF(N294="zákl. přenesená",J294,0)</f>
        <v>0</v>
      </c>
      <c r="BH294" s="238">
        <f>IF(N294="sníž. přenesená",J294,0)</f>
        <v>0</v>
      </c>
      <c r="BI294" s="238">
        <f>IF(N294="nulová",J294,0)</f>
        <v>0</v>
      </c>
      <c r="BJ294" s="18" t="s">
        <v>85</v>
      </c>
      <c r="BK294" s="238">
        <f>ROUND(I294*H294,2)</f>
        <v>0</v>
      </c>
      <c r="BL294" s="18" t="s">
        <v>243</v>
      </c>
      <c r="BM294" s="237" t="s">
        <v>2771</v>
      </c>
    </row>
    <row r="295" s="2" customFormat="1">
      <c r="A295" s="39"/>
      <c r="B295" s="40"/>
      <c r="C295" s="41"/>
      <c r="D295" s="239" t="s">
        <v>235</v>
      </c>
      <c r="E295" s="41"/>
      <c r="F295" s="240" t="s">
        <v>2772</v>
      </c>
      <c r="G295" s="41"/>
      <c r="H295" s="41"/>
      <c r="I295" s="241"/>
      <c r="J295" s="41"/>
      <c r="K295" s="41"/>
      <c r="L295" s="45"/>
      <c r="M295" s="242"/>
      <c r="N295" s="243"/>
      <c r="O295" s="92"/>
      <c r="P295" s="92"/>
      <c r="Q295" s="92"/>
      <c r="R295" s="92"/>
      <c r="S295" s="92"/>
      <c r="T295" s="93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235</v>
      </c>
      <c r="AU295" s="18" t="s">
        <v>87</v>
      </c>
    </row>
    <row r="296" s="13" customFormat="1">
      <c r="A296" s="13"/>
      <c r="B296" s="250"/>
      <c r="C296" s="251"/>
      <c r="D296" s="239" t="s">
        <v>314</v>
      </c>
      <c r="E296" s="252" t="s">
        <v>1</v>
      </c>
      <c r="F296" s="253" t="s">
        <v>2773</v>
      </c>
      <c r="G296" s="251"/>
      <c r="H296" s="254">
        <v>150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0" t="s">
        <v>314</v>
      </c>
      <c r="AU296" s="260" t="s">
        <v>87</v>
      </c>
      <c r="AV296" s="13" t="s">
        <v>87</v>
      </c>
      <c r="AW296" s="13" t="s">
        <v>34</v>
      </c>
      <c r="AX296" s="13" t="s">
        <v>78</v>
      </c>
      <c r="AY296" s="260" t="s">
        <v>224</v>
      </c>
    </row>
    <row r="297" s="13" customFormat="1">
      <c r="A297" s="13"/>
      <c r="B297" s="250"/>
      <c r="C297" s="251"/>
      <c r="D297" s="239" t="s">
        <v>314</v>
      </c>
      <c r="E297" s="252" t="s">
        <v>1</v>
      </c>
      <c r="F297" s="253" t="s">
        <v>2774</v>
      </c>
      <c r="G297" s="251"/>
      <c r="H297" s="254">
        <v>210</v>
      </c>
      <c r="I297" s="255"/>
      <c r="J297" s="251"/>
      <c r="K297" s="251"/>
      <c r="L297" s="256"/>
      <c r="M297" s="257"/>
      <c r="N297" s="258"/>
      <c r="O297" s="258"/>
      <c r="P297" s="258"/>
      <c r="Q297" s="258"/>
      <c r="R297" s="258"/>
      <c r="S297" s="258"/>
      <c r="T297" s="25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0" t="s">
        <v>314</v>
      </c>
      <c r="AU297" s="260" t="s">
        <v>87</v>
      </c>
      <c r="AV297" s="13" t="s">
        <v>87</v>
      </c>
      <c r="AW297" s="13" t="s">
        <v>34</v>
      </c>
      <c r="AX297" s="13" t="s">
        <v>78</v>
      </c>
      <c r="AY297" s="260" t="s">
        <v>224</v>
      </c>
    </row>
    <row r="298" s="13" customFormat="1">
      <c r="A298" s="13"/>
      <c r="B298" s="250"/>
      <c r="C298" s="251"/>
      <c r="D298" s="239" t="s">
        <v>314</v>
      </c>
      <c r="E298" s="252" t="s">
        <v>1</v>
      </c>
      <c r="F298" s="253" t="s">
        <v>2775</v>
      </c>
      <c r="G298" s="251"/>
      <c r="H298" s="254">
        <v>49</v>
      </c>
      <c r="I298" s="255"/>
      <c r="J298" s="251"/>
      <c r="K298" s="251"/>
      <c r="L298" s="256"/>
      <c r="M298" s="257"/>
      <c r="N298" s="258"/>
      <c r="O298" s="258"/>
      <c r="P298" s="258"/>
      <c r="Q298" s="258"/>
      <c r="R298" s="258"/>
      <c r="S298" s="258"/>
      <c r="T298" s="25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0" t="s">
        <v>314</v>
      </c>
      <c r="AU298" s="260" t="s">
        <v>87</v>
      </c>
      <c r="AV298" s="13" t="s">
        <v>87</v>
      </c>
      <c r="AW298" s="13" t="s">
        <v>34</v>
      </c>
      <c r="AX298" s="13" t="s">
        <v>78</v>
      </c>
      <c r="AY298" s="260" t="s">
        <v>224</v>
      </c>
    </row>
    <row r="299" s="15" customFormat="1">
      <c r="A299" s="15"/>
      <c r="B299" s="275"/>
      <c r="C299" s="276"/>
      <c r="D299" s="239" t="s">
        <v>314</v>
      </c>
      <c r="E299" s="277" t="s">
        <v>1</v>
      </c>
      <c r="F299" s="278" t="s">
        <v>463</v>
      </c>
      <c r="G299" s="276"/>
      <c r="H299" s="279">
        <v>409</v>
      </c>
      <c r="I299" s="280"/>
      <c r="J299" s="276"/>
      <c r="K299" s="276"/>
      <c r="L299" s="281"/>
      <c r="M299" s="282"/>
      <c r="N299" s="283"/>
      <c r="O299" s="283"/>
      <c r="P299" s="283"/>
      <c r="Q299" s="283"/>
      <c r="R299" s="283"/>
      <c r="S299" s="283"/>
      <c r="T299" s="28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85" t="s">
        <v>314</v>
      </c>
      <c r="AU299" s="285" t="s">
        <v>87</v>
      </c>
      <c r="AV299" s="15" t="s">
        <v>243</v>
      </c>
      <c r="AW299" s="15" t="s">
        <v>34</v>
      </c>
      <c r="AX299" s="15" t="s">
        <v>85</v>
      </c>
      <c r="AY299" s="285" t="s">
        <v>224</v>
      </c>
    </row>
    <row r="300" s="2" customFormat="1" ht="16.5" customHeight="1">
      <c r="A300" s="39"/>
      <c r="B300" s="40"/>
      <c r="C300" s="297" t="s">
        <v>1281</v>
      </c>
      <c r="D300" s="297" t="s">
        <v>483</v>
      </c>
      <c r="E300" s="298" t="s">
        <v>2776</v>
      </c>
      <c r="F300" s="299" t="s">
        <v>2777</v>
      </c>
      <c r="G300" s="300" t="s">
        <v>394</v>
      </c>
      <c r="H300" s="301">
        <v>31.774999999999999</v>
      </c>
      <c r="I300" s="302"/>
      <c r="J300" s="303">
        <f>ROUND(I300*H300,2)</f>
        <v>0</v>
      </c>
      <c r="K300" s="299" t="s">
        <v>229</v>
      </c>
      <c r="L300" s="304"/>
      <c r="M300" s="305" t="s">
        <v>1</v>
      </c>
      <c r="N300" s="306" t="s">
        <v>43</v>
      </c>
      <c r="O300" s="92"/>
      <c r="P300" s="235">
        <f>O300*H300</f>
        <v>0</v>
      </c>
      <c r="Q300" s="235">
        <v>0.20000000000000001</v>
      </c>
      <c r="R300" s="235">
        <f>Q300*H300</f>
        <v>6.3550000000000004</v>
      </c>
      <c r="S300" s="235">
        <v>0</v>
      </c>
      <c r="T300" s="236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7" t="s">
        <v>264</v>
      </c>
      <c r="AT300" s="237" t="s">
        <v>483</v>
      </c>
      <c r="AU300" s="237" t="s">
        <v>87</v>
      </c>
      <c r="AY300" s="18" t="s">
        <v>224</v>
      </c>
      <c r="BE300" s="238">
        <f>IF(N300="základní",J300,0)</f>
        <v>0</v>
      </c>
      <c r="BF300" s="238">
        <f>IF(N300="snížená",J300,0)</f>
        <v>0</v>
      </c>
      <c r="BG300" s="238">
        <f>IF(N300="zákl. přenesená",J300,0)</f>
        <v>0</v>
      </c>
      <c r="BH300" s="238">
        <f>IF(N300="sníž. přenesená",J300,0)</f>
        <v>0</v>
      </c>
      <c r="BI300" s="238">
        <f>IF(N300="nulová",J300,0)</f>
        <v>0</v>
      </c>
      <c r="BJ300" s="18" t="s">
        <v>85</v>
      </c>
      <c r="BK300" s="238">
        <f>ROUND(I300*H300,2)</f>
        <v>0</v>
      </c>
      <c r="BL300" s="18" t="s">
        <v>243</v>
      </c>
      <c r="BM300" s="237" t="s">
        <v>2778</v>
      </c>
    </row>
    <row r="301" s="13" customFormat="1">
      <c r="A301" s="13"/>
      <c r="B301" s="250"/>
      <c r="C301" s="251"/>
      <c r="D301" s="239" t="s">
        <v>314</v>
      </c>
      <c r="E301" s="252" t="s">
        <v>1</v>
      </c>
      <c r="F301" s="253" t="s">
        <v>2779</v>
      </c>
      <c r="G301" s="251"/>
      <c r="H301" s="254">
        <v>13.5</v>
      </c>
      <c r="I301" s="255"/>
      <c r="J301" s="251"/>
      <c r="K301" s="251"/>
      <c r="L301" s="256"/>
      <c r="M301" s="257"/>
      <c r="N301" s="258"/>
      <c r="O301" s="258"/>
      <c r="P301" s="258"/>
      <c r="Q301" s="258"/>
      <c r="R301" s="258"/>
      <c r="S301" s="258"/>
      <c r="T301" s="259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0" t="s">
        <v>314</v>
      </c>
      <c r="AU301" s="260" t="s">
        <v>87</v>
      </c>
      <c r="AV301" s="13" t="s">
        <v>87</v>
      </c>
      <c r="AW301" s="13" t="s">
        <v>34</v>
      </c>
      <c r="AX301" s="13" t="s">
        <v>78</v>
      </c>
      <c r="AY301" s="260" t="s">
        <v>224</v>
      </c>
    </row>
    <row r="302" s="13" customFormat="1">
      <c r="A302" s="13"/>
      <c r="B302" s="250"/>
      <c r="C302" s="251"/>
      <c r="D302" s="239" t="s">
        <v>314</v>
      </c>
      <c r="E302" s="252" t="s">
        <v>1</v>
      </c>
      <c r="F302" s="253" t="s">
        <v>2780</v>
      </c>
      <c r="G302" s="251"/>
      <c r="H302" s="254">
        <v>12.6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0" t="s">
        <v>314</v>
      </c>
      <c r="AU302" s="260" t="s">
        <v>87</v>
      </c>
      <c r="AV302" s="13" t="s">
        <v>87</v>
      </c>
      <c r="AW302" s="13" t="s">
        <v>34</v>
      </c>
      <c r="AX302" s="13" t="s">
        <v>78</v>
      </c>
      <c r="AY302" s="260" t="s">
        <v>224</v>
      </c>
    </row>
    <row r="303" s="13" customFormat="1">
      <c r="A303" s="13"/>
      <c r="B303" s="250"/>
      <c r="C303" s="251"/>
      <c r="D303" s="239" t="s">
        <v>314</v>
      </c>
      <c r="E303" s="252" t="s">
        <v>1</v>
      </c>
      <c r="F303" s="253" t="s">
        <v>2781</v>
      </c>
      <c r="G303" s="251"/>
      <c r="H303" s="254">
        <v>4.9000000000000004</v>
      </c>
      <c r="I303" s="255"/>
      <c r="J303" s="251"/>
      <c r="K303" s="251"/>
      <c r="L303" s="256"/>
      <c r="M303" s="257"/>
      <c r="N303" s="258"/>
      <c r="O303" s="258"/>
      <c r="P303" s="258"/>
      <c r="Q303" s="258"/>
      <c r="R303" s="258"/>
      <c r="S303" s="258"/>
      <c r="T303" s="25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0" t="s">
        <v>314</v>
      </c>
      <c r="AU303" s="260" t="s">
        <v>87</v>
      </c>
      <c r="AV303" s="13" t="s">
        <v>87</v>
      </c>
      <c r="AW303" s="13" t="s">
        <v>34</v>
      </c>
      <c r="AX303" s="13" t="s">
        <v>78</v>
      </c>
      <c r="AY303" s="260" t="s">
        <v>224</v>
      </c>
    </row>
    <row r="304" s="15" customFormat="1">
      <c r="A304" s="15"/>
      <c r="B304" s="275"/>
      <c r="C304" s="276"/>
      <c r="D304" s="239" t="s">
        <v>314</v>
      </c>
      <c r="E304" s="277" t="s">
        <v>1</v>
      </c>
      <c r="F304" s="278" t="s">
        <v>463</v>
      </c>
      <c r="G304" s="276"/>
      <c r="H304" s="279">
        <v>31</v>
      </c>
      <c r="I304" s="280"/>
      <c r="J304" s="276"/>
      <c r="K304" s="276"/>
      <c r="L304" s="281"/>
      <c r="M304" s="282"/>
      <c r="N304" s="283"/>
      <c r="O304" s="283"/>
      <c r="P304" s="283"/>
      <c r="Q304" s="283"/>
      <c r="R304" s="283"/>
      <c r="S304" s="283"/>
      <c r="T304" s="28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85" t="s">
        <v>314</v>
      </c>
      <c r="AU304" s="285" t="s">
        <v>87</v>
      </c>
      <c r="AV304" s="15" t="s">
        <v>243</v>
      </c>
      <c r="AW304" s="15" t="s">
        <v>34</v>
      </c>
      <c r="AX304" s="15" t="s">
        <v>85</v>
      </c>
      <c r="AY304" s="285" t="s">
        <v>224</v>
      </c>
    </row>
    <row r="305" s="13" customFormat="1">
      <c r="A305" s="13"/>
      <c r="B305" s="250"/>
      <c r="C305" s="251"/>
      <c r="D305" s="239" t="s">
        <v>314</v>
      </c>
      <c r="E305" s="251"/>
      <c r="F305" s="253" t="s">
        <v>2782</v>
      </c>
      <c r="G305" s="251"/>
      <c r="H305" s="254">
        <v>31.774999999999999</v>
      </c>
      <c r="I305" s="255"/>
      <c r="J305" s="251"/>
      <c r="K305" s="251"/>
      <c r="L305" s="256"/>
      <c r="M305" s="257"/>
      <c r="N305" s="258"/>
      <c r="O305" s="258"/>
      <c r="P305" s="258"/>
      <c r="Q305" s="258"/>
      <c r="R305" s="258"/>
      <c r="S305" s="258"/>
      <c r="T305" s="259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0" t="s">
        <v>314</v>
      </c>
      <c r="AU305" s="260" t="s">
        <v>87</v>
      </c>
      <c r="AV305" s="13" t="s">
        <v>87</v>
      </c>
      <c r="AW305" s="13" t="s">
        <v>4</v>
      </c>
      <c r="AX305" s="13" t="s">
        <v>85</v>
      </c>
      <c r="AY305" s="260" t="s">
        <v>224</v>
      </c>
    </row>
    <row r="306" s="2" customFormat="1" ht="24.15" customHeight="1">
      <c r="A306" s="39"/>
      <c r="B306" s="40"/>
      <c r="C306" s="226" t="s">
        <v>1285</v>
      </c>
      <c r="D306" s="226" t="s">
        <v>225</v>
      </c>
      <c r="E306" s="227" t="s">
        <v>2783</v>
      </c>
      <c r="F306" s="228" t="s">
        <v>2784</v>
      </c>
      <c r="G306" s="229" t="s">
        <v>486</v>
      </c>
      <c r="H306" s="230">
        <v>0.036999999999999998</v>
      </c>
      <c r="I306" s="231"/>
      <c r="J306" s="232">
        <f>ROUND(I306*H306,2)</f>
        <v>0</v>
      </c>
      <c r="K306" s="228" t="s">
        <v>229</v>
      </c>
      <c r="L306" s="45"/>
      <c r="M306" s="233" t="s">
        <v>1</v>
      </c>
      <c r="N306" s="234" t="s">
        <v>43</v>
      </c>
      <c r="O306" s="92"/>
      <c r="P306" s="235">
        <f>O306*H306</f>
        <v>0</v>
      </c>
      <c r="Q306" s="235">
        <v>0</v>
      </c>
      <c r="R306" s="235">
        <f>Q306*H306</f>
        <v>0</v>
      </c>
      <c r="S306" s="235">
        <v>0</v>
      </c>
      <c r="T306" s="236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37" t="s">
        <v>243</v>
      </c>
      <c r="AT306" s="237" t="s">
        <v>225</v>
      </c>
      <c r="AU306" s="237" t="s">
        <v>87</v>
      </c>
      <c r="AY306" s="18" t="s">
        <v>224</v>
      </c>
      <c r="BE306" s="238">
        <f>IF(N306="základní",J306,0)</f>
        <v>0</v>
      </c>
      <c r="BF306" s="238">
        <f>IF(N306="snížená",J306,0)</f>
        <v>0</v>
      </c>
      <c r="BG306" s="238">
        <f>IF(N306="zákl. přenesená",J306,0)</f>
        <v>0</v>
      </c>
      <c r="BH306" s="238">
        <f>IF(N306="sníž. přenesená",J306,0)</f>
        <v>0</v>
      </c>
      <c r="BI306" s="238">
        <f>IF(N306="nulová",J306,0)</f>
        <v>0</v>
      </c>
      <c r="BJ306" s="18" t="s">
        <v>85</v>
      </c>
      <c r="BK306" s="238">
        <f>ROUND(I306*H306,2)</f>
        <v>0</v>
      </c>
      <c r="BL306" s="18" t="s">
        <v>243</v>
      </c>
      <c r="BM306" s="237" t="s">
        <v>2785</v>
      </c>
    </row>
    <row r="307" s="13" customFormat="1">
      <c r="A307" s="13"/>
      <c r="B307" s="250"/>
      <c r="C307" s="251"/>
      <c r="D307" s="239" t="s">
        <v>314</v>
      </c>
      <c r="E307" s="252" t="s">
        <v>1</v>
      </c>
      <c r="F307" s="253" t="s">
        <v>2786</v>
      </c>
      <c r="G307" s="251"/>
      <c r="H307" s="254">
        <v>0.036999999999999998</v>
      </c>
      <c r="I307" s="255"/>
      <c r="J307" s="251"/>
      <c r="K307" s="251"/>
      <c r="L307" s="256"/>
      <c r="M307" s="257"/>
      <c r="N307" s="258"/>
      <c r="O307" s="258"/>
      <c r="P307" s="258"/>
      <c r="Q307" s="258"/>
      <c r="R307" s="258"/>
      <c r="S307" s="258"/>
      <c r="T307" s="259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0" t="s">
        <v>314</v>
      </c>
      <c r="AU307" s="260" t="s">
        <v>87</v>
      </c>
      <c r="AV307" s="13" t="s">
        <v>87</v>
      </c>
      <c r="AW307" s="13" t="s">
        <v>34</v>
      </c>
      <c r="AX307" s="13" t="s">
        <v>85</v>
      </c>
      <c r="AY307" s="260" t="s">
        <v>224</v>
      </c>
    </row>
    <row r="308" s="2" customFormat="1" ht="16.5" customHeight="1">
      <c r="A308" s="39"/>
      <c r="B308" s="40"/>
      <c r="C308" s="297" t="s">
        <v>1289</v>
      </c>
      <c r="D308" s="297" t="s">
        <v>483</v>
      </c>
      <c r="E308" s="298" t="s">
        <v>2787</v>
      </c>
      <c r="F308" s="299" t="s">
        <v>2788</v>
      </c>
      <c r="G308" s="300" t="s">
        <v>754</v>
      </c>
      <c r="H308" s="301">
        <v>36.600000000000001</v>
      </c>
      <c r="I308" s="302"/>
      <c r="J308" s="303">
        <f>ROUND(I308*H308,2)</f>
        <v>0</v>
      </c>
      <c r="K308" s="299" t="s">
        <v>229</v>
      </c>
      <c r="L308" s="304"/>
      <c r="M308" s="305" t="s">
        <v>1</v>
      </c>
      <c r="N308" s="306" t="s">
        <v>43</v>
      </c>
      <c r="O308" s="92"/>
      <c r="P308" s="235">
        <f>O308*H308</f>
        <v>0</v>
      </c>
      <c r="Q308" s="235">
        <v>0.001</v>
      </c>
      <c r="R308" s="235">
        <f>Q308*H308</f>
        <v>0.036600000000000001</v>
      </c>
      <c r="S308" s="235">
        <v>0</v>
      </c>
      <c r="T308" s="236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37" t="s">
        <v>264</v>
      </c>
      <c r="AT308" s="237" t="s">
        <v>483</v>
      </c>
      <c r="AU308" s="237" t="s">
        <v>87</v>
      </c>
      <c r="AY308" s="18" t="s">
        <v>224</v>
      </c>
      <c r="BE308" s="238">
        <f>IF(N308="základní",J308,0)</f>
        <v>0</v>
      </c>
      <c r="BF308" s="238">
        <f>IF(N308="snížená",J308,0)</f>
        <v>0</v>
      </c>
      <c r="BG308" s="238">
        <f>IF(N308="zákl. přenesená",J308,0)</f>
        <v>0</v>
      </c>
      <c r="BH308" s="238">
        <f>IF(N308="sníž. přenesená",J308,0)</f>
        <v>0</v>
      </c>
      <c r="BI308" s="238">
        <f>IF(N308="nulová",J308,0)</f>
        <v>0</v>
      </c>
      <c r="BJ308" s="18" t="s">
        <v>85</v>
      </c>
      <c r="BK308" s="238">
        <f>ROUND(I308*H308,2)</f>
        <v>0</v>
      </c>
      <c r="BL308" s="18" t="s">
        <v>243</v>
      </c>
      <c r="BM308" s="237" t="s">
        <v>2789</v>
      </c>
    </row>
    <row r="309" s="2" customFormat="1" ht="24.15" customHeight="1">
      <c r="A309" s="39"/>
      <c r="B309" s="40"/>
      <c r="C309" s="226" t="s">
        <v>1293</v>
      </c>
      <c r="D309" s="226" t="s">
        <v>225</v>
      </c>
      <c r="E309" s="227" t="s">
        <v>2790</v>
      </c>
      <c r="F309" s="228" t="s">
        <v>2791</v>
      </c>
      <c r="G309" s="229" t="s">
        <v>486</v>
      </c>
      <c r="H309" s="230">
        <v>0.014999999999999999</v>
      </c>
      <c r="I309" s="231"/>
      <c r="J309" s="232">
        <f>ROUND(I309*H309,2)</f>
        <v>0</v>
      </c>
      <c r="K309" s="228" t="s">
        <v>229</v>
      </c>
      <c r="L309" s="45"/>
      <c r="M309" s="233" t="s">
        <v>1</v>
      </c>
      <c r="N309" s="234" t="s">
        <v>43</v>
      </c>
      <c r="O309" s="92"/>
      <c r="P309" s="235">
        <f>O309*H309</f>
        <v>0</v>
      </c>
      <c r="Q309" s="235">
        <v>0</v>
      </c>
      <c r="R309" s="235">
        <f>Q309*H309</f>
        <v>0</v>
      </c>
      <c r="S309" s="235">
        <v>0</v>
      </c>
      <c r="T309" s="236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37" t="s">
        <v>243</v>
      </c>
      <c r="AT309" s="237" t="s">
        <v>225</v>
      </c>
      <c r="AU309" s="237" t="s">
        <v>87</v>
      </c>
      <c r="AY309" s="18" t="s">
        <v>224</v>
      </c>
      <c r="BE309" s="238">
        <f>IF(N309="základní",J309,0)</f>
        <v>0</v>
      </c>
      <c r="BF309" s="238">
        <f>IF(N309="snížená",J309,0)</f>
        <v>0</v>
      </c>
      <c r="BG309" s="238">
        <f>IF(N309="zákl. přenesená",J309,0)</f>
        <v>0</v>
      </c>
      <c r="BH309" s="238">
        <f>IF(N309="sníž. přenesená",J309,0)</f>
        <v>0</v>
      </c>
      <c r="BI309" s="238">
        <f>IF(N309="nulová",J309,0)</f>
        <v>0</v>
      </c>
      <c r="BJ309" s="18" t="s">
        <v>85</v>
      </c>
      <c r="BK309" s="238">
        <f>ROUND(I309*H309,2)</f>
        <v>0</v>
      </c>
      <c r="BL309" s="18" t="s">
        <v>243</v>
      </c>
      <c r="BM309" s="237" t="s">
        <v>2792</v>
      </c>
    </row>
    <row r="310" s="14" customFormat="1">
      <c r="A310" s="14"/>
      <c r="B310" s="261"/>
      <c r="C310" s="262"/>
      <c r="D310" s="239" t="s">
        <v>314</v>
      </c>
      <c r="E310" s="263" t="s">
        <v>1</v>
      </c>
      <c r="F310" s="264" t="s">
        <v>2793</v>
      </c>
      <c r="G310" s="262"/>
      <c r="H310" s="263" t="s">
        <v>1</v>
      </c>
      <c r="I310" s="265"/>
      <c r="J310" s="262"/>
      <c r="K310" s="262"/>
      <c r="L310" s="266"/>
      <c r="M310" s="267"/>
      <c r="N310" s="268"/>
      <c r="O310" s="268"/>
      <c r="P310" s="268"/>
      <c r="Q310" s="268"/>
      <c r="R310" s="268"/>
      <c r="S310" s="268"/>
      <c r="T310" s="26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70" t="s">
        <v>314</v>
      </c>
      <c r="AU310" s="270" t="s">
        <v>87</v>
      </c>
      <c r="AV310" s="14" t="s">
        <v>85</v>
      </c>
      <c r="AW310" s="14" t="s">
        <v>34</v>
      </c>
      <c r="AX310" s="14" t="s">
        <v>78</v>
      </c>
      <c r="AY310" s="270" t="s">
        <v>224</v>
      </c>
    </row>
    <row r="311" s="13" customFormat="1">
      <c r="A311" s="13"/>
      <c r="B311" s="250"/>
      <c r="C311" s="251"/>
      <c r="D311" s="239" t="s">
        <v>314</v>
      </c>
      <c r="E311" s="252" t="s">
        <v>1</v>
      </c>
      <c r="F311" s="253" t="s">
        <v>2794</v>
      </c>
      <c r="G311" s="251"/>
      <c r="H311" s="254">
        <v>1246</v>
      </c>
      <c r="I311" s="255"/>
      <c r="J311" s="251"/>
      <c r="K311" s="251"/>
      <c r="L311" s="256"/>
      <c r="M311" s="257"/>
      <c r="N311" s="258"/>
      <c r="O311" s="258"/>
      <c r="P311" s="258"/>
      <c r="Q311" s="258"/>
      <c r="R311" s="258"/>
      <c r="S311" s="258"/>
      <c r="T311" s="25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0" t="s">
        <v>314</v>
      </c>
      <c r="AU311" s="260" t="s">
        <v>87</v>
      </c>
      <c r="AV311" s="13" t="s">
        <v>87</v>
      </c>
      <c r="AW311" s="13" t="s">
        <v>34</v>
      </c>
      <c r="AX311" s="13" t="s">
        <v>78</v>
      </c>
      <c r="AY311" s="260" t="s">
        <v>224</v>
      </c>
    </row>
    <row r="312" s="14" customFormat="1">
      <c r="A312" s="14"/>
      <c r="B312" s="261"/>
      <c r="C312" s="262"/>
      <c r="D312" s="239" t="s">
        <v>314</v>
      </c>
      <c r="E312" s="263" t="s">
        <v>1</v>
      </c>
      <c r="F312" s="264" t="s">
        <v>2795</v>
      </c>
      <c r="G312" s="262"/>
      <c r="H312" s="263" t="s">
        <v>1</v>
      </c>
      <c r="I312" s="265"/>
      <c r="J312" s="262"/>
      <c r="K312" s="262"/>
      <c r="L312" s="266"/>
      <c r="M312" s="267"/>
      <c r="N312" s="268"/>
      <c r="O312" s="268"/>
      <c r="P312" s="268"/>
      <c r="Q312" s="268"/>
      <c r="R312" s="268"/>
      <c r="S312" s="268"/>
      <c r="T312" s="26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70" t="s">
        <v>314</v>
      </c>
      <c r="AU312" s="270" t="s">
        <v>87</v>
      </c>
      <c r="AV312" s="14" t="s">
        <v>85</v>
      </c>
      <c r="AW312" s="14" t="s">
        <v>34</v>
      </c>
      <c r="AX312" s="14" t="s">
        <v>78</v>
      </c>
      <c r="AY312" s="270" t="s">
        <v>224</v>
      </c>
    </row>
    <row r="313" s="13" customFormat="1">
      <c r="A313" s="13"/>
      <c r="B313" s="250"/>
      <c r="C313" s="251"/>
      <c r="D313" s="239" t="s">
        <v>314</v>
      </c>
      <c r="E313" s="252" t="s">
        <v>1</v>
      </c>
      <c r="F313" s="253" t="s">
        <v>2796</v>
      </c>
      <c r="G313" s="251"/>
      <c r="H313" s="254">
        <v>245</v>
      </c>
      <c r="I313" s="255"/>
      <c r="J313" s="251"/>
      <c r="K313" s="251"/>
      <c r="L313" s="256"/>
      <c r="M313" s="257"/>
      <c r="N313" s="258"/>
      <c r="O313" s="258"/>
      <c r="P313" s="258"/>
      <c r="Q313" s="258"/>
      <c r="R313" s="258"/>
      <c r="S313" s="258"/>
      <c r="T313" s="259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0" t="s">
        <v>314</v>
      </c>
      <c r="AU313" s="260" t="s">
        <v>87</v>
      </c>
      <c r="AV313" s="13" t="s">
        <v>87</v>
      </c>
      <c r="AW313" s="13" t="s">
        <v>34</v>
      </c>
      <c r="AX313" s="13" t="s">
        <v>78</v>
      </c>
      <c r="AY313" s="260" t="s">
        <v>224</v>
      </c>
    </row>
    <row r="314" s="16" customFormat="1">
      <c r="A314" s="16"/>
      <c r="B314" s="286"/>
      <c r="C314" s="287"/>
      <c r="D314" s="239" t="s">
        <v>314</v>
      </c>
      <c r="E314" s="288" t="s">
        <v>1</v>
      </c>
      <c r="F314" s="289" t="s">
        <v>469</v>
      </c>
      <c r="G314" s="287"/>
      <c r="H314" s="290">
        <v>1491</v>
      </c>
      <c r="I314" s="291"/>
      <c r="J314" s="287"/>
      <c r="K314" s="287"/>
      <c r="L314" s="292"/>
      <c r="M314" s="293"/>
      <c r="N314" s="294"/>
      <c r="O314" s="294"/>
      <c r="P314" s="294"/>
      <c r="Q314" s="294"/>
      <c r="R314" s="294"/>
      <c r="S314" s="294"/>
      <c r="T314" s="295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T314" s="296" t="s">
        <v>314</v>
      </c>
      <c r="AU314" s="296" t="s">
        <v>87</v>
      </c>
      <c r="AV314" s="16" t="s">
        <v>101</v>
      </c>
      <c r="AW314" s="16" t="s">
        <v>34</v>
      </c>
      <c r="AX314" s="16" t="s">
        <v>78</v>
      </c>
      <c r="AY314" s="296" t="s">
        <v>224</v>
      </c>
    </row>
    <row r="315" s="14" customFormat="1">
      <c r="A315" s="14"/>
      <c r="B315" s="261"/>
      <c r="C315" s="262"/>
      <c r="D315" s="239" t="s">
        <v>314</v>
      </c>
      <c r="E315" s="263" t="s">
        <v>1</v>
      </c>
      <c r="F315" s="264" t="s">
        <v>2797</v>
      </c>
      <c r="G315" s="262"/>
      <c r="H315" s="263" t="s">
        <v>1</v>
      </c>
      <c r="I315" s="265"/>
      <c r="J315" s="262"/>
      <c r="K315" s="262"/>
      <c r="L315" s="266"/>
      <c r="M315" s="267"/>
      <c r="N315" s="268"/>
      <c r="O315" s="268"/>
      <c r="P315" s="268"/>
      <c r="Q315" s="268"/>
      <c r="R315" s="268"/>
      <c r="S315" s="268"/>
      <c r="T315" s="26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70" t="s">
        <v>314</v>
      </c>
      <c r="AU315" s="270" t="s">
        <v>87</v>
      </c>
      <c r="AV315" s="14" t="s">
        <v>85</v>
      </c>
      <c r="AW315" s="14" t="s">
        <v>34</v>
      </c>
      <c r="AX315" s="14" t="s">
        <v>78</v>
      </c>
      <c r="AY315" s="270" t="s">
        <v>224</v>
      </c>
    </row>
    <row r="316" s="13" customFormat="1">
      <c r="A316" s="13"/>
      <c r="B316" s="250"/>
      <c r="C316" s="251"/>
      <c r="D316" s="239" t="s">
        <v>314</v>
      </c>
      <c r="E316" s="252" t="s">
        <v>1</v>
      </c>
      <c r="F316" s="253" t="s">
        <v>2798</v>
      </c>
      <c r="G316" s="251"/>
      <c r="H316" s="254">
        <v>0.014999999999999999</v>
      </c>
      <c r="I316" s="255"/>
      <c r="J316" s="251"/>
      <c r="K316" s="251"/>
      <c r="L316" s="256"/>
      <c r="M316" s="257"/>
      <c r="N316" s="258"/>
      <c r="O316" s="258"/>
      <c r="P316" s="258"/>
      <c r="Q316" s="258"/>
      <c r="R316" s="258"/>
      <c r="S316" s="258"/>
      <c r="T316" s="259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0" t="s">
        <v>314</v>
      </c>
      <c r="AU316" s="260" t="s">
        <v>87</v>
      </c>
      <c r="AV316" s="13" t="s">
        <v>87</v>
      </c>
      <c r="AW316" s="13" t="s">
        <v>34</v>
      </c>
      <c r="AX316" s="13" t="s">
        <v>85</v>
      </c>
      <c r="AY316" s="260" t="s">
        <v>224</v>
      </c>
    </row>
    <row r="317" s="2" customFormat="1" ht="16.5" customHeight="1">
      <c r="A317" s="39"/>
      <c r="B317" s="40"/>
      <c r="C317" s="297" t="s">
        <v>1297</v>
      </c>
      <c r="D317" s="297" t="s">
        <v>483</v>
      </c>
      <c r="E317" s="298" t="s">
        <v>2799</v>
      </c>
      <c r="F317" s="299" t="s">
        <v>2800</v>
      </c>
      <c r="G317" s="300" t="s">
        <v>754</v>
      </c>
      <c r="H317" s="301">
        <v>15.75</v>
      </c>
      <c r="I317" s="302"/>
      <c r="J317" s="303">
        <f>ROUND(I317*H317,2)</f>
        <v>0</v>
      </c>
      <c r="K317" s="299" t="s">
        <v>1</v>
      </c>
      <c r="L317" s="304"/>
      <c r="M317" s="305" t="s">
        <v>1</v>
      </c>
      <c r="N317" s="306" t="s">
        <v>43</v>
      </c>
      <c r="O317" s="92"/>
      <c r="P317" s="235">
        <f>O317*H317</f>
        <v>0</v>
      </c>
      <c r="Q317" s="235">
        <v>0.001</v>
      </c>
      <c r="R317" s="235">
        <f>Q317*H317</f>
        <v>0.01575</v>
      </c>
      <c r="S317" s="235">
        <v>0</v>
      </c>
      <c r="T317" s="236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37" t="s">
        <v>264</v>
      </c>
      <c r="AT317" s="237" t="s">
        <v>483</v>
      </c>
      <c r="AU317" s="237" t="s">
        <v>87</v>
      </c>
      <c r="AY317" s="18" t="s">
        <v>224</v>
      </c>
      <c r="BE317" s="238">
        <f>IF(N317="základní",J317,0)</f>
        <v>0</v>
      </c>
      <c r="BF317" s="238">
        <f>IF(N317="snížená",J317,0)</f>
        <v>0</v>
      </c>
      <c r="BG317" s="238">
        <f>IF(N317="zákl. přenesená",J317,0)</f>
        <v>0</v>
      </c>
      <c r="BH317" s="238">
        <f>IF(N317="sníž. přenesená",J317,0)</f>
        <v>0</v>
      </c>
      <c r="BI317" s="238">
        <f>IF(N317="nulová",J317,0)</f>
        <v>0</v>
      </c>
      <c r="BJ317" s="18" t="s">
        <v>85</v>
      </c>
      <c r="BK317" s="238">
        <f>ROUND(I317*H317,2)</f>
        <v>0</v>
      </c>
      <c r="BL317" s="18" t="s">
        <v>243</v>
      </c>
      <c r="BM317" s="237" t="s">
        <v>2801</v>
      </c>
    </row>
    <row r="318" s="13" customFormat="1">
      <c r="A318" s="13"/>
      <c r="B318" s="250"/>
      <c r="C318" s="251"/>
      <c r="D318" s="239" t="s">
        <v>314</v>
      </c>
      <c r="E318" s="251"/>
      <c r="F318" s="253" t="s">
        <v>2802</v>
      </c>
      <c r="G318" s="251"/>
      <c r="H318" s="254">
        <v>15.75</v>
      </c>
      <c r="I318" s="255"/>
      <c r="J318" s="251"/>
      <c r="K318" s="251"/>
      <c r="L318" s="256"/>
      <c r="M318" s="257"/>
      <c r="N318" s="258"/>
      <c r="O318" s="258"/>
      <c r="P318" s="258"/>
      <c r="Q318" s="258"/>
      <c r="R318" s="258"/>
      <c r="S318" s="258"/>
      <c r="T318" s="259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0" t="s">
        <v>314</v>
      </c>
      <c r="AU318" s="260" t="s">
        <v>87</v>
      </c>
      <c r="AV318" s="13" t="s">
        <v>87</v>
      </c>
      <c r="AW318" s="13" t="s">
        <v>4</v>
      </c>
      <c r="AX318" s="13" t="s">
        <v>85</v>
      </c>
      <c r="AY318" s="260" t="s">
        <v>224</v>
      </c>
    </row>
    <row r="319" s="2" customFormat="1" ht="24.15" customHeight="1">
      <c r="A319" s="39"/>
      <c r="B319" s="40"/>
      <c r="C319" s="226" t="s">
        <v>1302</v>
      </c>
      <c r="D319" s="226" t="s">
        <v>225</v>
      </c>
      <c r="E319" s="227" t="s">
        <v>2803</v>
      </c>
      <c r="F319" s="228" t="s">
        <v>2804</v>
      </c>
      <c r="G319" s="229" t="s">
        <v>486</v>
      </c>
      <c r="H319" s="230">
        <v>0.0080000000000000002</v>
      </c>
      <c r="I319" s="231"/>
      <c r="J319" s="232">
        <f>ROUND(I319*H319,2)</f>
        <v>0</v>
      </c>
      <c r="K319" s="228" t="s">
        <v>229</v>
      </c>
      <c r="L319" s="45"/>
      <c r="M319" s="233" t="s">
        <v>1</v>
      </c>
      <c r="N319" s="234" t="s">
        <v>43</v>
      </c>
      <c r="O319" s="92"/>
      <c r="P319" s="235">
        <f>O319*H319</f>
        <v>0</v>
      </c>
      <c r="Q319" s="235">
        <v>0</v>
      </c>
      <c r="R319" s="235">
        <f>Q319*H319</f>
        <v>0</v>
      </c>
      <c r="S319" s="235">
        <v>0</v>
      </c>
      <c r="T319" s="236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7" t="s">
        <v>243</v>
      </c>
      <c r="AT319" s="237" t="s">
        <v>225</v>
      </c>
      <c r="AU319" s="237" t="s">
        <v>87</v>
      </c>
      <c r="AY319" s="18" t="s">
        <v>224</v>
      </c>
      <c r="BE319" s="238">
        <f>IF(N319="základní",J319,0)</f>
        <v>0</v>
      </c>
      <c r="BF319" s="238">
        <f>IF(N319="snížená",J319,0)</f>
        <v>0</v>
      </c>
      <c r="BG319" s="238">
        <f>IF(N319="zákl. přenesená",J319,0)</f>
        <v>0</v>
      </c>
      <c r="BH319" s="238">
        <f>IF(N319="sníž. přenesená",J319,0)</f>
        <v>0</v>
      </c>
      <c r="BI319" s="238">
        <f>IF(N319="nulová",J319,0)</f>
        <v>0</v>
      </c>
      <c r="BJ319" s="18" t="s">
        <v>85</v>
      </c>
      <c r="BK319" s="238">
        <f>ROUND(I319*H319,2)</f>
        <v>0</v>
      </c>
      <c r="BL319" s="18" t="s">
        <v>243</v>
      </c>
      <c r="BM319" s="237" t="s">
        <v>2805</v>
      </c>
    </row>
    <row r="320" s="13" customFormat="1">
      <c r="A320" s="13"/>
      <c r="B320" s="250"/>
      <c r="C320" s="251"/>
      <c r="D320" s="239" t="s">
        <v>314</v>
      </c>
      <c r="E320" s="252" t="s">
        <v>1</v>
      </c>
      <c r="F320" s="253" t="s">
        <v>2806</v>
      </c>
      <c r="G320" s="251"/>
      <c r="H320" s="254">
        <v>0.0080000000000000002</v>
      </c>
      <c r="I320" s="255"/>
      <c r="J320" s="251"/>
      <c r="K320" s="251"/>
      <c r="L320" s="256"/>
      <c r="M320" s="257"/>
      <c r="N320" s="258"/>
      <c r="O320" s="258"/>
      <c r="P320" s="258"/>
      <c r="Q320" s="258"/>
      <c r="R320" s="258"/>
      <c r="S320" s="258"/>
      <c r="T320" s="259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60" t="s">
        <v>314</v>
      </c>
      <c r="AU320" s="260" t="s">
        <v>87</v>
      </c>
      <c r="AV320" s="13" t="s">
        <v>87</v>
      </c>
      <c r="AW320" s="13" t="s">
        <v>34</v>
      </c>
      <c r="AX320" s="13" t="s">
        <v>85</v>
      </c>
      <c r="AY320" s="260" t="s">
        <v>224</v>
      </c>
    </row>
    <row r="321" s="2" customFormat="1" ht="16.5" customHeight="1">
      <c r="A321" s="39"/>
      <c r="B321" s="40"/>
      <c r="C321" s="297" t="s">
        <v>1306</v>
      </c>
      <c r="D321" s="297" t="s">
        <v>483</v>
      </c>
      <c r="E321" s="298" t="s">
        <v>2787</v>
      </c>
      <c r="F321" s="299" t="s">
        <v>2788</v>
      </c>
      <c r="G321" s="300" t="s">
        <v>754</v>
      </c>
      <c r="H321" s="301">
        <v>8</v>
      </c>
      <c r="I321" s="302"/>
      <c r="J321" s="303">
        <f>ROUND(I321*H321,2)</f>
        <v>0</v>
      </c>
      <c r="K321" s="299" t="s">
        <v>229</v>
      </c>
      <c r="L321" s="304"/>
      <c r="M321" s="305" t="s">
        <v>1</v>
      </c>
      <c r="N321" s="306" t="s">
        <v>43</v>
      </c>
      <c r="O321" s="92"/>
      <c r="P321" s="235">
        <f>O321*H321</f>
        <v>0</v>
      </c>
      <c r="Q321" s="235">
        <v>0.001</v>
      </c>
      <c r="R321" s="235">
        <f>Q321*H321</f>
        <v>0.0080000000000000002</v>
      </c>
      <c r="S321" s="235">
        <v>0</v>
      </c>
      <c r="T321" s="236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37" t="s">
        <v>264</v>
      </c>
      <c r="AT321" s="237" t="s">
        <v>483</v>
      </c>
      <c r="AU321" s="237" t="s">
        <v>87</v>
      </c>
      <c r="AY321" s="18" t="s">
        <v>224</v>
      </c>
      <c r="BE321" s="238">
        <f>IF(N321="základní",J321,0)</f>
        <v>0</v>
      </c>
      <c r="BF321" s="238">
        <f>IF(N321="snížená",J321,0)</f>
        <v>0</v>
      </c>
      <c r="BG321" s="238">
        <f>IF(N321="zákl. přenesená",J321,0)</f>
        <v>0</v>
      </c>
      <c r="BH321" s="238">
        <f>IF(N321="sníž. přenesená",J321,0)</f>
        <v>0</v>
      </c>
      <c r="BI321" s="238">
        <f>IF(N321="nulová",J321,0)</f>
        <v>0</v>
      </c>
      <c r="BJ321" s="18" t="s">
        <v>85</v>
      </c>
      <c r="BK321" s="238">
        <f>ROUND(I321*H321,2)</f>
        <v>0</v>
      </c>
      <c r="BL321" s="18" t="s">
        <v>243</v>
      </c>
      <c r="BM321" s="237" t="s">
        <v>2807</v>
      </c>
    </row>
    <row r="322" s="2" customFormat="1" ht="21.75" customHeight="1">
      <c r="A322" s="39"/>
      <c r="B322" s="40"/>
      <c r="C322" s="226" t="s">
        <v>1311</v>
      </c>
      <c r="D322" s="226" t="s">
        <v>225</v>
      </c>
      <c r="E322" s="227" t="s">
        <v>2808</v>
      </c>
      <c r="F322" s="228" t="s">
        <v>2809</v>
      </c>
      <c r="G322" s="229" t="s">
        <v>312</v>
      </c>
      <c r="H322" s="230">
        <v>5500</v>
      </c>
      <c r="I322" s="231"/>
      <c r="J322" s="232">
        <f>ROUND(I322*H322,2)</f>
        <v>0</v>
      </c>
      <c r="K322" s="228" t="s">
        <v>229</v>
      </c>
      <c r="L322" s="45"/>
      <c r="M322" s="233" t="s">
        <v>1</v>
      </c>
      <c r="N322" s="234" t="s">
        <v>43</v>
      </c>
      <c r="O322" s="92"/>
      <c r="P322" s="235">
        <f>O322*H322</f>
        <v>0</v>
      </c>
      <c r="Q322" s="235">
        <v>0</v>
      </c>
      <c r="R322" s="235">
        <f>Q322*H322</f>
        <v>0</v>
      </c>
      <c r="S322" s="235">
        <v>0</v>
      </c>
      <c r="T322" s="236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37" t="s">
        <v>243</v>
      </c>
      <c r="AT322" s="237" t="s">
        <v>225</v>
      </c>
      <c r="AU322" s="237" t="s">
        <v>87</v>
      </c>
      <c r="AY322" s="18" t="s">
        <v>224</v>
      </c>
      <c r="BE322" s="238">
        <f>IF(N322="základní",J322,0)</f>
        <v>0</v>
      </c>
      <c r="BF322" s="238">
        <f>IF(N322="snížená",J322,0)</f>
        <v>0</v>
      </c>
      <c r="BG322" s="238">
        <f>IF(N322="zákl. přenesená",J322,0)</f>
        <v>0</v>
      </c>
      <c r="BH322" s="238">
        <f>IF(N322="sníž. přenesená",J322,0)</f>
        <v>0</v>
      </c>
      <c r="BI322" s="238">
        <f>IF(N322="nulová",J322,0)</f>
        <v>0</v>
      </c>
      <c r="BJ322" s="18" t="s">
        <v>85</v>
      </c>
      <c r="BK322" s="238">
        <f>ROUND(I322*H322,2)</f>
        <v>0</v>
      </c>
      <c r="BL322" s="18" t="s">
        <v>243</v>
      </c>
      <c r="BM322" s="237" t="s">
        <v>2810</v>
      </c>
    </row>
    <row r="323" s="2" customFormat="1">
      <c r="A323" s="39"/>
      <c r="B323" s="40"/>
      <c r="C323" s="41"/>
      <c r="D323" s="239" t="s">
        <v>235</v>
      </c>
      <c r="E323" s="41"/>
      <c r="F323" s="240" t="s">
        <v>2811</v>
      </c>
      <c r="G323" s="41"/>
      <c r="H323" s="41"/>
      <c r="I323" s="241"/>
      <c r="J323" s="41"/>
      <c r="K323" s="41"/>
      <c r="L323" s="45"/>
      <c r="M323" s="242"/>
      <c r="N323" s="243"/>
      <c r="O323" s="92"/>
      <c r="P323" s="92"/>
      <c r="Q323" s="92"/>
      <c r="R323" s="92"/>
      <c r="S323" s="92"/>
      <c r="T323" s="93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235</v>
      </c>
      <c r="AU323" s="18" t="s">
        <v>87</v>
      </c>
    </row>
    <row r="324" s="14" customFormat="1">
      <c r="A324" s="14"/>
      <c r="B324" s="261"/>
      <c r="C324" s="262"/>
      <c r="D324" s="239" t="s">
        <v>314</v>
      </c>
      <c r="E324" s="263" t="s">
        <v>1</v>
      </c>
      <c r="F324" s="264" t="s">
        <v>2812</v>
      </c>
      <c r="G324" s="262"/>
      <c r="H324" s="263" t="s">
        <v>1</v>
      </c>
      <c r="I324" s="265"/>
      <c r="J324" s="262"/>
      <c r="K324" s="262"/>
      <c r="L324" s="266"/>
      <c r="M324" s="267"/>
      <c r="N324" s="268"/>
      <c r="O324" s="268"/>
      <c r="P324" s="268"/>
      <c r="Q324" s="268"/>
      <c r="R324" s="268"/>
      <c r="S324" s="268"/>
      <c r="T324" s="26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70" t="s">
        <v>314</v>
      </c>
      <c r="AU324" s="270" t="s">
        <v>87</v>
      </c>
      <c r="AV324" s="14" t="s">
        <v>85</v>
      </c>
      <c r="AW324" s="14" t="s">
        <v>34</v>
      </c>
      <c r="AX324" s="14" t="s">
        <v>78</v>
      </c>
      <c r="AY324" s="270" t="s">
        <v>224</v>
      </c>
    </row>
    <row r="325" s="13" customFormat="1">
      <c r="A325" s="13"/>
      <c r="B325" s="250"/>
      <c r="C325" s="251"/>
      <c r="D325" s="239" t="s">
        <v>314</v>
      </c>
      <c r="E325" s="252" t="s">
        <v>1</v>
      </c>
      <c r="F325" s="253" t="s">
        <v>2576</v>
      </c>
      <c r="G325" s="251"/>
      <c r="H325" s="254">
        <v>3060</v>
      </c>
      <c r="I325" s="255"/>
      <c r="J325" s="251"/>
      <c r="K325" s="251"/>
      <c r="L325" s="256"/>
      <c r="M325" s="257"/>
      <c r="N325" s="258"/>
      <c r="O325" s="258"/>
      <c r="P325" s="258"/>
      <c r="Q325" s="258"/>
      <c r="R325" s="258"/>
      <c r="S325" s="258"/>
      <c r="T325" s="259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0" t="s">
        <v>314</v>
      </c>
      <c r="AU325" s="260" t="s">
        <v>87</v>
      </c>
      <c r="AV325" s="13" t="s">
        <v>87</v>
      </c>
      <c r="AW325" s="13" t="s">
        <v>34</v>
      </c>
      <c r="AX325" s="13" t="s">
        <v>78</v>
      </c>
      <c r="AY325" s="260" t="s">
        <v>224</v>
      </c>
    </row>
    <row r="326" s="13" customFormat="1">
      <c r="A326" s="13"/>
      <c r="B326" s="250"/>
      <c r="C326" s="251"/>
      <c r="D326" s="239" t="s">
        <v>314</v>
      </c>
      <c r="E326" s="252" t="s">
        <v>1</v>
      </c>
      <c r="F326" s="253" t="s">
        <v>2577</v>
      </c>
      <c r="G326" s="251"/>
      <c r="H326" s="254">
        <v>2440</v>
      </c>
      <c r="I326" s="255"/>
      <c r="J326" s="251"/>
      <c r="K326" s="251"/>
      <c r="L326" s="256"/>
      <c r="M326" s="257"/>
      <c r="N326" s="258"/>
      <c r="O326" s="258"/>
      <c r="P326" s="258"/>
      <c r="Q326" s="258"/>
      <c r="R326" s="258"/>
      <c r="S326" s="258"/>
      <c r="T326" s="259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0" t="s">
        <v>314</v>
      </c>
      <c r="AU326" s="260" t="s">
        <v>87</v>
      </c>
      <c r="AV326" s="13" t="s">
        <v>87</v>
      </c>
      <c r="AW326" s="13" t="s">
        <v>34</v>
      </c>
      <c r="AX326" s="13" t="s">
        <v>78</v>
      </c>
      <c r="AY326" s="260" t="s">
        <v>224</v>
      </c>
    </row>
    <row r="327" s="15" customFormat="1">
      <c r="A327" s="15"/>
      <c r="B327" s="275"/>
      <c r="C327" s="276"/>
      <c r="D327" s="239" t="s">
        <v>314</v>
      </c>
      <c r="E327" s="277" t="s">
        <v>1</v>
      </c>
      <c r="F327" s="278" t="s">
        <v>463</v>
      </c>
      <c r="G327" s="276"/>
      <c r="H327" s="279">
        <v>5500</v>
      </c>
      <c r="I327" s="280"/>
      <c r="J327" s="276"/>
      <c r="K327" s="276"/>
      <c r="L327" s="281"/>
      <c r="M327" s="282"/>
      <c r="N327" s="283"/>
      <c r="O327" s="283"/>
      <c r="P327" s="283"/>
      <c r="Q327" s="283"/>
      <c r="R327" s="283"/>
      <c r="S327" s="283"/>
      <c r="T327" s="28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85" t="s">
        <v>314</v>
      </c>
      <c r="AU327" s="285" t="s">
        <v>87</v>
      </c>
      <c r="AV327" s="15" t="s">
        <v>243</v>
      </c>
      <c r="AW327" s="15" t="s">
        <v>34</v>
      </c>
      <c r="AX327" s="15" t="s">
        <v>85</v>
      </c>
      <c r="AY327" s="285" t="s">
        <v>224</v>
      </c>
    </row>
    <row r="328" s="2" customFormat="1" ht="21.75" customHeight="1">
      <c r="A328" s="39"/>
      <c r="B328" s="40"/>
      <c r="C328" s="226" t="s">
        <v>1315</v>
      </c>
      <c r="D328" s="226" t="s">
        <v>225</v>
      </c>
      <c r="E328" s="227" t="s">
        <v>2813</v>
      </c>
      <c r="F328" s="228" t="s">
        <v>2814</v>
      </c>
      <c r="G328" s="229" t="s">
        <v>312</v>
      </c>
      <c r="H328" s="230">
        <v>4340</v>
      </c>
      <c r="I328" s="231"/>
      <c r="J328" s="232">
        <f>ROUND(I328*H328,2)</f>
        <v>0</v>
      </c>
      <c r="K328" s="228" t="s">
        <v>229</v>
      </c>
      <c r="L328" s="45"/>
      <c r="M328" s="233" t="s">
        <v>1</v>
      </c>
      <c r="N328" s="234" t="s">
        <v>43</v>
      </c>
      <c r="O328" s="92"/>
      <c r="P328" s="235">
        <f>O328*H328</f>
        <v>0</v>
      </c>
      <c r="Q328" s="235">
        <v>0</v>
      </c>
      <c r="R328" s="235">
        <f>Q328*H328</f>
        <v>0</v>
      </c>
      <c r="S328" s="235">
        <v>0</v>
      </c>
      <c r="T328" s="236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7" t="s">
        <v>243</v>
      </c>
      <c r="AT328" s="237" t="s">
        <v>225</v>
      </c>
      <c r="AU328" s="237" t="s">
        <v>87</v>
      </c>
      <c r="AY328" s="18" t="s">
        <v>224</v>
      </c>
      <c r="BE328" s="238">
        <f>IF(N328="základní",J328,0)</f>
        <v>0</v>
      </c>
      <c r="BF328" s="238">
        <f>IF(N328="snížená",J328,0)</f>
        <v>0</v>
      </c>
      <c r="BG328" s="238">
        <f>IF(N328="zákl. přenesená",J328,0)</f>
        <v>0</v>
      </c>
      <c r="BH328" s="238">
        <f>IF(N328="sníž. přenesená",J328,0)</f>
        <v>0</v>
      </c>
      <c r="BI328" s="238">
        <f>IF(N328="nulová",J328,0)</f>
        <v>0</v>
      </c>
      <c r="BJ328" s="18" t="s">
        <v>85</v>
      </c>
      <c r="BK328" s="238">
        <f>ROUND(I328*H328,2)</f>
        <v>0</v>
      </c>
      <c r="BL328" s="18" t="s">
        <v>243</v>
      </c>
      <c r="BM328" s="237" t="s">
        <v>2815</v>
      </c>
    </row>
    <row r="329" s="2" customFormat="1">
      <c r="A329" s="39"/>
      <c r="B329" s="40"/>
      <c r="C329" s="41"/>
      <c r="D329" s="239" t="s">
        <v>235</v>
      </c>
      <c r="E329" s="41"/>
      <c r="F329" s="240" t="s">
        <v>2811</v>
      </c>
      <c r="G329" s="41"/>
      <c r="H329" s="41"/>
      <c r="I329" s="241"/>
      <c r="J329" s="41"/>
      <c r="K329" s="41"/>
      <c r="L329" s="45"/>
      <c r="M329" s="242"/>
      <c r="N329" s="243"/>
      <c r="O329" s="92"/>
      <c r="P329" s="92"/>
      <c r="Q329" s="92"/>
      <c r="R329" s="92"/>
      <c r="S329" s="92"/>
      <c r="T329" s="93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235</v>
      </c>
      <c r="AU329" s="18" t="s">
        <v>87</v>
      </c>
    </row>
    <row r="330" s="14" customFormat="1">
      <c r="A330" s="14"/>
      <c r="B330" s="261"/>
      <c r="C330" s="262"/>
      <c r="D330" s="239" t="s">
        <v>314</v>
      </c>
      <c r="E330" s="263" t="s">
        <v>1</v>
      </c>
      <c r="F330" s="264" t="s">
        <v>2812</v>
      </c>
      <c r="G330" s="262"/>
      <c r="H330" s="263" t="s">
        <v>1</v>
      </c>
      <c r="I330" s="265"/>
      <c r="J330" s="262"/>
      <c r="K330" s="262"/>
      <c r="L330" s="266"/>
      <c r="M330" s="267"/>
      <c r="N330" s="268"/>
      <c r="O330" s="268"/>
      <c r="P330" s="268"/>
      <c r="Q330" s="268"/>
      <c r="R330" s="268"/>
      <c r="S330" s="268"/>
      <c r="T330" s="26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70" t="s">
        <v>314</v>
      </c>
      <c r="AU330" s="270" t="s">
        <v>87</v>
      </c>
      <c r="AV330" s="14" t="s">
        <v>85</v>
      </c>
      <c r="AW330" s="14" t="s">
        <v>34</v>
      </c>
      <c r="AX330" s="14" t="s">
        <v>78</v>
      </c>
      <c r="AY330" s="270" t="s">
        <v>224</v>
      </c>
    </row>
    <row r="331" s="13" customFormat="1">
      <c r="A331" s="13"/>
      <c r="B331" s="250"/>
      <c r="C331" s="251"/>
      <c r="D331" s="239" t="s">
        <v>314</v>
      </c>
      <c r="E331" s="252" t="s">
        <v>1</v>
      </c>
      <c r="F331" s="253" t="s">
        <v>2588</v>
      </c>
      <c r="G331" s="251"/>
      <c r="H331" s="254">
        <v>3840</v>
      </c>
      <c r="I331" s="255"/>
      <c r="J331" s="251"/>
      <c r="K331" s="251"/>
      <c r="L331" s="256"/>
      <c r="M331" s="257"/>
      <c r="N331" s="258"/>
      <c r="O331" s="258"/>
      <c r="P331" s="258"/>
      <c r="Q331" s="258"/>
      <c r="R331" s="258"/>
      <c r="S331" s="258"/>
      <c r="T331" s="259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60" t="s">
        <v>314</v>
      </c>
      <c r="AU331" s="260" t="s">
        <v>87</v>
      </c>
      <c r="AV331" s="13" t="s">
        <v>87</v>
      </c>
      <c r="AW331" s="13" t="s">
        <v>34</v>
      </c>
      <c r="AX331" s="13" t="s">
        <v>78</v>
      </c>
      <c r="AY331" s="260" t="s">
        <v>224</v>
      </c>
    </row>
    <row r="332" s="13" customFormat="1">
      <c r="A332" s="13"/>
      <c r="B332" s="250"/>
      <c r="C332" s="251"/>
      <c r="D332" s="239" t="s">
        <v>314</v>
      </c>
      <c r="E332" s="252" t="s">
        <v>1</v>
      </c>
      <c r="F332" s="253" t="s">
        <v>2589</v>
      </c>
      <c r="G332" s="251"/>
      <c r="H332" s="254">
        <v>500</v>
      </c>
      <c r="I332" s="255"/>
      <c r="J332" s="251"/>
      <c r="K332" s="251"/>
      <c r="L332" s="256"/>
      <c r="M332" s="257"/>
      <c r="N332" s="258"/>
      <c r="O332" s="258"/>
      <c r="P332" s="258"/>
      <c r="Q332" s="258"/>
      <c r="R332" s="258"/>
      <c r="S332" s="258"/>
      <c r="T332" s="259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0" t="s">
        <v>314</v>
      </c>
      <c r="AU332" s="260" t="s">
        <v>87</v>
      </c>
      <c r="AV332" s="13" t="s">
        <v>87</v>
      </c>
      <c r="AW332" s="13" t="s">
        <v>34</v>
      </c>
      <c r="AX332" s="13" t="s">
        <v>78</v>
      </c>
      <c r="AY332" s="260" t="s">
        <v>224</v>
      </c>
    </row>
    <row r="333" s="15" customFormat="1">
      <c r="A333" s="15"/>
      <c r="B333" s="275"/>
      <c r="C333" s="276"/>
      <c r="D333" s="239" t="s">
        <v>314</v>
      </c>
      <c r="E333" s="277" t="s">
        <v>1</v>
      </c>
      <c r="F333" s="278" t="s">
        <v>463</v>
      </c>
      <c r="G333" s="276"/>
      <c r="H333" s="279">
        <v>4340</v>
      </c>
      <c r="I333" s="280"/>
      <c r="J333" s="276"/>
      <c r="K333" s="276"/>
      <c r="L333" s="281"/>
      <c r="M333" s="282"/>
      <c r="N333" s="283"/>
      <c r="O333" s="283"/>
      <c r="P333" s="283"/>
      <c r="Q333" s="283"/>
      <c r="R333" s="283"/>
      <c r="S333" s="283"/>
      <c r="T333" s="284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85" t="s">
        <v>314</v>
      </c>
      <c r="AU333" s="285" t="s">
        <v>87</v>
      </c>
      <c r="AV333" s="15" t="s">
        <v>243</v>
      </c>
      <c r="AW333" s="15" t="s">
        <v>34</v>
      </c>
      <c r="AX333" s="15" t="s">
        <v>85</v>
      </c>
      <c r="AY333" s="285" t="s">
        <v>224</v>
      </c>
    </row>
    <row r="334" s="2" customFormat="1" ht="33" customHeight="1">
      <c r="A334" s="39"/>
      <c r="B334" s="40"/>
      <c r="C334" s="226" t="s">
        <v>1321</v>
      </c>
      <c r="D334" s="226" t="s">
        <v>225</v>
      </c>
      <c r="E334" s="227" t="s">
        <v>2816</v>
      </c>
      <c r="F334" s="228" t="s">
        <v>2817</v>
      </c>
      <c r="G334" s="229" t="s">
        <v>312</v>
      </c>
      <c r="H334" s="230">
        <v>51</v>
      </c>
      <c r="I334" s="231"/>
      <c r="J334" s="232">
        <f>ROUND(I334*H334,2)</f>
        <v>0</v>
      </c>
      <c r="K334" s="228" t="s">
        <v>229</v>
      </c>
      <c r="L334" s="45"/>
      <c r="M334" s="233" t="s">
        <v>1</v>
      </c>
      <c r="N334" s="234" t="s">
        <v>43</v>
      </c>
      <c r="O334" s="92"/>
      <c r="P334" s="235">
        <f>O334*H334</f>
        <v>0</v>
      </c>
      <c r="Q334" s="235">
        <v>0</v>
      </c>
      <c r="R334" s="235">
        <f>Q334*H334</f>
        <v>0</v>
      </c>
      <c r="S334" s="235">
        <v>0</v>
      </c>
      <c r="T334" s="236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37" t="s">
        <v>243</v>
      </c>
      <c r="AT334" s="237" t="s">
        <v>225</v>
      </c>
      <c r="AU334" s="237" t="s">
        <v>87</v>
      </c>
      <c r="AY334" s="18" t="s">
        <v>224</v>
      </c>
      <c r="BE334" s="238">
        <f>IF(N334="základní",J334,0)</f>
        <v>0</v>
      </c>
      <c r="BF334" s="238">
        <f>IF(N334="snížená",J334,0)</f>
        <v>0</v>
      </c>
      <c r="BG334" s="238">
        <f>IF(N334="zákl. přenesená",J334,0)</f>
        <v>0</v>
      </c>
      <c r="BH334" s="238">
        <f>IF(N334="sníž. přenesená",J334,0)</f>
        <v>0</v>
      </c>
      <c r="BI334" s="238">
        <f>IF(N334="nulová",J334,0)</f>
        <v>0</v>
      </c>
      <c r="BJ334" s="18" t="s">
        <v>85</v>
      </c>
      <c r="BK334" s="238">
        <f>ROUND(I334*H334,2)</f>
        <v>0</v>
      </c>
      <c r="BL334" s="18" t="s">
        <v>243</v>
      </c>
      <c r="BM334" s="237" t="s">
        <v>2818</v>
      </c>
    </row>
    <row r="335" s="2" customFormat="1" ht="33" customHeight="1">
      <c r="A335" s="39"/>
      <c r="B335" s="40"/>
      <c r="C335" s="226" t="s">
        <v>1327</v>
      </c>
      <c r="D335" s="226" t="s">
        <v>225</v>
      </c>
      <c r="E335" s="227" t="s">
        <v>2819</v>
      </c>
      <c r="F335" s="228" t="s">
        <v>2820</v>
      </c>
      <c r="G335" s="229" t="s">
        <v>312</v>
      </c>
      <c r="H335" s="230">
        <v>150</v>
      </c>
      <c r="I335" s="231"/>
      <c r="J335" s="232">
        <f>ROUND(I335*H335,2)</f>
        <v>0</v>
      </c>
      <c r="K335" s="228" t="s">
        <v>229</v>
      </c>
      <c r="L335" s="45"/>
      <c r="M335" s="233" t="s">
        <v>1</v>
      </c>
      <c r="N335" s="234" t="s">
        <v>43</v>
      </c>
      <c r="O335" s="92"/>
      <c r="P335" s="235">
        <f>O335*H335</f>
        <v>0</v>
      </c>
      <c r="Q335" s="235">
        <v>0</v>
      </c>
      <c r="R335" s="235">
        <f>Q335*H335</f>
        <v>0</v>
      </c>
      <c r="S335" s="235">
        <v>0</v>
      </c>
      <c r="T335" s="236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37" t="s">
        <v>243</v>
      </c>
      <c r="AT335" s="237" t="s">
        <v>225</v>
      </c>
      <c r="AU335" s="237" t="s">
        <v>87</v>
      </c>
      <c r="AY335" s="18" t="s">
        <v>224</v>
      </c>
      <c r="BE335" s="238">
        <f>IF(N335="základní",J335,0)</f>
        <v>0</v>
      </c>
      <c r="BF335" s="238">
        <f>IF(N335="snížená",J335,0)</f>
        <v>0</v>
      </c>
      <c r="BG335" s="238">
        <f>IF(N335="zákl. přenesená",J335,0)</f>
        <v>0</v>
      </c>
      <c r="BH335" s="238">
        <f>IF(N335="sníž. přenesená",J335,0)</f>
        <v>0</v>
      </c>
      <c r="BI335" s="238">
        <f>IF(N335="nulová",J335,0)</f>
        <v>0</v>
      </c>
      <c r="BJ335" s="18" t="s">
        <v>85</v>
      </c>
      <c r="BK335" s="238">
        <f>ROUND(I335*H335,2)</f>
        <v>0</v>
      </c>
      <c r="BL335" s="18" t="s">
        <v>243</v>
      </c>
      <c r="BM335" s="237" t="s">
        <v>2821</v>
      </c>
    </row>
    <row r="336" s="2" customFormat="1" ht="24.15" customHeight="1">
      <c r="A336" s="39"/>
      <c r="B336" s="40"/>
      <c r="C336" s="226" t="s">
        <v>1333</v>
      </c>
      <c r="D336" s="226" t="s">
        <v>225</v>
      </c>
      <c r="E336" s="227" t="s">
        <v>2822</v>
      </c>
      <c r="F336" s="228" t="s">
        <v>2823</v>
      </c>
      <c r="G336" s="229" t="s">
        <v>312</v>
      </c>
      <c r="H336" s="230">
        <v>210</v>
      </c>
      <c r="I336" s="231"/>
      <c r="J336" s="232">
        <f>ROUND(I336*H336,2)</f>
        <v>0</v>
      </c>
      <c r="K336" s="228" t="s">
        <v>229</v>
      </c>
      <c r="L336" s="45"/>
      <c r="M336" s="233" t="s">
        <v>1</v>
      </c>
      <c r="N336" s="234" t="s">
        <v>43</v>
      </c>
      <c r="O336" s="92"/>
      <c r="P336" s="235">
        <f>O336*H336</f>
        <v>0</v>
      </c>
      <c r="Q336" s="235">
        <v>0</v>
      </c>
      <c r="R336" s="235">
        <f>Q336*H336</f>
        <v>0</v>
      </c>
      <c r="S336" s="235">
        <v>0</v>
      </c>
      <c r="T336" s="236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37" t="s">
        <v>243</v>
      </c>
      <c r="AT336" s="237" t="s">
        <v>225</v>
      </c>
      <c r="AU336" s="237" t="s">
        <v>87</v>
      </c>
      <c r="AY336" s="18" t="s">
        <v>224</v>
      </c>
      <c r="BE336" s="238">
        <f>IF(N336="základní",J336,0)</f>
        <v>0</v>
      </c>
      <c r="BF336" s="238">
        <f>IF(N336="snížená",J336,0)</f>
        <v>0</v>
      </c>
      <c r="BG336" s="238">
        <f>IF(N336="zákl. přenesená",J336,0)</f>
        <v>0</v>
      </c>
      <c r="BH336" s="238">
        <f>IF(N336="sníž. přenesená",J336,0)</f>
        <v>0</v>
      </c>
      <c r="BI336" s="238">
        <f>IF(N336="nulová",J336,0)</f>
        <v>0</v>
      </c>
      <c r="BJ336" s="18" t="s">
        <v>85</v>
      </c>
      <c r="BK336" s="238">
        <f>ROUND(I336*H336,2)</f>
        <v>0</v>
      </c>
      <c r="BL336" s="18" t="s">
        <v>243</v>
      </c>
      <c r="BM336" s="237" t="s">
        <v>2824</v>
      </c>
    </row>
    <row r="337" s="2" customFormat="1" ht="16.5" customHeight="1">
      <c r="A337" s="39"/>
      <c r="B337" s="40"/>
      <c r="C337" s="226" t="s">
        <v>1338</v>
      </c>
      <c r="D337" s="226" t="s">
        <v>225</v>
      </c>
      <c r="E337" s="227" t="s">
        <v>2825</v>
      </c>
      <c r="F337" s="228" t="s">
        <v>2826</v>
      </c>
      <c r="G337" s="229" t="s">
        <v>394</v>
      </c>
      <c r="H337" s="230">
        <v>61.299999999999997</v>
      </c>
      <c r="I337" s="231"/>
      <c r="J337" s="232">
        <f>ROUND(I337*H337,2)</f>
        <v>0</v>
      </c>
      <c r="K337" s="228" t="s">
        <v>229</v>
      </c>
      <c r="L337" s="45"/>
      <c r="M337" s="233" t="s">
        <v>1</v>
      </c>
      <c r="N337" s="234" t="s">
        <v>43</v>
      </c>
      <c r="O337" s="92"/>
      <c r="P337" s="235">
        <f>O337*H337</f>
        <v>0</v>
      </c>
      <c r="Q337" s="235">
        <v>0</v>
      </c>
      <c r="R337" s="235">
        <f>Q337*H337</f>
        <v>0</v>
      </c>
      <c r="S337" s="235">
        <v>0</v>
      </c>
      <c r="T337" s="236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37" t="s">
        <v>243</v>
      </c>
      <c r="AT337" s="237" t="s">
        <v>225</v>
      </c>
      <c r="AU337" s="237" t="s">
        <v>87</v>
      </c>
      <c r="AY337" s="18" t="s">
        <v>224</v>
      </c>
      <c r="BE337" s="238">
        <f>IF(N337="základní",J337,0)</f>
        <v>0</v>
      </c>
      <c r="BF337" s="238">
        <f>IF(N337="snížená",J337,0)</f>
        <v>0</v>
      </c>
      <c r="BG337" s="238">
        <f>IF(N337="zákl. přenesená",J337,0)</f>
        <v>0</v>
      </c>
      <c r="BH337" s="238">
        <f>IF(N337="sníž. přenesená",J337,0)</f>
        <v>0</v>
      </c>
      <c r="BI337" s="238">
        <f>IF(N337="nulová",J337,0)</f>
        <v>0</v>
      </c>
      <c r="BJ337" s="18" t="s">
        <v>85</v>
      </c>
      <c r="BK337" s="238">
        <f>ROUND(I337*H337,2)</f>
        <v>0</v>
      </c>
      <c r="BL337" s="18" t="s">
        <v>243</v>
      </c>
      <c r="BM337" s="237" t="s">
        <v>2827</v>
      </c>
    </row>
    <row r="338" s="13" customFormat="1">
      <c r="A338" s="13"/>
      <c r="B338" s="250"/>
      <c r="C338" s="251"/>
      <c r="D338" s="239" t="s">
        <v>314</v>
      </c>
      <c r="E338" s="252" t="s">
        <v>1</v>
      </c>
      <c r="F338" s="253" t="s">
        <v>2828</v>
      </c>
      <c r="G338" s="251"/>
      <c r="H338" s="254">
        <v>49.200000000000003</v>
      </c>
      <c r="I338" s="255"/>
      <c r="J338" s="251"/>
      <c r="K338" s="251"/>
      <c r="L338" s="256"/>
      <c r="M338" s="257"/>
      <c r="N338" s="258"/>
      <c r="O338" s="258"/>
      <c r="P338" s="258"/>
      <c r="Q338" s="258"/>
      <c r="R338" s="258"/>
      <c r="S338" s="258"/>
      <c r="T338" s="259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0" t="s">
        <v>314</v>
      </c>
      <c r="AU338" s="260" t="s">
        <v>87</v>
      </c>
      <c r="AV338" s="13" t="s">
        <v>87</v>
      </c>
      <c r="AW338" s="13" t="s">
        <v>34</v>
      </c>
      <c r="AX338" s="13" t="s">
        <v>78</v>
      </c>
      <c r="AY338" s="260" t="s">
        <v>224</v>
      </c>
    </row>
    <row r="339" s="13" customFormat="1">
      <c r="A339" s="13"/>
      <c r="B339" s="250"/>
      <c r="C339" s="251"/>
      <c r="D339" s="239" t="s">
        <v>314</v>
      </c>
      <c r="E339" s="252" t="s">
        <v>1</v>
      </c>
      <c r="F339" s="253" t="s">
        <v>2829</v>
      </c>
      <c r="G339" s="251"/>
      <c r="H339" s="254">
        <v>7.2000000000000002</v>
      </c>
      <c r="I339" s="255"/>
      <c r="J339" s="251"/>
      <c r="K339" s="251"/>
      <c r="L339" s="256"/>
      <c r="M339" s="257"/>
      <c r="N339" s="258"/>
      <c r="O339" s="258"/>
      <c r="P339" s="258"/>
      <c r="Q339" s="258"/>
      <c r="R339" s="258"/>
      <c r="S339" s="258"/>
      <c r="T339" s="259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0" t="s">
        <v>314</v>
      </c>
      <c r="AU339" s="260" t="s">
        <v>87</v>
      </c>
      <c r="AV339" s="13" t="s">
        <v>87</v>
      </c>
      <c r="AW339" s="13" t="s">
        <v>34</v>
      </c>
      <c r="AX339" s="13" t="s">
        <v>78</v>
      </c>
      <c r="AY339" s="260" t="s">
        <v>224</v>
      </c>
    </row>
    <row r="340" s="13" customFormat="1">
      <c r="A340" s="13"/>
      <c r="B340" s="250"/>
      <c r="C340" s="251"/>
      <c r="D340" s="239" t="s">
        <v>314</v>
      </c>
      <c r="E340" s="252" t="s">
        <v>1</v>
      </c>
      <c r="F340" s="253" t="s">
        <v>2830</v>
      </c>
      <c r="G340" s="251"/>
      <c r="H340" s="254">
        <v>4.9000000000000004</v>
      </c>
      <c r="I340" s="255"/>
      <c r="J340" s="251"/>
      <c r="K340" s="251"/>
      <c r="L340" s="256"/>
      <c r="M340" s="257"/>
      <c r="N340" s="258"/>
      <c r="O340" s="258"/>
      <c r="P340" s="258"/>
      <c r="Q340" s="258"/>
      <c r="R340" s="258"/>
      <c r="S340" s="258"/>
      <c r="T340" s="259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0" t="s">
        <v>314</v>
      </c>
      <c r="AU340" s="260" t="s">
        <v>87</v>
      </c>
      <c r="AV340" s="13" t="s">
        <v>87</v>
      </c>
      <c r="AW340" s="13" t="s">
        <v>34</v>
      </c>
      <c r="AX340" s="13" t="s">
        <v>78</v>
      </c>
      <c r="AY340" s="260" t="s">
        <v>224</v>
      </c>
    </row>
    <row r="341" s="15" customFormat="1">
      <c r="A341" s="15"/>
      <c r="B341" s="275"/>
      <c r="C341" s="276"/>
      <c r="D341" s="239" t="s">
        <v>314</v>
      </c>
      <c r="E341" s="277" t="s">
        <v>1</v>
      </c>
      <c r="F341" s="278" t="s">
        <v>463</v>
      </c>
      <c r="G341" s="276"/>
      <c r="H341" s="279">
        <v>61.299999999999997</v>
      </c>
      <c r="I341" s="280"/>
      <c r="J341" s="276"/>
      <c r="K341" s="276"/>
      <c r="L341" s="281"/>
      <c r="M341" s="282"/>
      <c r="N341" s="283"/>
      <c r="O341" s="283"/>
      <c r="P341" s="283"/>
      <c r="Q341" s="283"/>
      <c r="R341" s="283"/>
      <c r="S341" s="283"/>
      <c r="T341" s="284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85" t="s">
        <v>314</v>
      </c>
      <c r="AU341" s="285" t="s">
        <v>87</v>
      </c>
      <c r="AV341" s="15" t="s">
        <v>243</v>
      </c>
      <c r="AW341" s="15" t="s">
        <v>34</v>
      </c>
      <c r="AX341" s="15" t="s">
        <v>85</v>
      </c>
      <c r="AY341" s="285" t="s">
        <v>224</v>
      </c>
    </row>
    <row r="342" s="2" customFormat="1" ht="21.75" customHeight="1">
      <c r="A342" s="39"/>
      <c r="B342" s="40"/>
      <c r="C342" s="226" t="s">
        <v>1344</v>
      </c>
      <c r="D342" s="226" t="s">
        <v>225</v>
      </c>
      <c r="E342" s="227" t="s">
        <v>2831</v>
      </c>
      <c r="F342" s="228" t="s">
        <v>2832</v>
      </c>
      <c r="G342" s="229" t="s">
        <v>394</v>
      </c>
      <c r="H342" s="230">
        <v>61.299999999999997</v>
      </c>
      <c r="I342" s="231"/>
      <c r="J342" s="232">
        <f>ROUND(I342*H342,2)</f>
        <v>0</v>
      </c>
      <c r="K342" s="228" t="s">
        <v>229</v>
      </c>
      <c r="L342" s="45"/>
      <c r="M342" s="233" t="s">
        <v>1</v>
      </c>
      <c r="N342" s="234" t="s">
        <v>43</v>
      </c>
      <c r="O342" s="92"/>
      <c r="P342" s="235">
        <f>O342*H342</f>
        <v>0</v>
      </c>
      <c r="Q342" s="235">
        <v>0</v>
      </c>
      <c r="R342" s="235">
        <f>Q342*H342</f>
        <v>0</v>
      </c>
      <c r="S342" s="235">
        <v>0</v>
      </c>
      <c r="T342" s="236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37" t="s">
        <v>243</v>
      </c>
      <c r="AT342" s="237" t="s">
        <v>225</v>
      </c>
      <c r="AU342" s="237" t="s">
        <v>87</v>
      </c>
      <c r="AY342" s="18" t="s">
        <v>224</v>
      </c>
      <c r="BE342" s="238">
        <f>IF(N342="základní",J342,0)</f>
        <v>0</v>
      </c>
      <c r="BF342" s="238">
        <f>IF(N342="snížená",J342,0)</f>
        <v>0</v>
      </c>
      <c r="BG342" s="238">
        <f>IF(N342="zákl. přenesená",J342,0)</f>
        <v>0</v>
      </c>
      <c r="BH342" s="238">
        <f>IF(N342="sníž. přenesená",J342,0)</f>
        <v>0</v>
      </c>
      <c r="BI342" s="238">
        <f>IF(N342="nulová",J342,0)</f>
        <v>0</v>
      </c>
      <c r="BJ342" s="18" t="s">
        <v>85</v>
      </c>
      <c r="BK342" s="238">
        <f>ROUND(I342*H342,2)</f>
        <v>0</v>
      </c>
      <c r="BL342" s="18" t="s">
        <v>243</v>
      </c>
      <c r="BM342" s="237" t="s">
        <v>2833</v>
      </c>
    </row>
    <row r="343" s="2" customFormat="1" ht="33" customHeight="1">
      <c r="A343" s="39"/>
      <c r="B343" s="40"/>
      <c r="C343" s="226" t="s">
        <v>1349</v>
      </c>
      <c r="D343" s="226" t="s">
        <v>225</v>
      </c>
      <c r="E343" s="227" t="s">
        <v>2834</v>
      </c>
      <c r="F343" s="228" t="s">
        <v>2835</v>
      </c>
      <c r="G343" s="229" t="s">
        <v>486</v>
      </c>
      <c r="H343" s="230">
        <v>12.800000000000001</v>
      </c>
      <c r="I343" s="231"/>
      <c r="J343" s="232">
        <f>ROUND(I343*H343,2)</f>
        <v>0</v>
      </c>
      <c r="K343" s="228" t="s">
        <v>229</v>
      </c>
      <c r="L343" s="45"/>
      <c r="M343" s="233" t="s">
        <v>1</v>
      </c>
      <c r="N343" s="234" t="s">
        <v>43</v>
      </c>
      <c r="O343" s="92"/>
      <c r="P343" s="235">
        <f>O343*H343</f>
        <v>0</v>
      </c>
      <c r="Q343" s="235">
        <v>0</v>
      </c>
      <c r="R343" s="235">
        <f>Q343*H343</f>
        <v>0</v>
      </c>
      <c r="S343" s="235">
        <v>0</v>
      </c>
      <c r="T343" s="236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37" t="s">
        <v>1164</v>
      </c>
      <c r="AT343" s="237" t="s">
        <v>225</v>
      </c>
      <c r="AU343" s="237" t="s">
        <v>87</v>
      </c>
      <c r="AY343" s="18" t="s">
        <v>224</v>
      </c>
      <c r="BE343" s="238">
        <f>IF(N343="základní",J343,0)</f>
        <v>0</v>
      </c>
      <c r="BF343" s="238">
        <f>IF(N343="snížená",J343,0)</f>
        <v>0</v>
      </c>
      <c r="BG343" s="238">
        <f>IF(N343="zákl. přenesená",J343,0)</f>
        <v>0</v>
      </c>
      <c r="BH343" s="238">
        <f>IF(N343="sníž. přenesená",J343,0)</f>
        <v>0</v>
      </c>
      <c r="BI343" s="238">
        <f>IF(N343="nulová",J343,0)</f>
        <v>0</v>
      </c>
      <c r="BJ343" s="18" t="s">
        <v>85</v>
      </c>
      <c r="BK343" s="238">
        <f>ROUND(I343*H343,2)</f>
        <v>0</v>
      </c>
      <c r="BL343" s="18" t="s">
        <v>1164</v>
      </c>
      <c r="BM343" s="237" t="s">
        <v>2836</v>
      </c>
    </row>
    <row r="344" s="14" customFormat="1">
      <c r="A344" s="14"/>
      <c r="B344" s="261"/>
      <c r="C344" s="262"/>
      <c r="D344" s="239" t="s">
        <v>314</v>
      </c>
      <c r="E344" s="263" t="s">
        <v>1</v>
      </c>
      <c r="F344" s="264" t="s">
        <v>2837</v>
      </c>
      <c r="G344" s="262"/>
      <c r="H344" s="263" t="s">
        <v>1</v>
      </c>
      <c r="I344" s="265"/>
      <c r="J344" s="262"/>
      <c r="K344" s="262"/>
      <c r="L344" s="266"/>
      <c r="M344" s="267"/>
      <c r="N344" s="268"/>
      <c r="O344" s="268"/>
      <c r="P344" s="268"/>
      <c r="Q344" s="268"/>
      <c r="R344" s="268"/>
      <c r="S344" s="268"/>
      <c r="T344" s="269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70" t="s">
        <v>314</v>
      </c>
      <c r="AU344" s="270" t="s">
        <v>87</v>
      </c>
      <c r="AV344" s="14" t="s">
        <v>85</v>
      </c>
      <c r="AW344" s="14" t="s">
        <v>34</v>
      </c>
      <c r="AX344" s="14" t="s">
        <v>78</v>
      </c>
      <c r="AY344" s="270" t="s">
        <v>224</v>
      </c>
    </row>
    <row r="345" s="13" customFormat="1">
      <c r="A345" s="13"/>
      <c r="B345" s="250"/>
      <c r="C345" s="251"/>
      <c r="D345" s="239" t="s">
        <v>314</v>
      </c>
      <c r="E345" s="252" t="s">
        <v>1</v>
      </c>
      <c r="F345" s="253" t="s">
        <v>2838</v>
      </c>
      <c r="G345" s="251"/>
      <c r="H345" s="254">
        <v>12.800000000000001</v>
      </c>
      <c r="I345" s="255"/>
      <c r="J345" s="251"/>
      <c r="K345" s="251"/>
      <c r="L345" s="256"/>
      <c r="M345" s="257"/>
      <c r="N345" s="258"/>
      <c r="O345" s="258"/>
      <c r="P345" s="258"/>
      <c r="Q345" s="258"/>
      <c r="R345" s="258"/>
      <c r="S345" s="258"/>
      <c r="T345" s="259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0" t="s">
        <v>314</v>
      </c>
      <c r="AU345" s="260" t="s">
        <v>87</v>
      </c>
      <c r="AV345" s="13" t="s">
        <v>87</v>
      </c>
      <c r="AW345" s="13" t="s">
        <v>34</v>
      </c>
      <c r="AX345" s="13" t="s">
        <v>85</v>
      </c>
      <c r="AY345" s="260" t="s">
        <v>224</v>
      </c>
    </row>
    <row r="346" s="12" customFormat="1" ht="22.8" customHeight="1">
      <c r="A346" s="12"/>
      <c r="B346" s="212"/>
      <c r="C346" s="213"/>
      <c r="D346" s="214" t="s">
        <v>77</v>
      </c>
      <c r="E346" s="244" t="s">
        <v>597</v>
      </c>
      <c r="F346" s="244" t="s">
        <v>598</v>
      </c>
      <c r="G346" s="213"/>
      <c r="H346" s="213"/>
      <c r="I346" s="216"/>
      <c r="J346" s="245">
        <f>BK346</f>
        <v>0</v>
      </c>
      <c r="K346" s="213"/>
      <c r="L346" s="218"/>
      <c r="M346" s="219"/>
      <c r="N346" s="220"/>
      <c r="O346" s="220"/>
      <c r="P346" s="221">
        <f>P347</f>
        <v>0</v>
      </c>
      <c r="Q346" s="220"/>
      <c r="R346" s="221">
        <f>R347</f>
        <v>0</v>
      </c>
      <c r="S346" s="220"/>
      <c r="T346" s="222">
        <f>T347</f>
        <v>0</v>
      </c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R346" s="223" t="s">
        <v>85</v>
      </c>
      <c r="AT346" s="224" t="s">
        <v>77</v>
      </c>
      <c r="AU346" s="224" t="s">
        <v>85</v>
      </c>
      <c r="AY346" s="223" t="s">
        <v>224</v>
      </c>
      <c r="BK346" s="225">
        <f>BK347</f>
        <v>0</v>
      </c>
    </row>
    <row r="347" s="2" customFormat="1" ht="24.15" customHeight="1">
      <c r="A347" s="39"/>
      <c r="B347" s="40"/>
      <c r="C347" s="226" t="s">
        <v>1353</v>
      </c>
      <c r="D347" s="226" t="s">
        <v>225</v>
      </c>
      <c r="E347" s="227" t="s">
        <v>2301</v>
      </c>
      <c r="F347" s="228" t="s">
        <v>2302</v>
      </c>
      <c r="G347" s="229" t="s">
        <v>486</v>
      </c>
      <c r="H347" s="230">
        <v>25.559999999999999</v>
      </c>
      <c r="I347" s="231"/>
      <c r="J347" s="232">
        <f>ROUND(I347*H347,2)</f>
        <v>0</v>
      </c>
      <c r="K347" s="228" t="s">
        <v>229</v>
      </c>
      <c r="L347" s="45"/>
      <c r="M347" s="307" t="s">
        <v>1</v>
      </c>
      <c r="N347" s="308" t="s">
        <v>43</v>
      </c>
      <c r="O347" s="248"/>
      <c r="P347" s="309">
        <f>O347*H347</f>
        <v>0</v>
      </c>
      <c r="Q347" s="309">
        <v>0</v>
      </c>
      <c r="R347" s="309">
        <f>Q347*H347</f>
        <v>0</v>
      </c>
      <c r="S347" s="309">
        <v>0</v>
      </c>
      <c r="T347" s="310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37" t="s">
        <v>243</v>
      </c>
      <c r="AT347" s="237" t="s">
        <v>225</v>
      </c>
      <c r="AU347" s="237" t="s">
        <v>87</v>
      </c>
      <c r="AY347" s="18" t="s">
        <v>224</v>
      </c>
      <c r="BE347" s="238">
        <f>IF(N347="základní",J347,0)</f>
        <v>0</v>
      </c>
      <c r="BF347" s="238">
        <f>IF(N347="snížená",J347,0)</f>
        <v>0</v>
      </c>
      <c r="BG347" s="238">
        <f>IF(N347="zákl. přenesená",J347,0)</f>
        <v>0</v>
      </c>
      <c r="BH347" s="238">
        <f>IF(N347="sníž. přenesená",J347,0)</f>
        <v>0</v>
      </c>
      <c r="BI347" s="238">
        <f>IF(N347="nulová",J347,0)</f>
        <v>0</v>
      </c>
      <c r="BJ347" s="18" t="s">
        <v>85</v>
      </c>
      <c r="BK347" s="238">
        <f>ROUND(I347*H347,2)</f>
        <v>0</v>
      </c>
      <c r="BL347" s="18" t="s">
        <v>243</v>
      </c>
      <c r="BM347" s="237" t="s">
        <v>2839</v>
      </c>
    </row>
    <row r="348" s="2" customFormat="1" ht="6.96" customHeight="1">
      <c r="A348" s="39"/>
      <c r="B348" s="67"/>
      <c r="C348" s="68"/>
      <c r="D348" s="68"/>
      <c r="E348" s="68"/>
      <c r="F348" s="68"/>
      <c r="G348" s="68"/>
      <c r="H348" s="68"/>
      <c r="I348" s="68"/>
      <c r="J348" s="68"/>
      <c r="K348" s="68"/>
      <c r="L348" s="45"/>
      <c r="M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</row>
  </sheetData>
  <sheetProtection sheet="1" autoFilter="0" formatColumns="0" formatRows="0" objects="1" scenarios="1" spinCount="100000" saltValue="W4CBB1OxSzGlBK6skVi+IvdgCYjAb+2foV6s7wHP4LS34wq/JeaY1g0R6K0S4GR5PRg7RJDn/FmXomePYrOBuw==" hashValue="dXDuexX1OOj6hhhImrbmtkQE48lwPQy/jlD0XucejIEMmR2gDTlIdILmVREDxRaeum17wJ1hOZ/PzgOk7Kk3NA==" algorithmName="SHA-512" password="CC35"/>
  <autoFilter ref="C122:K34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2840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2841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ROUND(J130,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ROUND((SUM(BE130:BE172)),  2)</f>
        <v>0</v>
      </c>
      <c r="G37" s="39"/>
      <c r="H37" s="39"/>
      <c r="I37" s="166">
        <v>0.20999999999999999</v>
      </c>
      <c r="J37" s="165">
        <f>ROUND(((SUM(BE130:BE172))*I37),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ROUND((SUM(BF130:BF172)),  2)</f>
        <v>0</v>
      </c>
      <c r="G38" s="39"/>
      <c r="H38" s="39"/>
      <c r="I38" s="166">
        <v>0.12</v>
      </c>
      <c r="J38" s="165">
        <f>ROUND(((SUM(BF130:BF172))*I38),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ROUND((SUM(BG130:BG172)),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ROUND((SUM(BH130:BH172)),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ROUND((SUM(BI130:BI172)),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2840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1900.1 - kanalizační přípojka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J130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305</v>
      </c>
      <c r="E101" s="193"/>
      <c r="F101" s="193"/>
      <c r="G101" s="193"/>
      <c r="H101" s="193"/>
      <c r="I101" s="193"/>
      <c r="J101" s="194">
        <f>J131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306</v>
      </c>
      <c r="E102" s="198"/>
      <c r="F102" s="198"/>
      <c r="G102" s="198"/>
      <c r="H102" s="198"/>
      <c r="I102" s="198"/>
      <c r="J102" s="199">
        <f>J132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681</v>
      </c>
      <c r="E103" s="198"/>
      <c r="F103" s="198"/>
      <c r="G103" s="198"/>
      <c r="H103" s="198"/>
      <c r="I103" s="198"/>
      <c r="J103" s="199">
        <f>J149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604</v>
      </c>
      <c r="E104" s="198"/>
      <c r="F104" s="198"/>
      <c r="G104" s="198"/>
      <c r="H104" s="198"/>
      <c r="I104" s="198"/>
      <c r="J104" s="199">
        <f>J151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845</v>
      </c>
      <c r="E105" s="198"/>
      <c r="F105" s="198"/>
      <c r="G105" s="198"/>
      <c r="H105" s="198"/>
      <c r="I105" s="198"/>
      <c r="J105" s="199">
        <f>J154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420</v>
      </c>
      <c r="E106" s="198"/>
      <c r="F106" s="198"/>
      <c r="G106" s="198"/>
      <c r="H106" s="198"/>
      <c r="I106" s="198"/>
      <c r="J106" s="199">
        <f>J171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208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Využití pozemku parc.č.549/61, Světlá nad Sázavou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193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1" customFormat="1" ht="16.5" customHeight="1">
      <c r="B118" s="22"/>
      <c r="C118" s="23"/>
      <c r="D118" s="23"/>
      <c r="E118" s="185" t="s">
        <v>194</v>
      </c>
      <c r="F118" s="23"/>
      <c r="G118" s="23"/>
      <c r="H118" s="23"/>
      <c r="I118" s="23"/>
      <c r="J118" s="23"/>
      <c r="K118" s="23"/>
      <c r="L118" s="21"/>
    </row>
    <row r="119" s="1" customFormat="1" ht="12" customHeight="1">
      <c r="B119" s="22"/>
      <c r="C119" s="33" t="s">
        <v>195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274" t="s">
        <v>2840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415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E13</f>
        <v>SO 1900.1 - kanalizační přípojka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F16</f>
        <v>parc.č.549/61</v>
      </c>
      <c r="G124" s="41"/>
      <c r="H124" s="41"/>
      <c r="I124" s="33" t="s">
        <v>22</v>
      </c>
      <c r="J124" s="80" t="str">
        <f>IF(J16="","",J16)</f>
        <v>10. 7. 2025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E19</f>
        <v>Město Světlá nad Sázavou</v>
      </c>
      <c r="G126" s="41"/>
      <c r="H126" s="41"/>
      <c r="I126" s="33" t="s">
        <v>31</v>
      </c>
      <c r="J126" s="37" t="str">
        <f>E25</f>
        <v>TRANSCONSULT s.r.o.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IF(E22="","",E22)</f>
        <v>Vyplň údaj</v>
      </c>
      <c r="G127" s="41"/>
      <c r="H127" s="41"/>
      <c r="I127" s="33" t="s">
        <v>35</v>
      </c>
      <c r="J127" s="37" t="str">
        <f>E28</f>
        <v xml:space="preserve"> 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1"/>
      <c r="B129" s="202"/>
      <c r="C129" s="203" t="s">
        <v>209</v>
      </c>
      <c r="D129" s="204" t="s">
        <v>63</v>
      </c>
      <c r="E129" s="204" t="s">
        <v>59</v>
      </c>
      <c r="F129" s="204" t="s">
        <v>60</v>
      </c>
      <c r="G129" s="204" t="s">
        <v>210</v>
      </c>
      <c r="H129" s="204" t="s">
        <v>211</v>
      </c>
      <c r="I129" s="204" t="s">
        <v>212</v>
      </c>
      <c r="J129" s="204" t="s">
        <v>199</v>
      </c>
      <c r="K129" s="205" t="s">
        <v>213</v>
      </c>
      <c r="L129" s="206"/>
      <c r="M129" s="101" t="s">
        <v>1</v>
      </c>
      <c r="N129" s="102" t="s">
        <v>42</v>
      </c>
      <c r="O129" s="102" t="s">
        <v>214</v>
      </c>
      <c r="P129" s="102" t="s">
        <v>215</v>
      </c>
      <c r="Q129" s="102" t="s">
        <v>216</v>
      </c>
      <c r="R129" s="102" t="s">
        <v>217</v>
      </c>
      <c r="S129" s="102" t="s">
        <v>218</v>
      </c>
      <c r="T129" s="103" t="s">
        <v>219</v>
      </c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</row>
    <row r="130" s="2" customFormat="1" ht="22.8" customHeight="1">
      <c r="A130" s="39"/>
      <c r="B130" s="40"/>
      <c r="C130" s="108" t="s">
        <v>220</v>
      </c>
      <c r="D130" s="41"/>
      <c r="E130" s="41"/>
      <c r="F130" s="41"/>
      <c r="G130" s="41"/>
      <c r="H130" s="41"/>
      <c r="I130" s="41"/>
      <c r="J130" s="207">
        <f>BK130</f>
        <v>0</v>
      </c>
      <c r="K130" s="41"/>
      <c r="L130" s="45"/>
      <c r="M130" s="104"/>
      <c r="N130" s="208"/>
      <c r="O130" s="105"/>
      <c r="P130" s="209">
        <f>P131</f>
        <v>0</v>
      </c>
      <c r="Q130" s="105"/>
      <c r="R130" s="209">
        <f>R131</f>
        <v>12.540010000000001</v>
      </c>
      <c r="S130" s="105"/>
      <c r="T130" s="210">
        <f>T131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201</v>
      </c>
      <c r="BK130" s="211">
        <f>BK131</f>
        <v>0</v>
      </c>
    </row>
    <row r="131" s="12" customFormat="1" ht="25.92" customHeight="1">
      <c r="A131" s="12"/>
      <c r="B131" s="212"/>
      <c r="C131" s="213"/>
      <c r="D131" s="214" t="s">
        <v>77</v>
      </c>
      <c r="E131" s="215" t="s">
        <v>307</v>
      </c>
      <c r="F131" s="215" t="s">
        <v>308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P132+P149+P151+P154+P171</f>
        <v>0</v>
      </c>
      <c r="Q131" s="220"/>
      <c r="R131" s="221">
        <f>R132+R149+R151+R154+R171</f>
        <v>12.540010000000001</v>
      </c>
      <c r="S131" s="220"/>
      <c r="T131" s="222">
        <f>T132+T149+T151+T154+T171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78</v>
      </c>
      <c r="AY131" s="223" t="s">
        <v>224</v>
      </c>
      <c r="BK131" s="225">
        <f>BK132+BK149+BK151+BK154+BK171</f>
        <v>0</v>
      </c>
    </row>
    <row r="132" s="12" customFormat="1" ht="22.8" customHeight="1">
      <c r="A132" s="12"/>
      <c r="B132" s="212"/>
      <c r="C132" s="213"/>
      <c r="D132" s="214" t="s">
        <v>77</v>
      </c>
      <c r="E132" s="244" t="s">
        <v>85</v>
      </c>
      <c r="F132" s="244" t="s">
        <v>309</v>
      </c>
      <c r="G132" s="213"/>
      <c r="H132" s="213"/>
      <c r="I132" s="216"/>
      <c r="J132" s="245">
        <f>BK132</f>
        <v>0</v>
      </c>
      <c r="K132" s="213"/>
      <c r="L132" s="218"/>
      <c r="M132" s="219"/>
      <c r="N132" s="220"/>
      <c r="O132" s="220"/>
      <c r="P132" s="221">
        <f>SUM(P133:P148)</f>
        <v>0</v>
      </c>
      <c r="Q132" s="220"/>
      <c r="R132" s="221">
        <f>SUM(R133:R148)</f>
        <v>12</v>
      </c>
      <c r="S132" s="220"/>
      <c r="T132" s="222">
        <f>SUM(T133:T148)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85</v>
      </c>
      <c r="AT132" s="224" t="s">
        <v>77</v>
      </c>
      <c r="AU132" s="224" t="s">
        <v>85</v>
      </c>
      <c r="AY132" s="223" t="s">
        <v>224</v>
      </c>
      <c r="BK132" s="225">
        <f>SUM(BK133:BK148)</f>
        <v>0</v>
      </c>
    </row>
    <row r="133" s="2" customFormat="1" ht="33" customHeight="1">
      <c r="A133" s="39"/>
      <c r="B133" s="40"/>
      <c r="C133" s="226" t="s">
        <v>85</v>
      </c>
      <c r="D133" s="226" t="s">
        <v>225</v>
      </c>
      <c r="E133" s="227" t="s">
        <v>2842</v>
      </c>
      <c r="F133" s="228" t="s">
        <v>2843</v>
      </c>
      <c r="G133" s="229" t="s">
        <v>394</v>
      </c>
      <c r="H133" s="230">
        <v>9.5999999999999996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2844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2845</v>
      </c>
      <c r="G134" s="251"/>
      <c r="H134" s="254">
        <v>9.5999999999999996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85</v>
      </c>
      <c r="AY134" s="260" t="s">
        <v>224</v>
      </c>
    </row>
    <row r="135" s="2" customFormat="1" ht="24.15" customHeight="1">
      <c r="A135" s="39"/>
      <c r="B135" s="40"/>
      <c r="C135" s="226" t="s">
        <v>87</v>
      </c>
      <c r="D135" s="226" t="s">
        <v>225</v>
      </c>
      <c r="E135" s="227" t="s">
        <v>2846</v>
      </c>
      <c r="F135" s="228" t="s">
        <v>2847</v>
      </c>
      <c r="G135" s="229" t="s">
        <v>394</v>
      </c>
      <c r="H135" s="230">
        <v>1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2848</v>
      </c>
    </row>
    <row r="136" s="2" customFormat="1" ht="37.8" customHeight="1">
      <c r="A136" s="39"/>
      <c r="B136" s="40"/>
      <c r="C136" s="226" t="s">
        <v>101</v>
      </c>
      <c r="D136" s="226" t="s">
        <v>225</v>
      </c>
      <c r="E136" s="227" t="s">
        <v>448</v>
      </c>
      <c r="F136" s="228" t="s">
        <v>449</v>
      </c>
      <c r="G136" s="229" t="s">
        <v>394</v>
      </c>
      <c r="H136" s="230">
        <v>7.2000000000000002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2849</v>
      </c>
    </row>
    <row r="137" s="13" customFormat="1">
      <c r="A137" s="13"/>
      <c r="B137" s="250"/>
      <c r="C137" s="251"/>
      <c r="D137" s="239" t="s">
        <v>314</v>
      </c>
      <c r="E137" s="252" t="s">
        <v>1</v>
      </c>
      <c r="F137" s="253" t="s">
        <v>2850</v>
      </c>
      <c r="G137" s="251"/>
      <c r="H137" s="254">
        <v>7.2000000000000002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314</v>
      </c>
      <c r="AU137" s="260" t="s">
        <v>87</v>
      </c>
      <c r="AV137" s="13" t="s">
        <v>87</v>
      </c>
      <c r="AW137" s="13" t="s">
        <v>34</v>
      </c>
      <c r="AX137" s="13" t="s">
        <v>85</v>
      </c>
      <c r="AY137" s="260" t="s">
        <v>224</v>
      </c>
    </row>
    <row r="138" s="2" customFormat="1" ht="16.5" customHeight="1">
      <c r="A138" s="39"/>
      <c r="B138" s="40"/>
      <c r="C138" s="226" t="s">
        <v>243</v>
      </c>
      <c r="D138" s="226" t="s">
        <v>225</v>
      </c>
      <c r="E138" s="227" t="s">
        <v>405</v>
      </c>
      <c r="F138" s="228" t="s">
        <v>406</v>
      </c>
      <c r="G138" s="229" t="s">
        <v>394</v>
      </c>
      <c r="H138" s="230">
        <v>5.0999999999999996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2851</v>
      </c>
    </row>
    <row r="139" s="2" customFormat="1">
      <c r="A139" s="39"/>
      <c r="B139" s="40"/>
      <c r="C139" s="41"/>
      <c r="D139" s="239" t="s">
        <v>235</v>
      </c>
      <c r="E139" s="41"/>
      <c r="F139" s="240" t="s">
        <v>2852</v>
      </c>
      <c r="G139" s="41"/>
      <c r="H139" s="41"/>
      <c r="I139" s="241"/>
      <c r="J139" s="41"/>
      <c r="K139" s="41"/>
      <c r="L139" s="45"/>
      <c r="M139" s="242"/>
      <c r="N139" s="243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235</v>
      </c>
      <c r="AU139" s="18" t="s">
        <v>87</v>
      </c>
    </row>
    <row r="140" s="2" customFormat="1" ht="24.15" customHeight="1">
      <c r="A140" s="39"/>
      <c r="B140" s="40"/>
      <c r="C140" s="226" t="s">
        <v>223</v>
      </c>
      <c r="D140" s="226" t="s">
        <v>225</v>
      </c>
      <c r="E140" s="227" t="s">
        <v>701</v>
      </c>
      <c r="F140" s="228" t="s">
        <v>702</v>
      </c>
      <c r="G140" s="229" t="s">
        <v>394</v>
      </c>
      <c r="H140" s="230">
        <v>2.3999999999999999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2853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2854</v>
      </c>
      <c r="G141" s="251"/>
      <c r="H141" s="254">
        <v>2.3999999999999999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26" t="s">
        <v>252</v>
      </c>
      <c r="D142" s="226" t="s">
        <v>225</v>
      </c>
      <c r="E142" s="227" t="s">
        <v>862</v>
      </c>
      <c r="F142" s="228" t="s">
        <v>863</v>
      </c>
      <c r="G142" s="229" t="s">
        <v>394</v>
      </c>
      <c r="H142" s="230">
        <v>6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2855</v>
      </c>
    </row>
    <row r="143" s="14" customFormat="1">
      <c r="A143" s="14"/>
      <c r="B143" s="261"/>
      <c r="C143" s="262"/>
      <c r="D143" s="239" t="s">
        <v>314</v>
      </c>
      <c r="E143" s="263" t="s">
        <v>1</v>
      </c>
      <c r="F143" s="264" t="s">
        <v>2856</v>
      </c>
      <c r="G143" s="262"/>
      <c r="H143" s="263" t="s">
        <v>1</v>
      </c>
      <c r="I143" s="265"/>
      <c r="J143" s="262"/>
      <c r="K143" s="262"/>
      <c r="L143" s="266"/>
      <c r="M143" s="267"/>
      <c r="N143" s="268"/>
      <c r="O143" s="268"/>
      <c r="P143" s="268"/>
      <c r="Q143" s="268"/>
      <c r="R143" s="268"/>
      <c r="S143" s="268"/>
      <c r="T143" s="26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0" t="s">
        <v>314</v>
      </c>
      <c r="AU143" s="270" t="s">
        <v>87</v>
      </c>
      <c r="AV143" s="14" t="s">
        <v>85</v>
      </c>
      <c r="AW143" s="14" t="s">
        <v>34</v>
      </c>
      <c r="AX143" s="14" t="s">
        <v>78</v>
      </c>
      <c r="AY143" s="270" t="s">
        <v>224</v>
      </c>
    </row>
    <row r="144" s="13" customFormat="1">
      <c r="A144" s="13"/>
      <c r="B144" s="250"/>
      <c r="C144" s="251"/>
      <c r="D144" s="239" t="s">
        <v>314</v>
      </c>
      <c r="E144" s="252" t="s">
        <v>1</v>
      </c>
      <c r="F144" s="253" t="s">
        <v>2857</v>
      </c>
      <c r="G144" s="251"/>
      <c r="H144" s="254">
        <v>6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314</v>
      </c>
      <c r="AU144" s="260" t="s">
        <v>87</v>
      </c>
      <c r="AV144" s="13" t="s">
        <v>87</v>
      </c>
      <c r="AW144" s="13" t="s">
        <v>34</v>
      </c>
      <c r="AX144" s="13" t="s">
        <v>85</v>
      </c>
      <c r="AY144" s="260" t="s">
        <v>224</v>
      </c>
    </row>
    <row r="145" s="2" customFormat="1" ht="16.5" customHeight="1">
      <c r="A145" s="39"/>
      <c r="B145" s="40"/>
      <c r="C145" s="297" t="s">
        <v>257</v>
      </c>
      <c r="D145" s="297" t="s">
        <v>483</v>
      </c>
      <c r="E145" s="298" t="s">
        <v>867</v>
      </c>
      <c r="F145" s="299" t="s">
        <v>868</v>
      </c>
      <c r="G145" s="300" t="s">
        <v>486</v>
      </c>
      <c r="H145" s="301">
        <v>12</v>
      </c>
      <c r="I145" s="302"/>
      <c r="J145" s="303">
        <f>ROUND(I145*H145,2)</f>
        <v>0</v>
      </c>
      <c r="K145" s="299" t="s">
        <v>229</v>
      </c>
      <c r="L145" s="304"/>
      <c r="M145" s="305" t="s">
        <v>1</v>
      </c>
      <c r="N145" s="306" t="s">
        <v>43</v>
      </c>
      <c r="O145" s="92"/>
      <c r="P145" s="235">
        <f>O145*H145</f>
        <v>0</v>
      </c>
      <c r="Q145" s="235">
        <v>1</v>
      </c>
      <c r="R145" s="235">
        <f>Q145*H145</f>
        <v>12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264</v>
      </c>
      <c r="AT145" s="237" t="s">
        <v>483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2858</v>
      </c>
    </row>
    <row r="146" s="13" customFormat="1">
      <c r="A146" s="13"/>
      <c r="B146" s="250"/>
      <c r="C146" s="251"/>
      <c r="D146" s="239" t="s">
        <v>314</v>
      </c>
      <c r="E146" s="251"/>
      <c r="F146" s="253" t="s">
        <v>2708</v>
      </c>
      <c r="G146" s="251"/>
      <c r="H146" s="254">
        <v>12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4</v>
      </c>
      <c r="AX146" s="13" t="s">
        <v>85</v>
      </c>
      <c r="AY146" s="260" t="s">
        <v>224</v>
      </c>
    </row>
    <row r="147" s="2" customFormat="1" ht="24.15" customHeight="1">
      <c r="A147" s="39"/>
      <c r="B147" s="40"/>
      <c r="C147" s="226" t="s">
        <v>264</v>
      </c>
      <c r="D147" s="226" t="s">
        <v>225</v>
      </c>
      <c r="E147" s="227" t="s">
        <v>489</v>
      </c>
      <c r="F147" s="228" t="s">
        <v>490</v>
      </c>
      <c r="G147" s="229" t="s">
        <v>312</v>
      </c>
      <c r="H147" s="230">
        <v>12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243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2859</v>
      </c>
    </row>
    <row r="148" s="13" customFormat="1">
      <c r="A148" s="13"/>
      <c r="B148" s="250"/>
      <c r="C148" s="251"/>
      <c r="D148" s="239" t="s">
        <v>314</v>
      </c>
      <c r="E148" s="252" t="s">
        <v>1</v>
      </c>
      <c r="F148" s="253" t="s">
        <v>2860</v>
      </c>
      <c r="G148" s="251"/>
      <c r="H148" s="254">
        <v>12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34</v>
      </c>
      <c r="AX148" s="13" t="s">
        <v>85</v>
      </c>
      <c r="AY148" s="260" t="s">
        <v>224</v>
      </c>
    </row>
    <row r="149" s="12" customFormat="1" ht="22.8" customHeight="1">
      <c r="A149" s="12"/>
      <c r="B149" s="212"/>
      <c r="C149" s="213"/>
      <c r="D149" s="214" t="s">
        <v>77</v>
      </c>
      <c r="E149" s="244" t="s">
        <v>101</v>
      </c>
      <c r="F149" s="244" t="s">
        <v>705</v>
      </c>
      <c r="G149" s="213"/>
      <c r="H149" s="213"/>
      <c r="I149" s="216"/>
      <c r="J149" s="245">
        <f>BK149</f>
        <v>0</v>
      </c>
      <c r="K149" s="213"/>
      <c r="L149" s="218"/>
      <c r="M149" s="219"/>
      <c r="N149" s="220"/>
      <c r="O149" s="220"/>
      <c r="P149" s="221">
        <f>P150</f>
        <v>0</v>
      </c>
      <c r="Q149" s="220"/>
      <c r="R149" s="221">
        <f>R150</f>
        <v>0</v>
      </c>
      <c r="S149" s="220"/>
      <c r="T149" s="222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3" t="s">
        <v>85</v>
      </c>
      <c r="AT149" s="224" t="s">
        <v>77</v>
      </c>
      <c r="AU149" s="224" t="s">
        <v>85</v>
      </c>
      <c r="AY149" s="223" t="s">
        <v>224</v>
      </c>
      <c r="BK149" s="225">
        <f>BK150</f>
        <v>0</v>
      </c>
    </row>
    <row r="150" s="2" customFormat="1" ht="21.75" customHeight="1">
      <c r="A150" s="39"/>
      <c r="B150" s="40"/>
      <c r="C150" s="226" t="s">
        <v>271</v>
      </c>
      <c r="D150" s="226" t="s">
        <v>225</v>
      </c>
      <c r="E150" s="227" t="s">
        <v>2861</v>
      </c>
      <c r="F150" s="228" t="s">
        <v>2862</v>
      </c>
      <c r="G150" s="229" t="s">
        <v>570</v>
      </c>
      <c r="H150" s="230">
        <v>15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243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2863</v>
      </c>
    </row>
    <row r="151" s="12" customFormat="1" ht="22.8" customHeight="1">
      <c r="A151" s="12"/>
      <c r="B151" s="212"/>
      <c r="C151" s="213"/>
      <c r="D151" s="214" t="s">
        <v>77</v>
      </c>
      <c r="E151" s="244" t="s">
        <v>243</v>
      </c>
      <c r="F151" s="244" t="s">
        <v>611</v>
      </c>
      <c r="G151" s="213"/>
      <c r="H151" s="213"/>
      <c r="I151" s="216"/>
      <c r="J151" s="245">
        <f>BK151</f>
        <v>0</v>
      </c>
      <c r="K151" s="213"/>
      <c r="L151" s="218"/>
      <c r="M151" s="219"/>
      <c r="N151" s="220"/>
      <c r="O151" s="220"/>
      <c r="P151" s="221">
        <f>SUM(P152:P153)</f>
        <v>0</v>
      </c>
      <c r="Q151" s="220"/>
      <c r="R151" s="221">
        <f>SUM(R152:R153)</f>
        <v>0</v>
      </c>
      <c r="S151" s="220"/>
      <c r="T151" s="222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3" t="s">
        <v>85</v>
      </c>
      <c r="AT151" s="224" t="s">
        <v>77</v>
      </c>
      <c r="AU151" s="224" t="s">
        <v>85</v>
      </c>
      <c r="AY151" s="223" t="s">
        <v>224</v>
      </c>
      <c r="BK151" s="225">
        <f>SUM(BK152:BK153)</f>
        <v>0</v>
      </c>
    </row>
    <row r="152" s="2" customFormat="1" ht="16.5" customHeight="1">
      <c r="A152" s="39"/>
      <c r="B152" s="40"/>
      <c r="C152" s="226" t="s">
        <v>276</v>
      </c>
      <c r="D152" s="226" t="s">
        <v>225</v>
      </c>
      <c r="E152" s="227" t="s">
        <v>871</v>
      </c>
      <c r="F152" s="228" t="s">
        <v>872</v>
      </c>
      <c r="G152" s="229" t="s">
        <v>394</v>
      </c>
      <c r="H152" s="230">
        <v>1.2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2864</v>
      </c>
    </row>
    <row r="153" s="13" customFormat="1">
      <c r="A153" s="13"/>
      <c r="B153" s="250"/>
      <c r="C153" s="251"/>
      <c r="D153" s="239" t="s">
        <v>314</v>
      </c>
      <c r="E153" s="252" t="s">
        <v>1</v>
      </c>
      <c r="F153" s="253" t="s">
        <v>2865</v>
      </c>
      <c r="G153" s="251"/>
      <c r="H153" s="254">
        <v>1.2</v>
      </c>
      <c r="I153" s="255"/>
      <c r="J153" s="251"/>
      <c r="K153" s="251"/>
      <c r="L153" s="256"/>
      <c r="M153" s="257"/>
      <c r="N153" s="258"/>
      <c r="O153" s="258"/>
      <c r="P153" s="258"/>
      <c r="Q153" s="258"/>
      <c r="R153" s="258"/>
      <c r="S153" s="258"/>
      <c r="T153" s="25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0" t="s">
        <v>314</v>
      </c>
      <c r="AU153" s="260" t="s">
        <v>87</v>
      </c>
      <c r="AV153" s="13" t="s">
        <v>87</v>
      </c>
      <c r="AW153" s="13" t="s">
        <v>34</v>
      </c>
      <c r="AX153" s="13" t="s">
        <v>85</v>
      </c>
      <c r="AY153" s="260" t="s">
        <v>224</v>
      </c>
    </row>
    <row r="154" s="12" customFormat="1" ht="22.8" customHeight="1">
      <c r="A154" s="12"/>
      <c r="B154" s="212"/>
      <c r="C154" s="213"/>
      <c r="D154" s="214" t="s">
        <v>77</v>
      </c>
      <c r="E154" s="244" t="s">
        <v>264</v>
      </c>
      <c r="F154" s="244" t="s">
        <v>876</v>
      </c>
      <c r="G154" s="213"/>
      <c r="H154" s="213"/>
      <c r="I154" s="216"/>
      <c r="J154" s="245">
        <f>BK154</f>
        <v>0</v>
      </c>
      <c r="K154" s="213"/>
      <c r="L154" s="218"/>
      <c r="M154" s="219"/>
      <c r="N154" s="220"/>
      <c r="O154" s="220"/>
      <c r="P154" s="221">
        <f>SUM(P155:P170)</f>
        <v>0</v>
      </c>
      <c r="Q154" s="220"/>
      <c r="R154" s="221">
        <f>SUM(R155:R170)</f>
        <v>0.5400100000000001</v>
      </c>
      <c r="S154" s="220"/>
      <c r="T154" s="222">
        <f>SUM(T155:T170)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3" t="s">
        <v>85</v>
      </c>
      <c r="AT154" s="224" t="s">
        <v>77</v>
      </c>
      <c r="AU154" s="224" t="s">
        <v>85</v>
      </c>
      <c r="AY154" s="223" t="s">
        <v>224</v>
      </c>
      <c r="BK154" s="225">
        <f>SUM(BK155:BK170)</f>
        <v>0</v>
      </c>
    </row>
    <row r="155" s="2" customFormat="1" ht="24.15" customHeight="1">
      <c r="A155" s="39"/>
      <c r="B155" s="40"/>
      <c r="C155" s="226" t="s">
        <v>281</v>
      </c>
      <c r="D155" s="226" t="s">
        <v>225</v>
      </c>
      <c r="E155" s="227" t="s">
        <v>1609</v>
      </c>
      <c r="F155" s="228" t="s">
        <v>1610</v>
      </c>
      <c r="G155" s="229" t="s">
        <v>570</v>
      </c>
      <c r="H155" s="230">
        <v>15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1.0000000000000001E-05</v>
      </c>
      <c r="R155" s="235">
        <f>Q155*H155</f>
        <v>0.00015000000000000001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2866</v>
      </c>
    </row>
    <row r="156" s="2" customFormat="1" ht="16.5" customHeight="1">
      <c r="A156" s="39"/>
      <c r="B156" s="40"/>
      <c r="C156" s="297" t="s">
        <v>8</v>
      </c>
      <c r="D156" s="297" t="s">
        <v>483</v>
      </c>
      <c r="E156" s="298" t="s">
        <v>1612</v>
      </c>
      <c r="F156" s="299" t="s">
        <v>1613</v>
      </c>
      <c r="G156" s="300" t="s">
        <v>570</v>
      </c>
      <c r="H156" s="301">
        <v>15.75</v>
      </c>
      <c r="I156" s="302"/>
      <c r="J156" s="303">
        <f>ROUND(I156*H156,2)</f>
        <v>0</v>
      </c>
      <c r="K156" s="299" t="s">
        <v>229</v>
      </c>
      <c r="L156" s="304"/>
      <c r="M156" s="305" t="s">
        <v>1</v>
      </c>
      <c r="N156" s="306" t="s">
        <v>43</v>
      </c>
      <c r="O156" s="92"/>
      <c r="P156" s="235">
        <f>O156*H156</f>
        <v>0</v>
      </c>
      <c r="Q156" s="235">
        <v>0.0014</v>
      </c>
      <c r="R156" s="235">
        <f>Q156*H156</f>
        <v>0.02205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264</v>
      </c>
      <c r="AT156" s="237" t="s">
        <v>483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2867</v>
      </c>
    </row>
    <row r="157" s="13" customFormat="1">
      <c r="A157" s="13"/>
      <c r="B157" s="250"/>
      <c r="C157" s="251"/>
      <c r="D157" s="239" t="s">
        <v>314</v>
      </c>
      <c r="E157" s="251"/>
      <c r="F157" s="253" t="s">
        <v>2802</v>
      </c>
      <c r="G157" s="251"/>
      <c r="H157" s="254">
        <v>15.75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4</v>
      </c>
      <c r="AX157" s="13" t="s">
        <v>85</v>
      </c>
      <c r="AY157" s="260" t="s">
        <v>224</v>
      </c>
    </row>
    <row r="158" s="2" customFormat="1" ht="33" customHeight="1">
      <c r="A158" s="39"/>
      <c r="B158" s="40"/>
      <c r="C158" s="226" t="s">
        <v>294</v>
      </c>
      <c r="D158" s="226" t="s">
        <v>225</v>
      </c>
      <c r="E158" s="227" t="s">
        <v>2868</v>
      </c>
      <c r="F158" s="228" t="s">
        <v>2869</v>
      </c>
      <c r="G158" s="229" t="s">
        <v>318</v>
      </c>
      <c r="H158" s="230">
        <v>1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2870</v>
      </c>
    </row>
    <row r="159" s="2" customFormat="1" ht="16.5" customHeight="1">
      <c r="A159" s="39"/>
      <c r="B159" s="40"/>
      <c r="C159" s="297" t="s">
        <v>299</v>
      </c>
      <c r="D159" s="297" t="s">
        <v>483</v>
      </c>
      <c r="E159" s="298" t="s">
        <v>2871</v>
      </c>
      <c r="F159" s="299" t="s">
        <v>2872</v>
      </c>
      <c r="G159" s="300" t="s">
        <v>318</v>
      </c>
      <c r="H159" s="301">
        <v>1</v>
      </c>
      <c r="I159" s="302"/>
      <c r="J159" s="303">
        <f>ROUND(I159*H159,2)</f>
        <v>0</v>
      </c>
      <c r="K159" s="299" t="s">
        <v>229</v>
      </c>
      <c r="L159" s="304"/>
      <c r="M159" s="305" t="s">
        <v>1</v>
      </c>
      <c r="N159" s="306" t="s">
        <v>43</v>
      </c>
      <c r="O159" s="92"/>
      <c r="P159" s="235">
        <f>O159*H159</f>
        <v>0</v>
      </c>
      <c r="Q159" s="235">
        <v>0.00012</v>
      </c>
      <c r="R159" s="235">
        <f>Q159*H159</f>
        <v>0.00012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264</v>
      </c>
      <c r="AT159" s="237" t="s">
        <v>483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243</v>
      </c>
      <c r="BM159" s="237" t="s">
        <v>2873</v>
      </c>
    </row>
    <row r="160" s="2" customFormat="1" ht="24.15" customHeight="1">
      <c r="A160" s="39"/>
      <c r="B160" s="40"/>
      <c r="C160" s="226" t="s">
        <v>361</v>
      </c>
      <c r="D160" s="226" t="s">
        <v>225</v>
      </c>
      <c r="E160" s="227" t="s">
        <v>2874</v>
      </c>
      <c r="F160" s="228" t="s">
        <v>2875</v>
      </c>
      <c r="G160" s="229" t="s">
        <v>318</v>
      </c>
      <c r="H160" s="230">
        <v>1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4.0000000000000003E-05</v>
      </c>
      <c r="R160" s="235">
        <f>Q160*H160</f>
        <v>4.0000000000000003E-05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2876</v>
      </c>
    </row>
    <row r="161" s="2" customFormat="1" ht="21.75" customHeight="1">
      <c r="A161" s="39"/>
      <c r="B161" s="40"/>
      <c r="C161" s="297" t="s">
        <v>365</v>
      </c>
      <c r="D161" s="297" t="s">
        <v>483</v>
      </c>
      <c r="E161" s="298" t="s">
        <v>2877</v>
      </c>
      <c r="F161" s="299" t="s">
        <v>2878</v>
      </c>
      <c r="G161" s="300" t="s">
        <v>318</v>
      </c>
      <c r="H161" s="301">
        <v>1</v>
      </c>
      <c r="I161" s="302"/>
      <c r="J161" s="303">
        <f>ROUND(I161*H161,2)</f>
        <v>0</v>
      </c>
      <c r="K161" s="299" t="s">
        <v>229</v>
      </c>
      <c r="L161" s="304"/>
      <c r="M161" s="305" t="s">
        <v>1</v>
      </c>
      <c r="N161" s="306" t="s">
        <v>43</v>
      </c>
      <c r="O161" s="92"/>
      <c r="P161" s="235">
        <f>O161*H161</f>
        <v>0</v>
      </c>
      <c r="Q161" s="235">
        <v>0.0023</v>
      </c>
      <c r="R161" s="235">
        <f>Q161*H161</f>
        <v>0.0023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264</v>
      </c>
      <c r="AT161" s="237" t="s">
        <v>483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2879</v>
      </c>
    </row>
    <row r="162" s="2" customFormat="1" ht="24.15" customHeight="1">
      <c r="A162" s="39"/>
      <c r="B162" s="40"/>
      <c r="C162" s="226" t="s">
        <v>371</v>
      </c>
      <c r="D162" s="226" t="s">
        <v>225</v>
      </c>
      <c r="E162" s="227" t="s">
        <v>2880</v>
      </c>
      <c r="F162" s="228" t="s">
        <v>2881</v>
      </c>
      <c r="G162" s="229" t="s">
        <v>318</v>
      </c>
      <c r="H162" s="230">
        <v>3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8.0000000000000007E-05</v>
      </c>
      <c r="R162" s="235">
        <f>Q162*H162</f>
        <v>0.00024000000000000003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243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2882</v>
      </c>
    </row>
    <row r="163" s="2" customFormat="1" ht="16.5" customHeight="1">
      <c r="A163" s="39"/>
      <c r="B163" s="40"/>
      <c r="C163" s="297" t="s">
        <v>376</v>
      </c>
      <c r="D163" s="297" t="s">
        <v>483</v>
      </c>
      <c r="E163" s="298" t="s">
        <v>2883</v>
      </c>
      <c r="F163" s="299" t="s">
        <v>2884</v>
      </c>
      <c r="G163" s="300" t="s">
        <v>318</v>
      </c>
      <c r="H163" s="301">
        <v>3</v>
      </c>
      <c r="I163" s="302"/>
      <c r="J163" s="303">
        <f>ROUND(I163*H163,2)</f>
        <v>0</v>
      </c>
      <c r="K163" s="299" t="s">
        <v>229</v>
      </c>
      <c r="L163" s="304"/>
      <c r="M163" s="305" t="s">
        <v>1</v>
      </c>
      <c r="N163" s="306" t="s">
        <v>43</v>
      </c>
      <c r="O163" s="92"/>
      <c r="P163" s="235">
        <f>O163*H163</f>
        <v>0</v>
      </c>
      <c r="Q163" s="235">
        <v>0.00046000000000000001</v>
      </c>
      <c r="R163" s="235">
        <f>Q163*H163</f>
        <v>0.0013800000000000002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264</v>
      </c>
      <c r="AT163" s="237" t="s">
        <v>483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2885</v>
      </c>
    </row>
    <row r="164" s="2" customFormat="1" ht="21.75" customHeight="1">
      <c r="A164" s="39"/>
      <c r="B164" s="40"/>
      <c r="C164" s="226" t="s">
        <v>380</v>
      </c>
      <c r="D164" s="226" t="s">
        <v>225</v>
      </c>
      <c r="E164" s="227" t="s">
        <v>2886</v>
      </c>
      <c r="F164" s="228" t="s">
        <v>2887</v>
      </c>
      <c r="G164" s="229" t="s">
        <v>570</v>
      </c>
      <c r="H164" s="230">
        <v>15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243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2888</v>
      </c>
    </row>
    <row r="165" s="2" customFormat="1" ht="24.15" customHeight="1">
      <c r="A165" s="39"/>
      <c r="B165" s="40"/>
      <c r="C165" s="226" t="s">
        <v>384</v>
      </c>
      <c r="D165" s="226" t="s">
        <v>225</v>
      </c>
      <c r="E165" s="227" t="s">
        <v>1626</v>
      </c>
      <c r="F165" s="228" t="s">
        <v>1627</v>
      </c>
      <c r="G165" s="229" t="s">
        <v>318</v>
      </c>
      <c r="H165" s="230">
        <v>1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0.45937</v>
      </c>
      <c r="R165" s="235">
        <f>Q165*H165</f>
        <v>0.45937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243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243</v>
      </c>
      <c r="BM165" s="237" t="s">
        <v>2889</v>
      </c>
    </row>
    <row r="166" s="2" customFormat="1" ht="24.15" customHeight="1">
      <c r="A166" s="39"/>
      <c r="B166" s="40"/>
      <c r="C166" s="226" t="s">
        <v>7</v>
      </c>
      <c r="D166" s="226" t="s">
        <v>225</v>
      </c>
      <c r="E166" s="227" t="s">
        <v>2890</v>
      </c>
      <c r="F166" s="228" t="s">
        <v>2891</v>
      </c>
      <c r="G166" s="229" t="s">
        <v>318</v>
      </c>
      <c r="H166" s="230">
        <v>1</v>
      </c>
      <c r="I166" s="231"/>
      <c r="J166" s="232">
        <f>ROUND(I166*H166,2)</f>
        <v>0</v>
      </c>
      <c r="K166" s="228" t="s">
        <v>229</v>
      </c>
      <c r="L166" s="45"/>
      <c r="M166" s="233" t="s">
        <v>1</v>
      </c>
      <c r="N166" s="234" t="s">
        <v>43</v>
      </c>
      <c r="O166" s="92"/>
      <c r="P166" s="235">
        <f>O166*H166</f>
        <v>0</v>
      </c>
      <c r="Q166" s="235">
        <v>0.040000000000000001</v>
      </c>
      <c r="R166" s="235">
        <f>Q166*H166</f>
        <v>0.040000000000000001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243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2892</v>
      </c>
    </row>
    <row r="167" s="2" customFormat="1" ht="33" customHeight="1">
      <c r="A167" s="39"/>
      <c r="B167" s="40"/>
      <c r="C167" s="226" t="s">
        <v>391</v>
      </c>
      <c r="D167" s="226" t="s">
        <v>225</v>
      </c>
      <c r="E167" s="227" t="s">
        <v>2893</v>
      </c>
      <c r="F167" s="228" t="s">
        <v>2894</v>
      </c>
      <c r="G167" s="229" t="s">
        <v>318</v>
      </c>
      <c r="H167" s="230">
        <v>1</v>
      </c>
      <c r="I167" s="231"/>
      <c r="J167" s="232">
        <f>ROUND(I167*H167,2)</f>
        <v>0</v>
      </c>
      <c r="K167" s="228" t="s">
        <v>229</v>
      </c>
      <c r="L167" s="45"/>
      <c r="M167" s="233" t="s">
        <v>1</v>
      </c>
      <c r="N167" s="234" t="s">
        <v>43</v>
      </c>
      <c r="O167" s="92"/>
      <c r="P167" s="235">
        <f>O167*H167</f>
        <v>0</v>
      </c>
      <c r="Q167" s="235">
        <v>0.0065500000000000003</v>
      </c>
      <c r="R167" s="235">
        <f>Q167*H167</f>
        <v>0.0065500000000000003</v>
      </c>
      <c r="S167" s="235">
        <v>0</v>
      </c>
      <c r="T167" s="23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7" t="s">
        <v>243</v>
      </c>
      <c r="AT167" s="237" t="s">
        <v>225</v>
      </c>
      <c r="AU167" s="237" t="s">
        <v>87</v>
      </c>
      <c r="AY167" s="18" t="s">
        <v>224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8" t="s">
        <v>85</v>
      </c>
      <c r="BK167" s="238">
        <f>ROUND(I167*H167,2)</f>
        <v>0</v>
      </c>
      <c r="BL167" s="18" t="s">
        <v>243</v>
      </c>
      <c r="BM167" s="237" t="s">
        <v>2895</v>
      </c>
    </row>
    <row r="168" s="2" customFormat="1" ht="24.15" customHeight="1">
      <c r="A168" s="39"/>
      <c r="B168" s="40"/>
      <c r="C168" s="226" t="s">
        <v>398</v>
      </c>
      <c r="D168" s="226" t="s">
        <v>225</v>
      </c>
      <c r="E168" s="227" t="s">
        <v>2896</v>
      </c>
      <c r="F168" s="228" t="s">
        <v>2897</v>
      </c>
      <c r="G168" s="229" t="s">
        <v>318</v>
      </c>
      <c r="H168" s="230">
        <v>1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</v>
      </c>
      <c r="R168" s="235">
        <f>Q168*H168</f>
        <v>0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243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2898</v>
      </c>
    </row>
    <row r="169" s="2" customFormat="1" ht="33" customHeight="1">
      <c r="A169" s="39"/>
      <c r="B169" s="40"/>
      <c r="C169" s="226" t="s">
        <v>404</v>
      </c>
      <c r="D169" s="226" t="s">
        <v>225</v>
      </c>
      <c r="E169" s="227" t="s">
        <v>2899</v>
      </c>
      <c r="F169" s="228" t="s">
        <v>2900</v>
      </c>
      <c r="G169" s="229" t="s">
        <v>318</v>
      </c>
      <c r="H169" s="230">
        <v>1</v>
      </c>
      <c r="I169" s="231"/>
      <c r="J169" s="232">
        <f>ROUND(I169*H169,2)</f>
        <v>0</v>
      </c>
      <c r="K169" s="228" t="s">
        <v>229</v>
      </c>
      <c r="L169" s="45"/>
      <c r="M169" s="233" t="s">
        <v>1</v>
      </c>
      <c r="N169" s="234" t="s">
        <v>43</v>
      </c>
      <c r="O169" s="92"/>
      <c r="P169" s="235">
        <f>O169*H169</f>
        <v>0</v>
      </c>
      <c r="Q169" s="235">
        <v>0.0064599999999999996</v>
      </c>
      <c r="R169" s="235">
        <f>Q169*H169</f>
        <v>0.0064599999999999996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243</v>
      </c>
      <c r="AT169" s="237" t="s">
        <v>225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243</v>
      </c>
      <c r="BM169" s="237" t="s">
        <v>2901</v>
      </c>
    </row>
    <row r="170" s="2" customFormat="1" ht="24.15" customHeight="1">
      <c r="A170" s="39"/>
      <c r="B170" s="40"/>
      <c r="C170" s="226" t="s">
        <v>409</v>
      </c>
      <c r="D170" s="226" t="s">
        <v>225</v>
      </c>
      <c r="E170" s="227" t="s">
        <v>916</v>
      </c>
      <c r="F170" s="228" t="s">
        <v>917</v>
      </c>
      <c r="G170" s="229" t="s">
        <v>570</v>
      </c>
      <c r="H170" s="230">
        <v>15</v>
      </c>
      <c r="I170" s="231"/>
      <c r="J170" s="232">
        <f>ROUND(I170*H170,2)</f>
        <v>0</v>
      </c>
      <c r="K170" s="228" t="s">
        <v>229</v>
      </c>
      <c r="L170" s="45"/>
      <c r="M170" s="233" t="s">
        <v>1</v>
      </c>
      <c r="N170" s="234" t="s">
        <v>43</v>
      </c>
      <c r="O170" s="92"/>
      <c r="P170" s="235">
        <f>O170*H170</f>
        <v>0</v>
      </c>
      <c r="Q170" s="235">
        <v>9.0000000000000006E-05</v>
      </c>
      <c r="R170" s="235">
        <f>Q170*H170</f>
        <v>0.0013500000000000001</v>
      </c>
      <c r="S170" s="235">
        <v>0</v>
      </c>
      <c r="T170" s="23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243</v>
      </c>
      <c r="AT170" s="237" t="s">
        <v>225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243</v>
      </c>
      <c r="BM170" s="237" t="s">
        <v>2902</v>
      </c>
    </row>
    <row r="171" s="12" customFormat="1" ht="22.8" customHeight="1">
      <c r="A171" s="12"/>
      <c r="B171" s="212"/>
      <c r="C171" s="213"/>
      <c r="D171" s="214" t="s">
        <v>77</v>
      </c>
      <c r="E171" s="244" t="s">
        <v>597</v>
      </c>
      <c r="F171" s="244" t="s">
        <v>598</v>
      </c>
      <c r="G171" s="213"/>
      <c r="H171" s="213"/>
      <c r="I171" s="216"/>
      <c r="J171" s="245">
        <f>BK171</f>
        <v>0</v>
      </c>
      <c r="K171" s="213"/>
      <c r="L171" s="218"/>
      <c r="M171" s="219"/>
      <c r="N171" s="220"/>
      <c r="O171" s="220"/>
      <c r="P171" s="221">
        <f>P172</f>
        <v>0</v>
      </c>
      <c r="Q171" s="220"/>
      <c r="R171" s="221">
        <f>R172</f>
        <v>0</v>
      </c>
      <c r="S171" s="220"/>
      <c r="T171" s="222">
        <f>T172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23" t="s">
        <v>85</v>
      </c>
      <c r="AT171" s="224" t="s">
        <v>77</v>
      </c>
      <c r="AU171" s="224" t="s">
        <v>85</v>
      </c>
      <c r="AY171" s="223" t="s">
        <v>224</v>
      </c>
      <c r="BK171" s="225">
        <f>BK172</f>
        <v>0</v>
      </c>
    </row>
    <row r="172" s="2" customFormat="1" ht="24.15" customHeight="1">
      <c r="A172" s="39"/>
      <c r="B172" s="40"/>
      <c r="C172" s="226" t="s">
        <v>538</v>
      </c>
      <c r="D172" s="226" t="s">
        <v>225</v>
      </c>
      <c r="E172" s="227" t="s">
        <v>919</v>
      </c>
      <c r="F172" s="228" t="s">
        <v>920</v>
      </c>
      <c r="G172" s="229" t="s">
        <v>486</v>
      </c>
      <c r="H172" s="230">
        <v>12.539999999999999</v>
      </c>
      <c r="I172" s="231"/>
      <c r="J172" s="232">
        <f>ROUND(I172*H172,2)</f>
        <v>0</v>
      </c>
      <c r="K172" s="228" t="s">
        <v>229</v>
      </c>
      <c r="L172" s="45"/>
      <c r="M172" s="307" t="s">
        <v>1</v>
      </c>
      <c r="N172" s="308" t="s">
        <v>43</v>
      </c>
      <c r="O172" s="248"/>
      <c r="P172" s="309">
        <f>O172*H172</f>
        <v>0</v>
      </c>
      <c r="Q172" s="309">
        <v>0</v>
      </c>
      <c r="R172" s="309">
        <f>Q172*H172</f>
        <v>0</v>
      </c>
      <c r="S172" s="309">
        <v>0</v>
      </c>
      <c r="T172" s="31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7" t="s">
        <v>243</v>
      </c>
      <c r="AT172" s="237" t="s">
        <v>225</v>
      </c>
      <c r="AU172" s="237" t="s">
        <v>87</v>
      </c>
      <c r="AY172" s="18" t="s">
        <v>224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8" t="s">
        <v>85</v>
      </c>
      <c r="BK172" s="238">
        <f>ROUND(I172*H172,2)</f>
        <v>0</v>
      </c>
      <c r="BL172" s="18" t="s">
        <v>243</v>
      </c>
      <c r="BM172" s="237" t="s">
        <v>2903</v>
      </c>
    </row>
    <row r="173" s="2" customFormat="1" ht="6.96" customHeight="1">
      <c r="A173" s="39"/>
      <c r="B173" s="67"/>
      <c r="C173" s="68"/>
      <c r="D173" s="68"/>
      <c r="E173" s="68"/>
      <c r="F173" s="68"/>
      <c r="G173" s="68"/>
      <c r="H173" s="68"/>
      <c r="I173" s="68"/>
      <c r="J173" s="68"/>
      <c r="K173" s="68"/>
      <c r="L173" s="45"/>
      <c r="M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</row>
  </sheetData>
  <sheetProtection sheet="1" autoFilter="0" formatColumns="0" formatRows="0" objects="1" scenarios="1" spinCount="100000" saltValue="ZiI8k5+09Lt9Tm+/CKXQ05acBlsaeh8YYWI68UKsmydZLeEDtTcqcPSsQV9yK6yU/rp/3a+2GfXN+nxwtudoLw==" hashValue="vjq7COOGM3BLqrr3l96tbA0Lol69qKn3PF/p7tNQ1Pno0pDRoDM1HpDBGwIswsrvGhHx3+kV+IxD53NH7kTZIw==" algorithmName="SHA-512" password="CC35"/>
  <autoFilter ref="C129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2840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2904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ROUND((SUM(BE129:BE173)),  2)</f>
        <v>0</v>
      </c>
      <c r="G37" s="39"/>
      <c r="H37" s="39"/>
      <c r="I37" s="166">
        <v>0.20999999999999999</v>
      </c>
      <c r="J37" s="165">
        <f>ROUND(((SUM(BE129:BE173))*I37),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ROUND((SUM(BF129:BF173)),  2)</f>
        <v>0</v>
      </c>
      <c r="G38" s="39"/>
      <c r="H38" s="39"/>
      <c r="I38" s="166">
        <v>0.12</v>
      </c>
      <c r="J38" s="165">
        <f>ROUND(((SUM(BF129:BF173))*I38),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ROUND((SUM(BG129:BG173)),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ROUND((SUM(BH129:BH173)),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ROUND((SUM(BI129:BI173)),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2840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1900.2 - vodovodní přípojka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305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306</v>
      </c>
      <c r="E102" s="198"/>
      <c r="F102" s="198"/>
      <c r="G102" s="198"/>
      <c r="H102" s="198"/>
      <c r="I102" s="198"/>
      <c r="J102" s="199">
        <f>J131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604</v>
      </c>
      <c r="E103" s="198"/>
      <c r="F103" s="198"/>
      <c r="G103" s="198"/>
      <c r="H103" s="198"/>
      <c r="I103" s="198"/>
      <c r="J103" s="199">
        <f>J148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845</v>
      </c>
      <c r="E104" s="198"/>
      <c r="F104" s="198"/>
      <c r="G104" s="198"/>
      <c r="H104" s="198"/>
      <c r="I104" s="198"/>
      <c r="J104" s="199">
        <f>J151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420</v>
      </c>
      <c r="E105" s="198"/>
      <c r="F105" s="198"/>
      <c r="G105" s="198"/>
      <c r="H105" s="198"/>
      <c r="I105" s="198"/>
      <c r="J105" s="199">
        <f>J172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194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195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274" t="s">
        <v>2840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415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SO 1900.2 - vodovodní přípojka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parc.č.549/61</v>
      </c>
      <c r="G123" s="41"/>
      <c r="H123" s="41"/>
      <c r="I123" s="33" t="s">
        <v>22</v>
      </c>
      <c r="J123" s="80" t="str">
        <f>IF(J16="","",J16)</f>
        <v>10. 7. 2025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24</v>
      </c>
      <c r="D125" s="41"/>
      <c r="E125" s="41"/>
      <c r="F125" s="28" t="str">
        <f>E19</f>
        <v>Město Světlá nad Sázavou</v>
      </c>
      <c r="G125" s="41"/>
      <c r="H125" s="41"/>
      <c r="I125" s="33" t="s">
        <v>31</v>
      </c>
      <c r="J125" s="37" t="str">
        <f>E25</f>
        <v>TRANSCONSULT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29</v>
      </c>
      <c r="D126" s="41"/>
      <c r="E126" s="41"/>
      <c r="F126" s="28" t="str">
        <f>IF(E22="","",E22)</f>
        <v>Vyplň údaj</v>
      </c>
      <c r="G126" s="41"/>
      <c r="H126" s="41"/>
      <c r="I126" s="33" t="s">
        <v>35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209</v>
      </c>
      <c r="D128" s="204" t="s">
        <v>63</v>
      </c>
      <c r="E128" s="204" t="s">
        <v>59</v>
      </c>
      <c r="F128" s="204" t="s">
        <v>60</v>
      </c>
      <c r="G128" s="204" t="s">
        <v>210</v>
      </c>
      <c r="H128" s="204" t="s">
        <v>211</v>
      </c>
      <c r="I128" s="204" t="s">
        <v>212</v>
      </c>
      <c r="J128" s="204" t="s">
        <v>199</v>
      </c>
      <c r="K128" s="205" t="s">
        <v>213</v>
      </c>
      <c r="L128" s="206"/>
      <c r="M128" s="101" t="s">
        <v>1</v>
      </c>
      <c r="N128" s="102" t="s">
        <v>42</v>
      </c>
      <c r="O128" s="102" t="s">
        <v>214</v>
      </c>
      <c r="P128" s="102" t="s">
        <v>215</v>
      </c>
      <c r="Q128" s="102" t="s">
        <v>216</v>
      </c>
      <c r="R128" s="102" t="s">
        <v>217</v>
      </c>
      <c r="S128" s="102" t="s">
        <v>218</v>
      </c>
      <c r="T128" s="103" t="s">
        <v>219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220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</f>
        <v>0</v>
      </c>
      <c r="Q129" s="105"/>
      <c r="R129" s="209">
        <f>R130</f>
        <v>23.855382500000001</v>
      </c>
      <c r="S129" s="105"/>
      <c r="T129" s="210">
        <f>T130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201</v>
      </c>
      <c r="BK129" s="211">
        <f>BK130</f>
        <v>0</v>
      </c>
    </row>
    <row r="130" s="12" customFormat="1" ht="25.92" customHeight="1">
      <c r="A130" s="12"/>
      <c r="B130" s="212"/>
      <c r="C130" s="213"/>
      <c r="D130" s="214" t="s">
        <v>77</v>
      </c>
      <c r="E130" s="215" t="s">
        <v>307</v>
      </c>
      <c r="F130" s="215" t="s">
        <v>308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P131+P148+P151+P172</f>
        <v>0</v>
      </c>
      <c r="Q130" s="220"/>
      <c r="R130" s="221">
        <f>R131+R148+R151+R172</f>
        <v>23.855382500000001</v>
      </c>
      <c r="S130" s="220"/>
      <c r="T130" s="222">
        <f>T131+T148+T151+T172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85</v>
      </c>
      <c r="AT130" s="224" t="s">
        <v>77</v>
      </c>
      <c r="AU130" s="224" t="s">
        <v>78</v>
      </c>
      <c r="AY130" s="223" t="s">
        <v>224</v>
      </c>
      <c r="BK130" s="225">
        <f>BK131+BK148+BK151+BK172</f>
        <v>0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85</v>
      </c>
      <c r="F131" s="244" t="s">
        <v>309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SUM(P132:P147)</f>
        <v>0</v>
      </c>
      <c r="Q131" s="220"/>
      <c r="R131" s="221">
        <f>SUM(R132:R147)</f>
        <v>22.900000000000002</v>
      </c>
      <c r="S131" s="220"/>
      <c r="T131" s="222">
        <f>SUM(T132:T147)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85</v>
      </c>
      <c r="AY131" s="223" t="s">
        <v>224</v>
      </c>
      <c r="BK131" s="225">
        <f>SUM(BK132:BK147)</f>
        <v>0</v>
      </c>
    </row>
    <row r="132" s="2" customFormat="1" ht="33" customHeight="1">
      <c r="A132" s="39"/>
      <c r="B132" s="40"/>
      <c r="C132" s="226" t="s">
        <v>85</v>
      </c>
      <c r="D132" s="226" t="s">
        <v>225</v>
      </c>
      <c r="E132" s="227" t="s">
        <v>2842</v>
      </c>
      <c r="F132" s="228" t="s">
        <v>2843</v>
      </c>
      <c r="G132" s="229" t="s">
        <v>394</v>
      </c>
      <c r="H132" s="230">
        <v>12.6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2905</v>
      </c>
    </row>
    <row r="133" s="13" customFormat="1">
      <c r="A133" s="13"/>
      <c r="B133" s="250"/>
      <c r="C133" s="251"/>
      <c r="D133" s="239" t="s">
        <v>314</v>
      </c>
      <c r="E133" s="252" t="s">
        <v>1</v>
      </c>
      <c r="F133" s="253" t="s">
        <v>2906</v>
      </c>
      <c r="G133" s="251"/>
      <c r="H133" s="254">
        <v>12.6</v>
      </c>
      <c r="I133" s="255"/>
      <c r="J133" s="251"/>
      <c r="K133" s="251"/>
      <c r="L133" s="256"/>
      <c r="M133" s="257"/>
      <c r="N133" s="258"/>
      <c r="O133" s="258"/>
      <c r="P133" s="258"/>
      <c r="Q133" s="258"/>
      <c r="R133" s="258"/>
      <c r="S133" s="258"/>
      <c r="T133" s="25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0" t="s">
        <v>314</v>
      </c>
      <c r="AU133" s="260" t="s">
        <v>87</v>
      </c>
      <c r="AV133" s="13" t="s">
        <v>87</v>
      </c>
      <c r="AW133" s="13" t="s">
        <v>34</v>
      </c>
      <c r="AX133" s="13" t="s">
        <v>85</v>
      </c>
      <c r="AY133" s="260" t="s">
        <v>224</v>
      </c>
    </row>
    <row r="134" s="2" customFormat="1" ht="24.15" customHeight="1">
      <c r="A134" s="39"/>
      <c r="B134" s="40"/>
      <c r="C134" s="226" t="s">
        <v>87</v>
      </c>
      <c r="D134" s="226" t="s">
        <v>225</v>
      </c>
      <c r="E134" s="227" t="s">
        <v>2846</v>
      </c>
      <c r="F134" s="228" t="s">
        <v>2847</v>
      </c>
      <c r="G134" s="229" t="s">
        <v>394</v>
      </c>
      <c r="H134" s="230">
        <v>2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2907</v>
      </c>
    </row>
    <row r="135" s="2" customFormat="1" ht="37.8" customHeight="1">
      <c r="A135" s="39"/>
      <c r="B135" s="40"/>
      <c r="C135" s="226" t="s">
        <v>101</v>
      </c>
      <c r="D135" s="226" t="s">
        <v>225</v>
      </c>
      <c r="E135" s="227" t="s">
        <v>448</v>
      </c>
      <c r="F135" s="228" t="s">
        <v>449</v>
      </c>
      <c r="G135" s="229" t="s">
        <v>394</v>
      </c>
      <c r="H135" s="230">
        <v>12.6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2908</v>
      </c>
    </row>
    <row r="136" s="2" customFormat="1" ht="16.5" customHeight="1">
      <c r="A136" s="39"/>
      <c r="B136" s="40"/>
      <c r="C136" s="226" t="s">
        <v>243</v>
      </c>
      <c r="D136" s="226" t="s">
        <v>225</v>
      </c>
      <c r="E136" s="227" t="s">
        <v>405</v>
      </c>
      <c r="F136" s="228" t="s">
        <v>406</v>
      </c>
      <c r="G136" s="229" t="s">
        <v>394</v>
      </c>
      <c r="H136" s="230">
        <v>5.0999999999999996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2909</v>
      </c>
    </row>
    <row r="137" s="2" customFormat="1">
      <c r="A137" s="39"/>
      <c r="B137" s="40"/>
      <c r="C137" s="41"/>
      <c r="D137" s="239" t="s">
        <v>235</v>
      </c>
      <c r="E137" s="41"/>
      <c r="F137" s="240" t="s">
        <v>2852</v>
      </c>
      <c r="G137" s="41"/>
      <c r="H137" s="41"/>
      <c r="I137" s="241"/>
      <c r="J137" s="41"/>
      <c r="K137" s="41"/>
      <c r="L137" s="45"/>
      <c r="M137" s="242"/>
      <c r="N137" s="243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235</v>
      </c>
      <c r="AU137" s="18" t="s">
        <v>87</v>
      </c>
    </row>
    <row r="138" s="2" customFormat="1" ht="24.15" customHeight="1">
      <c r="A138" s="39"/>
      <c r="B138" s="40"/>
      <c r="C138" s="226" t="s">
        <v>223</v>
      </c>
      <c r="D138" s="226" t="s">
        <v>225</v>
      </c>
      <c r="E138" s="227" t="s">
        <v>701</v>
      </c>
      <c r="F138" s="228" t="s">
        <v>702</v>
      </c>
      <c r="G138" s="229" t="s">
        <v>394</v>
      </c>
      <c r="H138" s="230">
        <v>8.3000000000000007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2910</v>
      </c>
    </row>
    <row r="139" s="13" customFormat="1">
      <c r="A139" s="13"/>
      <c r="B139" s="250"/>
      <c r="C139" s="251"/>
      <c r="D139" s="239" t="s">
        <v>314</v>
      </c>
      <c r="E139" s="252" t="s">
        <v>1</v>
      </c>
      <c r="F139" s="253" t="s">
        <v>2911</v>
      </c>
      <c r="G139" s="251"/>
      <c r="H139" s="254">
        <v>8.3000000000000007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314</v>
      </c>
      <c r="AU139" s="260" t="s">
        <v>87</v>
      </c>
      <c r="AV139" s="13" t="s">
        <v>87</v>
      </c>
      <c r="AW139" s="13" t="s">
        <v>34</v>
      </c>
      <c r="AX139" s="13" t="s">
        <v>85</v>
      </c>
      <c r="AY139" s="260" t="s">
        <v>224</v>
      </c>
    </row>
    <row r="140" s="2" customFormat="1" ht="16.5" customHeight="1">
      <c r="A140" s="39"/>
      <c r="B140" s="40"/>
      <c r="C140" s="297" t="s">
        <v>252</v>
      </c>
      <c r="D140" s="297" t="s">
        <v>483</v>
      </c>
      <c r="E140" s="298" t="s">
        <v>867</v>
      </c>
      <c r="F140" s="299" t="s">
        <v>868</v>
      </c>
      <c r="G140" s="300" t="s">
        <v>486</v>
      </c>
      <c r="H140" s="301">
        <v>16.600000000000001</v>
      </c>
      <c r="I140" s="302"/>
      <c r="J140" s="303">
        <f>ROUND(I140*H140,2)</f>
        <v>0</v>
      </c>
      <c r="K140" s="299" t="s">
        <v>229</v>
      </c>
      <c r="L140" s="304"/>
      <c r="M140" s="305" t="s">
        <v>1</v>
      </c>
      <c r="N140" s="306" t="s">
        <v>43</v>
      </c>
      <c r="O140" s="92"/>
      <c r="P140" s="235">
        <f>O140*H140</f>
        <v>0</v>
      </c>
      <c r="Q140" s="235">
        <v>1</v>
      </c>
      <c r="R140" s="235">
        <f>Q140*H140</f>
        <v>16.600000000000001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264</v>
      </c>
      <c r="AT140" s="237" t="s">
        <v>483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2912</v>
      </c>
    </row>
    <row r="141" s="13" customFormat="1">
      <c r="A141" s="13"/>
      <c r="B141" s="250"/>
      <c r="C141" s="251"/>
      <c r="D141" s="239" t="s">
        <v>314</v>
      </c>
      <c r="E141" s="251"/>
      <c r="F141" s="253" t="s">
        <v>2913</v>
      </c>
      <c r="G141" s="251"/>
      <c r="H141" s="254">
        <v>16.600000000000001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26" t="s">
        <v>257</v>
      </c>
      <c r="D142" s="226" t="s">
        <v>225</v>
      </c>
      <c r="E142" s="227" t="s">
        <v>862</v>
      </c>
      <c r="F142" s="228" t="s">
        <v>863</v>
      </c>
      <c r="G142" s="229" t="s">
        <v>394</v>
      </c>
      <c r="H142" s="230">
        <v>3.1499999999999999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2914</v>
      </c>
    </row>
    <row r="143" s="13" customFormat="1">
      <c r="A143" s="13"/>
      <c r="B143" s="250"/>
      <c r="C143" s="251"/>
      <c r="D143" s="239" t="s">
        <v>314</v>
      </c>
      <c r="E143" s="252" t="s">
        <v>1</v>
      </c>
      <c r="F143" s="253" t="s">
        <v>2915</v>
      </c>
      <c r="G143" s="251"/>
      <c r="H143" s="254">
        <v>3.1499999999999999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34</v>
      </c>
      <c r="AX143" s="13" t="s">
        <v>85</v>
      </c>
      <c r="AY143" s="260" t="s">
        <v>224</v>
      </c>
    </row>
    <row r="144" s="2" customFormat="1" ht="16.5" customHeight="1">
      <c r="A144" s="39"/>
      <c r="B144" s="40"/>
      <c r="C144" s="297" t="s">
        <v>264</v>
      </c>
      <c r="D144" s="297" t="s">
        <v>483</v>
      </c>
      <c r="E144" s="298" t="s">
        <v>867</v>
      </c>
      <c r="F144" s="299" t="s">
        <v>868</v>
      </c>
      <c r="G144" s="300" t="s">
        <v>486</v>
      </c>
      <c r="H144" s="301">
        <v>6.2999999999999998</v>
      </c>
      <c r="I144" s="302"/>
      <c r="J144" s="303">
        <f>ROUND(I144*H144,2)</f>
        <v>0</v>
      </c>
      <c r="K144" s="299" t="s">
        <v>229</v>
      </c>
      <c r="L144" s="304"/>
      <c r="M144" s="305" t="s">
        <v>1</v>
      </c>
      <c r="N144" s="306" t="s">
        <v>43</v>
      </c>
      <c r="O144" s="92"/>
      <c r="P144" s="235">
        <f>O144*H144</f>
        <v>0</v>
      </c>
      <c r="Q144" s="235">
        <v>1</v>
      </c>
      <c r="R144" s="235">
        <f>Q144*H144</f>
        <v>6.2999999999999998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264</v>
      </c>
      <c r="AT144" s="237" t="s">
        <v>483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2916</v>
      </c>
    </row>
    <row r="145" s="13" customFormat="1">
      <c r="A145" s="13"/>
      <c r="B145" s="250"/>
      <c r="C145" s="251"/>
      <c r="D145" s="239" t="s">
        <v>314</v>
      </c>
      <c r="E145" s="251"/>
      <c r="F145" s="253" t="s">
        <v>2917</v>
      </c>
      <c r="G145" s="251"/>
      <c r="H145" s="254">
        <v>6.2999999999999998</v>
      </c>
      <c r="I145" s="255"/>
      <c r="J145" s="251"/>
      <c r="K145" s="251"/>
      <c r="L145" s="256"/>
      <c r="M145" s="257"/>
      <c r="N145" s="258"/>
      <c r="O145" s="258"/>
      <c r="P145" s="258"/>
      <c r="Q145" s="258"/>
      <c r="R145" s="258"/>
      <c r="S145" s="258"/>
      <c r="T145" s="25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0" t="s">
        <v>314</v>
      </c>
      <c r="AU145" s="260" t="s">
        <v>87</v>
      </c>
      <c r="AV145" s="13" t="s">
        <v>87</v>
      </c>
      <c r="AW145" s="13" t="s">
        <v>4</v>
      </c>
      <c r="AX145" s="13" t="s">
        <v>85</v>
      </c>
      <c r="AY145" s="260" t="s">
        <v>224</v>
      </c>
    </row>
    <row r="146" s="2" customFormat="1" ht="24.15" customHeight="1">
      <c r="A146" s="39"/>
      <c r="B146" s="40"/>
      <c r="C146" s="226" t="s">
        <v>271</v>
      </c>
      <c r="D146" s="226" t="s">
        <v>225</v>
      </c>
      <c r="E146" s="227" t="s">
        <v>489</v>
      </c>
      <c r="F146" s="228" t="s">
        <v>490</v>
      </c>
      <c r="G146" s="229" t="s">
        <v>312</v>
      </c>
      <c r="H146" s="230">
        <v>10.5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243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243</v>
      </c>
      <c r="BM146" s="237" t="s">
        <v>2918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2919</v>
      </c>
      <c r="G147" s="251"/>
      <c r="H147" s="254">
        <v>10.5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85</v>
      </c>
      <c r="AY147" s="260" t="s">
        <v>224</v>
      </c>
    </row>
    <row r="148" s="12" customFormat="1" ht="22.8" customHeight="1">
      <c r="A148" s="12"/>
      <c r="B148" s="212"/>
      <c r="C148" s="213"/>
      <c r="D148" s="214" t="s">
        <v>77</v>
      </c>
      <c r="E148" s="244" t="s">
        <v>243</v>
      </c>
      <c r="F148" s="244" t="s">
        <v>611</v>
      </c>
      <c r="G148" s="213"/>
      <c r="H148" s="213"/>
      <c r="I148" s="216"/>
      <c r="J148" s="245">
        <f>BK148</f>
        <v>0</v>
      </c>
      <c r="K148" s="213"/>
      <c r="L148" s="218"/>
      <c r="M148" s="219"/>
      <c r="N148" s="220"/>
      <c r="O148" s="220"/>
      <c r="P148" s="221">
        <f>SUM(P149:P150)</f>
        <v>0</v>
      </c>
      <c r="Q148" s="220"/>
      <c r="R148" s="221">
        <f>SUM(R149:R150)</f>
        <v>0</v>
      </c>
      <c r="S148" s="220"/>
      <c r="T148" s="222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3" t="s">
        <v>85</v>
      </c>
      <c r="AT148" s="224" t="s">
        <v>77</v>
      </c>
      <c r="AU148" s="224" t="s">
        <v>85</v>
      </c>
      <c r="AY148" s="223" t="s">
        <v>224</v>
      </c>
      <c r="BK148" s="225">
        <f>SUM(BK149:BK150)</f>
        <v>0</v>
      </c>
    </row>
    <row r="149" s="2" customFormat="1" ht="16.5" customHeight="1">
      <c r="A149" s="39"/>
      <c r="B149" s="40"/>
      <c r="C149" s="226" t="s">
        <v>276</v>
      </c>
      <c r="D149" s="226" t="s">
        <v>225</v>
      </c>
      <c r="E149" s="227" t="s">
        <v>871</v>
      </c>
      <c r="F149" s="228" t="s">
        <v>872</v>
      </c>
      <c r="G149" s="229" t="s">
        <v>394</v>
      </c>
      <c r="H149" s="230">
        <v>1.05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2920</v>
      </c>
    </row>
    <row r="150" s="13" customFormat="1">
      <c r="A150" s="13"/>
      <c r="B150" s="250"/>
      <c r="C150" s="251"/>
      <c r="D150" s="239" t="s">
        <v>314</v>
      </c>
      <c r="E150" s="252" t="s">
        <v>1</v>
      </c>
      <c r="F150" s="253" t="s">
        <v>2921</v>
      </c>
      <c r="G150" s="251"/>
      <c r="H150" s="254">
        <v>1.05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314</v>
      </c>
      <c r="AU150" s="260" t="s">
        <v>87</v>
      </c>
      <c r="AV150" s="13" t="s">
        <v>87</v>
      </c>
      <c r="AW150" s="13" t="s">
        <v>34</v>
      </c>
      <c r="AX150" s="13" t="s">
        <v>85</v>
      </c>
      <c r="AY150" s="260" t="s">
        <v>224</v>
      </c>
    </row>
    <row r="151" s="12" customFormat="1" ht="22.8" customHeight="1">
      <c r="A151" s="12"/>
      <c r="B151" s="212"/>
      <c r="C151" s="213"/>
      <c r="D151" s="214" t="s">
        <v>77</v>
      </c>
      <c r="E151" s="244" t="s">
        <v>264</v>
      </c>
      <c r="F151" s="244" t="s">
        <v>876</v>
      </c>
      <c r="G151" s="213"/>
      <c r="H151" s="213"/>
      <c r="I151" s="216"/>
      <c r="J151" s="245">
        <f>BK151</f>
        <v>0</v>
      </c>
      <c r="K151" s="213"/>
      <c r="L151" s="218"/>
      <c r="M151" s="219"/>
      <c r="N151" s="220"/>
      <c r="O151" s="220"/>
      <c r="P151" s="221">
        <f>SUM(P152:P171)</f>
        <v>0</v>
      </c>
      <c r="Q151" s="220"/>
      <c r="R151" s="221">
        <f>SUM(R152:R171)</f>
        <v>0.95538249999999991</v>
      </c>
      <c r="S151" s="220"/>
      <c r="T151" s="222">
        <f>SUM(T152:T171)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3" t="s">
        <v>85</v>
      </c>
      <c r="AT151" s="224" t="s">
        <v>77</v>
      </c>
      <c r="AU151" s="224" t="s">
        <v>85</v>
      </c>
      <c r="AY151" s="223" t="s">
        <v>224</v>
      </c>
      <c r="BK151" s="225">
        <f>SUM(BK152:BK171)</f>
        <v>0</v>
      </c>
    </row>
    <row r="152" s="2" customFormat="1" ht="33" customHeight="1">
      <c r="A152" s="39"/>
      <c r="B152" s="40"/>
      <c r="C152" s="226" t="s">
        <v>281</v>
      </c>
      <c r="D152" s="226" t="s">
        <v>225</v>
      </c>
      <c r="E152" s="227" t="s">
        <v>877</v>
      </c>
      <c r="F152" s="228" t="s">
        <v>878</v>
      </c>
      <c r="G152" s="229" t="s">
        <v>570</v>
      </c>
      <c r="H152" s="230">
        <v>15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2922</v>
      </c>
    </row>
    <row r="153" s="2" customFormat="1" ht="24.15" customHeight="1">
      <c r="A153" s="39"/>
      <c r="B153" s="40"/>
      <c r="C153" s="297" t="s">
        <v>8</v>
      </c>
      <c r="D153" s="297" t="s">
        <v>483</v>
      </c>
      <c r="E153" s="298" t="s">
        <v>880</v>
      </c>
      <c r="F153" s="299" t="s">
        <v>881</v>
      </c>
      <c r="G153" s="300" t="s">
        <v>570</v>
      </c>
      <c r="H153" s="301">
        <v>15.75</v>
      </c>
      <c r="I153" s="302"/>
      <c r="J153" s="303">
        <f>ROUND(I153*H153,2)</f>
        <v>0</v>
      </c>
      <c r="K153" s="299" t="s">
        <v>229</v>
      </c>
      <c r="L153" s="304"/>
      <c r="M153" s="305" t="s">
        <v>1</v>
      </c>
      <c r="N153" s="306" t="s">
        <v>43</v>
      </c>
      <c r="O153" s="92"/>
      <c r="P153" s="235">
        <f>O153*H153</f>
        <v>0</v>
      </c>
      <c r="Q153" s="235">
        <v>0.00027</v>
      </c>
      <c r="R153" s="235">
        <f>Q153*H153</f>
        <v>0.0042525000000000002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264</v>
      </c>
      <c r="AT153" s="237" t="s">
        <v>483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2923</v>
      </c>
    </row>
    <row r="154" s="13" customFormat="1">
      <c r="A154" s="13"/>
      <c r="B154" s="250"/>
      <c r="C154" s="251"/>
      <c r="D154" s="239" t="s">
        <v>314</v>
      </c>
      <c r="E154" s="251"/>
      <c r="F154" s="253" t="s">
        <v>2802</v>
      </c>
      <c r="G154" s="251"/>
      <c r="H154" s="254">
        <v>15.75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4</v>
      </c>
      <c r="AX154" s="13" t="s">
        <v>85</v>
      </c>
      <c r="AY154" s="260" t="s">
        <v>224</v>
      </c>
    </row>
    <row r="155" s="2" customFormat="1" ht="24.15" customHeight="1">
      <c r="A155" s="39"/>
      <c r="B155" s="40"/>
      <c r="C155" s="226" t="s">
        <v>294</v>
      </c>
      <c r="D155" s="226" t="s">
        <v>225</v>
      </c>
      <c r="E155" s="227" t="s">
        <v>2924</v>
      </c>
      <c r="F155" s="228" t="s">
        <v>2925</v>
      </c>
      <c r="G155" s="229" t="s">
        <v>318</v>
      </c>
      <c r="H155" s="230">
        <v>1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2926</v>
      </c>
    </row>
    <row r="156" s="2" customFormat="1" ht="16.5" customHeight="1">
      <c r="A156" s="39"/>
      <c r="B156" s="40"/>
      <c r="C156" s="297" t="s">
        <v>299</v>
      </c>
      <c r="D156" s="297" t="s">
        <v>483</v>
      </c>
      <c r="E156" s="298" t="s">
        <v>2927</v>
      </c>
      <c r="F156" s="299" t="s">
        <v>2928</v>
      </c>
      <c r="G156" s="300" t="s">
        <v>318</v>
      </c>
      <c r="H156" s="301">
        <v>1</v>
      </c>
      <c r="I156" s="302"/>
      <c r="J156" s="303">
        <f>ROUND(I156*H156,2)</f>
        <v>0</v>
      </c>
      <c r="K156" s="299" t="s">
        <v>229</v>
      </c>
      <c r="L156" s="304"/>
      <c r="M156" s="305" t="s">
        <v>1</v>
      </c>
      <c r="N156" s="306" t="s">
        <v>43</v>
      </c>
      <c r="O156" s="92"/>
      <c r="P156" s="235">
        <f>O156*H156</f>
        <v>0</v>
      </c>
      <c r="Q156" s="235">
        <v>6.0000000000000002E-05</v>
      </c>
      <c r="R156" s="235">
        <f>Q156*H156</f>
        <v>6.0000000000000002E-05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264</v>
      </c>
      <c r="AT156" s="237" t="s">
        <v>483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2929</v>
      </c>
    </row>
    <row r="157" s="2" customFormat="1" ht="24.15" customHeight="1">
      <c r="A157" s="39"/>
      <c r="B157" s="40"/>
      <c r="C157" s="226" t="s">
        <v>361</v>
      </c>
      <c r="D157" s="226" t="s">
        <v>225</v>
      </c>
      <c r="E157" s="227" t="s">
        <v>2930</v>
      </c>
      <c r="F157" s="228" t="s">
        <v>2931</v>
      </c>
      <c r="G157" s="229" t="s">
        <v>318</v>
      </c>
      <c r="H157" s="230">
        <v>1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243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243</v>
      </c>
      <c r="BM157" s="237" t="s">
        <v>2932</v>
      </c>
    </row>
    <row r="158" s="2" customFormat="1" ht="24.15" customHeight="1">
      <c r="A158" s="39"/>
      <c r="B158" s="40"/>
      <c r="C158" s="297" t="s">
        <v>365</v>
      </c>
      <c r="D158" s="297" t="s">
        <v>483</v>
      </c>
      <c r="E158" s="298" t="s">
        <v>2933</v>
      </c>
      <c r="F158" s="299" t="s">
        <v>2934</v>
      </c>
      <c r="G158" s="300" t="s">
        <v>318</v>
      </c>
      <c r="H158" s="301">
        <v>1</v>
      </c>
      <c r="I158" s="302"/>
      <c r="J158" s="303">
        <f>ROUND(I158*H158,2)</f>
        <v>0</v>
      </c>
      <c r="K158" s="299" t="s">
        <v>229</v>
      </c>
      <c r="L158" s="304"/>
      <c r="M158" s="305" t="s">
        <v>1</v>
      </c>
      <c r="N158" s="306" t="s">
        <v>43</v>
      </c>
      <c r="O158" s="92"/>
      <c r="P158" s="235">
        <f>O158*H158</f>
        <v>0</v>
      </c>
      <c r="Q158" s="235">
        <v>0.0035999999999999999</v>
      </c>
      <c r="R158" s="235">
        <f>Q158*H158</f>
        <v>0.0035999999999999999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264</v>
      </c>
      <c r="AT158" s="237" t="s">
        <v>483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2935</v>
      </c>
    </row>
    <row r="159" s="2" customFormat="1" ht="24.15" customHeight="1">
      <c r="A159" s="39"/>
      <c r="B159" s="40"/>
      <c r="C159" s="297" t="s">
        <v>371</v>
      </c>
      <c r="D159" s="297" t="s">
        <v>483</v>
      </c>
      <c r="E159" s="298" t="s">
        <v>2936</v>
      </c>
      <c r="F159" s="299" t="s">
        <v>2937</v>
      </c>
      <c r="G159" s="300" t="s">
        <v>318</v>
      </c>
      <c r="H159" s="301">
        <v>1</v>
      </c>
      <c r="I159" s="302"/>
      <c r="J159" s="303">
        <f>ROUND(I159*H159,2)</f>
        <v>0</v>
      </c>
      <c r="K159" s="299" t="s">
        <v>229</v>
      </c>
      <c r="L159" s="304"/>
      <c r="M159" s="305" t="s">
        <v>1</v>
      </c>
      <c r="N159" s="306" t="s">
        <v>43</v>
      </c>
      <c r="O159" s="92"/>
      <c r="P159" s="235">
        <f>O159*H159</f>
        <v>0</v>
      </c>
      <c r="Q159" s="235">
        <v>0.0035000000000000001</v>
      </c>
      <c r="R159" s="235">
        <f>Q159*H159</f>
        <v>0.0035000000000000001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264</v>
      </c>
      <c r="AT159" s="237" t="s">
        <v>483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243</v>
      </c>
      <c r="BM159" s="237" t="s">
        <v>2938</v>
      </c>
    </row>
    <row r="160" s="2" customFormat="1" ht="24.15" customHeight="1">
      <c r="A160" s="39"/>
      <c r="B160" s="40"/>
      <c r="C160" s="226" t="s">
        <v>376</v>
      </c>
      <c r="D160" s="226" t="s">
        <v>225</v>
      </c>
      <c r="E160" s="227" t="s">
        <v>894</v>
      </c>
      <c r="F160" s="228" t="s">
        <v>895</v>
      </c>
      <c r="G160" s="229" t="s">
        <v>570</v>
      </c>
      <c r="H160" s="230">
        <v>15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2939</v>
      </c>
    </row>
    <row r="161" s="2" customFormat="1" ht="16.5" customHeight="1">
      <c r="A161" s="39"/>
      <c r="B161" s="40"/>
      <c r="C161" s="226" t="s">
        <v>380</v>
      </c>
      <c r="D161" s="226" t="s">
        <v>225</v>
      </c>
      <c r="E161" s="227" t="s">
        <v>897</v>
      </c>
      <c r="F161" s="228" t="s">
        <v>898</v>
      </c>
      <c r="G161" s="229" t="s">
        <v>570</v>
      </c>
      <c r="H161" s="230">
        <v>15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243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2940</v>
      </c>
    </row>
    <row r="162" s="2" customFormat="1" ht="24.15" customHeight="1">
      <c r="A162" s="39"/>
      <c r="B162" s="40"/>
      <c r="C162" s="226" t="s">
        <v>384</v>
      </c>
      <c r="D162" s="226" t="s">
        <v>225</v>
      </c>
      <c r="E162" s="227" t="s">
        <v>1626</v>
      </c>
      <c r="F162" s="228" t="s">
        <v>1627</v>
      </c>
      <c r="G162" s="229" t="s">
        <v>318</v>
      </c>
      <c r="H162" s="230">
        <v>1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0.45937</v>
      </c>
      <c r="R162" s="235">
        <f>Q162*H162</f>
        <v>0.45937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243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2941</v>
      </c>
    </row>
    <row r="163" s="2" customFormat="1" ht="33" customHeight="1">
      <c r="A163" s="39"/>
      <c r="B163" s="40"/>
      <c r="C163" s="226" t="s">
        <v>7</v>
      </c>
      <c r="D163" s="226" t="s">
        <v>225</v>
      </c>
      <c r="E163" s="227" t="s">
        <v>900</v>
      </c>
      <c r="F163" s="228" t="s">
        <v>901</v>
      </c>
      <c r="G163" s="229" t="s">
        <v>318</v>
      </c>
      <c r="H163" s="230">
        <v>1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0.32169999999999999</v>
      </c>
      <c r="R163" s="235">
        <f>Q163*H163</f>
        <v>0.32169999999999999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243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2942</v>
      </c>
    </row>
    <row r="164" s="2" customFormat="1" ht="24.15" customHeight="1">
      <c r="A164" s="39"/>
      <c r="B164" s="40"/>
      <c r="C164" s="297" t="s">
        <v>391</v>
      </c>
      <c r="D164" s="297" t="s">
        <v>483</v>
      </c>
      <c r="E164" s="298" t="s">
        <v>903</v>
      </c>
      <c r="F164" s="299" t="s">
        <v>904</v>
      </c>
      <c r="G164" s="300" t="s">
        <v>318</v>
      </c>
      <c r="H164" s="301">
        <v>1</v>
      </c>
      <c r="I164" s="302"/>
      <c r="J164" s="303">
        <f>ROUND(I164*H164,2)</f>
        <v>0</v>
      </c>
      <c r="K164" s="299" t="s">
        <v>229</v>
      </c>
      <c r="L164" s="304"/>
      <c r="M164" s="305" t="s">
        <v>1</v>
      </c>
      <c r="N164" s="306" t="s">
        <v>43</v>
      </c>
      <c r="O164" s="92"/>
      <c r="P164" s="235">
        <f>O164*H164</f>
        <v>0</v>
      </c>
      <c r="Q164" s="235">
        <v>0.069000000000000006</v>
      </c>
      <c r="R164" s="235">
        <f>Q164*H164</f>
        <v>0.069000000000000006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264</v>
      </c>
      <c r="AT164" s="237" t="s">
        <v>483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2943</v>
      </c>
    </row>
    <row r="165" s="2" customFormat="1" ht="16.5" customHeight="1">
      <c r="A165" s="39"/>
      <c r="B165" s="40"/>
      <c r="C165" s="226" t="s">
        <v>398</v>
      </c>
      <c r="D165" s="226" t="s">
        <v>225</v>
      </c>
      <c r="E165" s="227" t="s">
        <v>2944</v>
      </c>
      <c r="F165" s="228" t="s">
        <v>2945</v>
      </c>
      <c r="G165" s="229" t="s">
        <v>318</v>
      </c>
      <c r="H165" s="230">
        <v>1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0.00069999999999999999</v>
      </c>
      <c r="R165" s="235">
        <f>Q165*H165</f>
        <v>0.00069999999999999999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243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243</v>
      </c>
      <c r="BM165" s="237" t="s">
        <v>2946</v>
      </c>
    </row>
    <row r="166" s="2" customFormat="1" ht="24.15" customHeight="1">
      <c r="A166" s="39"/>
      <c r="B166" s="40"/>
      <c r="C166" s="297" t="s">
        <v>404</v>
      </c>
      <c r="D166" s="297" t="s">
        <v>483</v>
      </c>
      <c r="E166" s="298" t="s">
        <v>2947</v>
      </c>
      <c r="F166" s="299" t="s">
        <v>2948</v>
      </c>
      <c r="G166" s="300" t="s">
        <v>318</v>
      </c>
      <c r="H166" s="301">
        <v>1</v>
      </c>
      <c r="I166" s="302"/>
      <c r="J166" s="303">
        <f>ROUND(I166*H166,2)</f>
        <v>0</v>
      </c>
      <c r="K166" s="299" t="s">
        <v>229</v>
      </c>
      <c r="L166" s="304"/>
      <c r="M166" s="305" t="s">
        <v>1</v>
      </c>
      <c r="N166" s="306" t="s">
        <v>43</v>
      </c>
      <c r="O166" s="92"/>
      <c r="P166" s="235">
        <f>O166*H166</f>
        <v>0</v>
      </c>
      <c r="Q166" s="235">
        <v>0.002</v>
      </c>
      <c r="R166" s="235">
        <f>Q166*H166</f>
        <v>0.002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264</v>
      </c>
      <c r="AT166" s="237" t="s">
        <v>483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2949</v>
      </c>
    </row>
    <row r="167" s="2" customFormat="1" ht="24.15" customHeight="1">
      <c r="A167" s="39"/>
      <c r="B167" s="40"/>
      <c r="C167" s="226" t="s">
        <v>409</v>
      </c>
      <c r="D167" s="226" t="s">
        <v>225</v>
      </c>
      <c r="E167" s="227" t="s">
        <v>2950</v>
      </c>
      <c r="F167" s="228" t="s">
        <v>2951</v>
      </c>
      <c r="G167" s="229" t="s">
        <v>318</v>
      </c>
      <c r="H167" s="230">
        <v>1</v>
      </c>
      <c r="I167" s="231"/>
      <c r="J167" s="232">
        <f>ROUND(I167*H167,2)</f>
        <v>0</v>
      </c>
      <c r="K167" s="228" t="s">
        <v>229</v>
      </c>
      <c r="L167" s="45"/>
      <c r="M167" s="233" t="s">
        <v>1</v>
      </c>
      <c r="N167" s="234" t="s">
        <v>43</v>
      </c>
      <c r="O167" s="92"/>
      <c r="P167" s="235">
        <f>O167*H167</f>
        <v>0</v>
      </c>
      <c r="Q167" s="235">
        <v>0.074999999999999997</v>
      </c>
      <c r="R167" s="235">
        <f>Q167*H167</f>
        <v>0.074999999999999997</v>
      </c>
      <c r="S167" s="235">
        <v>0</v>
      </c>
      <c r="T167" s="23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7" t="s">
        <v>243</v>
      </c>
      <c r="AT167" s="237" t="s">
        <v>225</v>
      </c>
      <c r="AU167" s="237" t="s">
        <v>87</v>
      </c>
      <c r="AY167" s="18" t="s">
        <v>224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8" t="s">
        <v>85</v>
      </c>
      <c r="BK167" s="238">
        <f>ROUND(I167*H167,2)</f>
        <v>0</v>
      </c>
      <c r="BL167" s="18" t="s">
        <v>243</v>
      </c>
      <c r="BM167" s="237" t="s">
        <v>2952</v>
      </c>
    </row>
    <row r="168" s="2" customFormat="1" ht="24.15" customHeight="1">
      <c r="A168" s="39"/>
      <c r="B168" s="40"/>
      <c r="C168" s="297" t="s">
        <v>538</v>
      </c>
      <c r="D168" s="297" t="s">
        <v>483</v>
      </c>
      <c r="E168" s="298" t="s">
        <v>2953</v>
      </c>
      <c r="F168" s="299" t="s">
        <v>2954</v>
      </c>
      <c r="G168" s="300" t="s">
        <v>318</v>
      </c>
      <c r="H168" s="301">
        <v>1</v>
      </c>
      <c r="I168" s="302"/>
      <c r="J168" s="303">
        <f>ROUND(I168*H168,2)</f>
        <v>0</v>
      </c>
      <c r="K168" s="299" t="s">
        <v>229</v>
      </c>
      <c r="L168" s="304"/>
      <c r="M168" s="305" t="s">
        <v>1</v>
      </c>
      <c r="N168" s="306" t="s">
        <v>43</v>
      </c>
      <c r="O168" s="92"/>
      <c r="P168" s="235">
        <f>O168*H168</f>
        <v>0</v>
      </c>
      <c r="Q168" s="235">
        <v>0.012</v>
      </c>
      <c r="R168" s="235">
        <f>Q168*H168</f>
        <v>0.012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264</v>
      </c>
      <c r="AT168" s="237" t="s">
        <v>483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2955</v>
      </c>
    </row>
    <row r="169" s="2" customFormat="1" ht="16.5" customHeight="1">
      <c r="A169" s="39"/>
      <c r="B169" s="40"/>
      <c r="C169" s="226" t="s">
        <v>542</v>
      </c>
      <c r="D169" s="226" t="s">
        <v>225</v>
      </c>
      <c r="E169" s="227" t="s">
        <v>912</v>
      </c>
      <c r="F169" s="228" t="s">
        <v>913</v>
      </c>
      <c r="G169" s="229" t="s">
        <v>570</v>
      </c>
      <c r="H169" s="230">
        <v>15</v>
      </c>
      <c r="I169" s="231"/>
      <c r="J169" s="232">
        <f>ROUND(I169*H169,2)</f>
        <v>0</v>
      </c>
      <c r="K169" s="228" t="s">
        <v>229</v>
      </c>
      <c r="L169" s="45"/>
      <c r="M169" s="233" t="s">
        <v>1</v>
      </c>
      <c r="N169" s="234" t="s">
        <v>43</v>
      </c>
      <c r="O169" s="92"/>
      <c r="P169" s="235">
        <f>O169*H169</f>
        <v>0</v>
      </c>
      <c r="Q169" s="235">
        <v>0.00019000000000000001</v>
      </c>
      <c r="R169" s="235">
        <f>Q169*H169</f>
        <v>0.0028500000000000001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243</v>
      </c>
      <c r="AT169" s="237" t="s">
        <v>225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243</v>
      </c>
      <c r="BM169" s="237" t="s">
        <v>2956</v>
      </c>
    </row>
    <row r="170" s="13" customFormat="1">
      <c r="A170" s="13"/>
      <c r="B170" s="250"/>
      <c r="C170" s="251"/>
      <c r="D170" s="239" t="s">
        <v>314</v>
      </c>
      <c r="E170" s="252" t="s">
        <v>1</v>
      </c>
      <c r="F170" s="253" t="s">
        <v>2957</v>
      </c>
      <c r="G170" s="251"/>
      <c r="H170" s="254">
        <v>15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34</v>
      </c>
      <c r="AX170" s="13" t="s">
        <v>85</v>
      </c>
      <c r="AY170" s="260" t="s">
        <v>224</v>
      </c>
    </row>
    <row r="171" s="2" customFormat="1" ht="24.15" customHeight="1">
      <c r="A171" s="39"/>
      <c r="B171" s="40"/>
      <c r="C171" s="226" t="s">
        <v>547</v>
      </c>
      <c r="D171" s="226" t="s">
        <v>225</v>
      </c>
      <c r="E171" s="227" t="s">
        <v>916</v>
      </c>
      <c r="F171" s="228" t="s">
        <v>917</v>
      </c>
      <c r="G171" s="229" t="s">
        <v>570</v>
      </c>
      <c r="H171" s="230">
        <v>15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9.0000000000000006E-05</v>
      </c>
      <c r="R171" s="235">
        <f>Q171*H171</f>
        <v>0.0013500000000000001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243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2958</v>
      </c>
    </row>
    <row r="172" s="12" customFormat="1" ht="22.8" customHeight="1">
      <c r="A172" s="12"/>
      <c r="B172" s="212"/>
      <c r="C172" s="213"/>
      <c r="D172" s="214" t="s">
        <v>77</v>
      </c>
      <c r="E172" s="244" t="s">
        <v>597</v>
      </c>
      <c r="F172" s="244" t="s">
        <v>598</v>
      </c>
      <c r="G172" s="213"/>
      <c r="H172" s="213"/>
      <c r="I172" s="216"/>
      <c r="J172" s="245">
        <f>BK172</f>
        <v>0</v>
      </c>
      <c r="K172" s="213"/>
      <c r="L172" s="218"/>
      <c r="M172" s="219"/>
      <c r="N172" s="220"/>
      <c r="O172" s="220"/>
      <c r="P172" s="221">
        <f>P173</f>
        <v>0</v>
      </c>
      <c r="Q172" s="220"/>
      <c r="R172" s="221">
        <f>R173</f>
        <v>0</v>
      </c>
      <c r="S172" s="220"/>
      <c r="T172" s="222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3" t="s">
        <v>85</v>
      </c>
      <c r="AT172" s="224" t="s">
        <v>77</v>
      </c>
      <c r="AU172" s="224" t="s">
        <v>85</v>
      </c>
      <c r="AY172" s="223" t="s">
        <v>224</v>
      </c>
      <c r="BK172" s="225">
        <f>BK173</f>
        <v>0</v>
      </c>
    </row>
    <row r="173" s="2" customFormat="1" ht="24.15" customHeight="1">
      <c r="A173" s="39"/>
      <c r="B173" s="40"/>
      <c r="C173" s="226" t="s">
        <v>551</v>
      </c>
      <c r="D173" s="226" t="s">
        <v>225</v>
      </c>
      <c r="E173" s="227" t="s">
        <v>919</v>
      </c>
      <c r="F173" s="228" t="s">
        <v>920</v>
      </c>
      <c r="G173" s="229" t="s">
        <v>486</v>
      </c>
      <c r="H173" s="230">
        <v>23.855</v>
      </c>
      <c r="I173" s="231"/>
      <c r="J173" s="232">
        <f>ROUND(I173*H173,2)</f>
        <v>0</v>
      </c>
      <c r="K173" s="228" t="s">
        <v>229</v>
      </c>
      <c r="L173" s="45"/>
      <c r="M173" s="307" t="s">
        <v>1</v>
      </c>
      <c r="N173" s="308" t="s">
        <v>43</v>
      </c>
      <c r="O173" s="248"/>
      <c r="P173" s="309">
        <f>O173*H173</f>
        <v>0</v>
      </c>
      <c r="Q173" s="309">
        <v>0</v>
      </c>
      <c r="R173" s="309">
        <f>Q173*H173</f>
        <v>0</v>
      </c>
      <c r="S173" s="309">
        <v>0</v>
      </c>
      <c r="T173" s="31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7" t="s">
        <v>243</v>
      </c>
      <c r="AT173" s="237" t="s">
        <v>225</v>
      </c>
      <c r="AU173" s="237" t="s">
        <v>87</v>
      </c>
      <c r="AY173" s="18" t="s">
        <v>224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8" t="s">
        <v>85</v>
      </c>
      <c r="BK173" s="238">
        <f>ROUND(I173*H173,2)</f>
        <v>0</v>
      </c>
      <c r="BL173" s="18" t="s">
        <v>243</v>
      </c>
      <c r="BM173" s="237" t="s">
        <v>2959</v>
      </c>
    </row>
    <row r="174" s="2" customFormat="1" ht="6.96" customHeight="1">
      <c r="A174" s="39"/>
      <c r="B174" s="67"/>
      <c r="C174" s="68"/>
      <c r="D174" s="68"/>
      <c r="E174" s="68"/>
      <c r="F174" s="68"/>
      <c r="G174" s="68"/>
      <c r="H174" s="68"/>
      <c r="I174" s="68"/>
      <c r="J174" s="68"/>
      <c r="K174" s="68"/>
      <c r="L174" s="45"/>
      <c r="M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</row>
  </sheetData>
  <sheetProtection sheet="1" autoFilter="0" formatColumns="0" formatRows="0" objects="1" scenarios="1" spinCount="100000" saltValue="swZ1Va1R9yCKzkzJtbjDIv2m4Lwohp1+W9VOL1bgBZQF2u1Nqc24eNuX4r3u7B0DSO6BzzEV2nmp5GF4H3kmUg==" hashValue="0bxgleFzT2kAs64s5OO/E7ZfUVylUbBZIOHNbDkY4Ut+ZY//WiBLIVRV+ioKsOIF8VjfCTFUdpqYSj0Zq32WSA==" algorithmName="SHA-512" password="CC35"/>
  <autoFilter ref="C128:K17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2840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2960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ROUND(J129,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ROUND((SUM(BE129:BE156)),  2)</f>
        <v>0</v>
      </c>
      <c r="G37" s="39"/>
      <c r="H37" s="39"/>
      <c r="I37" s="166">
        <v>0.20999999999999999</v>
      </c>
      <c r="J37" s="165">
        <f>ROUND(((SUM(BE129:BE156))*I37),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ROUND((SUM(BF129:BF156)),  2)</f>
        <v>0</v>
      </c>
      <c r="G38" s="39"/>
      <c r="H38" s="39"/>
      <c r="I38" s="166">
        <v>0.12</v>
      </c>
      <c r="J38" s="165">
        <f>ROUND(((SUM(BF129:BF156))*I38),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ROUND((SUM(BG129:BG156)),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ROUND((SUM(BH129:BH156)),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ROUND((SUM(BI129:BI156)),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2840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1900.3 - přípojka elektro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J129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683</v>
      </c>
      <c r="E101" s="193"/>
      <c r="F101" s="193"/>
      <c r="G101" s="193"/>
      <c r="H101" s="193"/>
      <c r="I101" s="193"/>
      <c r="J101" s="194">
        <f>J130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926</v>
      </c>
      <c r="E102" s="198"/>
      <c r="F102" s="198"/>
      <c r="G102" s="198"/>
      <c r="H102" s="198"/>
      <c r="I102" s="198"/>
      <c r="J102" s="199">
        <f>J131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1746</v>
      </c>
      <c r="E103" s="193"/>
      <c r="F103" s="193"/>
      <c r="G103" s="193"/>
      <c r="H103" s="193"/>
      <c r="I103" s="193"/>
      <c r="J103" s="194">
        <f>J140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34"/>
      <c r="D104" s="197" t="s">
        <v>1747</v>
      </c>
      <c r="E104" s="198"/>
      <c r="F104" s="198"/>
      <c r="G104" s="198"/>
      <c r="H104" s="198"/>
      <c r="I104" s="198"/>
      <c r="J104" s="199">
        <f>J141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1748</v>
      </c>
      <c r="E105" s="198"/>
      <c r="F105" s="198"/>
      <c r="G105" s="198"/>
      <c r="H105" s="198"/>
      <c r="I105" s="198"/>
      <c r="J105" s="199">
        <f>J147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1" customFormat="1" ht="16.5" customHeight="1">
      <c r="B117" s="22"/>
      <c r="C117" s="23"/>
      <c r="D117" s="23"/>
      <c r="E117" s="185" t="s">
        <v>194</v>
      </c>
      <c r="F117" s="23"/>
      <c r="G117" s="23"/>
      <c r="H117" s="23"/>
      <c r="I117" s="23"/>
      <c r="J117" s="23"/>
      <c r="K117" s="23"/>
      <c r="L117" s="21"/>
    </row>
    <row r="118" s="1" customFormat="1" ht="12" customHeight="1">
      <c r="B118" s="22"/>
      <c r="C118" s="33" t="s">
        <v>195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274" t="s">
        <v>2840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415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77" t="str">
        <f>E13</f>
        <v>SO 1900.3 - přípojka elektro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F16</f>
        <v>parc.č.549/61</v>
      </c>
      <c r="G123" s="41"/>
      <c r="H123" s="41"/>
      <c r="I123" s="33" t="s">
        <v>22</v>
      </c>
      <c r="J123" s="80" t="str">
        <f>IF(J16="","",J16)</f>
        <v>10. 7. 2025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5.65" customHeight="1">
      <c r="A125" s="39"/>
      <c r="B125" s="40"/>
      <c r="C125" s="33" t="s">
        <v>24</v>
      </c>
      <c r="D125" s="41"/>
      <c r="E125" s="41"/>
      <c r="F125" s="28" t="str">
        <f>E19</f>
        <v>Město Světlá nad Sázavou</v>
      </c>
      <c r="G125" s="41"/>
      <c r="H125" s="41"/>
      <c r="I125" s="33" t="s">
        <v>31</v>
      </c>
      <c r="J125" s="37" t="str">
        <f>E25</f>
        <v>TRANSCONSULT s.r.o.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29</v>
      </c>
      <c r="D126" s="41"/>
      <c r="E126" s="41"/>
      <c r="F126" s="28" t="str">
        <f>IF(E22="","",E22)</f>
        <v>Vyplň údaj</v>
      </c>
      <c r="G126" s="41"/>
      <c r="H126" s="41"/>
      <c r="I126" s="33" t="s">
        <v>35</v>
      </c>
      <c r="J126" s="37" t="str">
        <f>E28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01"/>
      <c r="B128" s="202"/>
      <c r="C128" s="203" t="s">
        <v>209</v>
      </c>
      <c r="D128" s="204" t="s">
        <v>63</v>
      </c>
      <c r="E128" s="204" t="s">
        <v>59</v>
      </c>
      <c r="F128" s="204" t="s">
        <v>60</v>
      </c>
      <c r="G128" s="204" t="s">
        <v>210</v>
      </c>
      <c r="H128" s="204" t="s">
        <v>211</v>
      </c>
      <c r="I128" s="204" t="s">
        <v>212</v>
      </c>
      <c r="J128" s="204" t="s">
        <v>199</v>
      </c>
      <c r="K128" s="205" t="s">
        <v>213</v>
      </c>
      <c r="L128" s="206"/>
      <c r="M128" s="101" t="s">
        <v>1</v>
      </c>
      <c r="N128" s="102" t="s">
        <v>42</v>
      </c>
      <c r="O128" s="102" t="s">
        <v>214</v>
      </c>
      <c r="P128" s="102" t="s">
        <v>215</v>
      </c>
      <c r="Q128" s="102" t="s">
        <v>216</v>
      </c>
      <c r="R128" s="102" t="s">
        <v>217</v>
      </c>
      <c r="S128" s="102" t="s">
        <v>218</v>
      </c>
      <c r="T128" s="103" t="s">
        <v>219</v>
      </c>
      <c r="U128" s="201"/>
      <c r="V128" s="201"/>
      <c r="W128" s="201"/>
      <c r="X128" s="201"/>
      <c r="Y128" s="201"/>
      <c r="Z128" s="201"/>
      <c r="AA128" s="201"/>
      <c r="AB128" s="201"/>
      <c r="AC128" s="201"/>
      <c r="AD128" s="201"/>
      <c r="AE128" s="201"/>
    </row>
    <row r="129" s="2" customFormat="1" ht="22.8" customHeight="1">
      <c r="A129" s="39"/>
      <c r="B129" s="40"/>
      <c r="C129" s="108" t="s">
        <v>220</v>
      </c>
      <c r="D129" s="41"/>
      <c r="E129" s="41"/>
      <c r="F129" s="41"/>
      <c r="G129" s="41"/>
      <c r="H129" s="41"/>
      <c r="I129" s="41"/>
      <c r="J129" s="207">
        <f>BK129</f>
        <v>0</v>
      </c>
      <c r="K129" s="41"/>
      <c r="L129" s="45"/>
      <c r="M129" s="104"/>
      <c r="N129" s="208"/>
      <c r="O129" s="105"/>
      <c r="P129" s="209">
        <f>P130+P140</f>
        <v>0</v>
      </c>
      <c r="Q129" s="105"/>
      <c r="R129" s="209">
        <f>R130+R140</f>
        <v>0.057325000000000001</v>
      </c>
      <c r="S129" s="105"/>
      <c r="T129" s="210">
        <f>T130+T140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77</v>
      </c>
      <c r="AU129" s="18" t="s">
        <v>201</v>
      </c>
      <c r="BK129" s="211">
        <f>BK130+BK140</f>
        <v>0</v>
      </c>
    </row>
    <row r="130" s="12" customFormat="1" ht="25.92" customHeight="1">
      <c r="A130" s="12"/>
      <c r="B130" s="212"/>
      <c r="C130" s="213"/>
      <c r="D130" s="214" t="s">
        <v>77</v>
      </c>
      <c r="E130" s="215" t="s">
        <v>759</v>
      </c>
      <c r="F130" s="215" t="s">
        <v>760</v>
      </c>
      <c r="G130" s="213"/>
      <c r="H130" s="213"/>
      <c r="I130" s="216"/>
      <c r="J130" s="217">
        <f>BK130</f>
        <v>0</v>
      </c>
      <c r="K130" s="213"/>
      <c r="L130" s="218"/>
      <c r="M130" s="219"/>
      <c r="N130" s="220"/>
      <c r="O130" s="220"/>
      <c r="P130" s="221">
        <f>P131</f>
        <v>0</v>
      </c>
      <c r="Q130" s="220"/>
      <c r="R130" s="221">
        <f>R131</f>
        <v>0.001441</v>
      </c>
      <c r="S130" s="220"/>
      <c r="T130" s="222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3" t="s">
        <v>87</v>
      </c>
      <c r="AT130" s="224" t="s">
        <v>77</v>
      </c>
      <c r="AU130" s="224" t="s">
        <v>78</v>
      </c>
      <c r="AY130" s="223" t="s">
        <v>224</v>
      </c>
      <c r="BK130" s="225">
        <f>BK131</f>
        <v>0</v>
      </c>
    </row>
    <row r="131" s="12" customFormat="1" ht="22.8" customHeight="1">
      <c r="A131" s="12"/>
      <c r="B131" s="212"/>
      <c r="C131" s="213"/>
      <c r="D131" s="214" t="s">
        <v>77</v>
      </c>
      <c r="E131" s="244" t="s">
        <v>1101</v>
      </c>
      <c r="F131" s="244" t="s">
        <v>1102</v>
      </c>
      <c r="G131" s="213"/>
      <c r="H131" s="213"/>
      <c r="I131" s="216"/>
      <c r="J131" s="245">
        <f>BK131</f>
        <v>0</v>
      </c>
      <c r="K131" s="213"/>
      <c r="L131" s="218"/>
      <c r="M131" s="219"/>
      <c r="N131" s="220"/>
      <c r="O131" s="220"/>
      <c r="P131" s="221">
        <f>SUM(P132:P139)</f>
        <v>0</v>
      </c>
      <c r="Q131" s="220"/>
      <c r="R131" s="221">
        <f>SUM(R132:R139)</f>
        <v>0.001441</v>
      </c>
      <c r="S131" s="220"/>
      <c r="T131" s="222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87</v>
      </c>
      <c r="AT131" s="224" t="s">
        <v>77</v>
      </c>
      <c r="AU131" s="224" t="s">
        <v>85</v>
      </c>
      <c r="AY131" s="223" t="s">
        <v>224</v>
      </c>
      <c r="BK131" s="225">
        <f>SUM(BK132:BK139)</f>
        <v>0</v>
      </c>
    </row>
    <row r="132" s="2" customFormat="1" ht="24.15" customHeight="1">
      <c r="A132" s="39"/>
      <c r="B132" s="40"/>
      <c r="C132" s="226" t="s">
        <v>85</v>
      </c>
      <c r="D132" s="226" t="s">
        <v>225</v>
      </c>
      <c r="E132" s="227" t="s">
        <v>1194</v>
      </c>
      <c r="F132" s="228" t="s">
        <v>1195</v>
      </c>
      <c r="G132" s="229" t="s">
        <v>570</v>
      </c>
      <c r="H132" s="230">
        <v>2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365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365</v>
      </c>
      <c r="BM132" s="237" t="s">
        <v>2961</v>
      </c>
    </row>
    <row r="133" s="2" customFormat="1" ht="24.15" customHeight="1">
      <c r="A133" s="39"/>
      <c r="B133" s="40"/>
      <c r="C133" s="297" t="s">
        <v>87</v>
      </c>
      <c r="D133" s="297" t="s">
        <v>483</v>
      </c>
      <c r="E133" s="298" t="s">
        <v>1205</v>
      </c>
      <c r="F133" s="299" t="s">
        <v>1206</v>
      </c>
      <c r="G133" s="300" t="s">
        <v>570</v>
      </c>
      <c r="H133" s="301">
        <v>2.2999999999999998</v>
      </c>
      <c r="I133" s="302"/>
      <c r="J133" s="303">
        <f>ROUND(I133*H133,2)</f>
        <v>0</v>
      </c>
      <c r="K133" s="299" t="s">
        <v>229</v>
      </c>
      <c r="L133" s="304"/>
      <c r="M133" s="305" t="s">
        <v>1</v>
      </c>
      <c r="N133" s="306" t="s">
        <v>43</v>
      </c>
      <c r="O133" s="92"/>
      <c r="P133" s="235">
        <f>O133*H133</f>
        <v>0</v>
      </c>
      <c r="Q133" s="235">
        <v>0.00017000000000000001</v>
      </c>
      <c r="R133" s="235">
        <f>Q133*H133</f>
        <v>0.00039100000000000002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567</v>
      </c>
      <c r="AT133" s="237" t="s">
        <v>483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365</v>
      </c>
      <c r="BM133" s="237" t="s">
        <v>2962</v>
      </c>
    </row>
    <row r="134" s="13" customFormat="1">
      <c r="A134" s="13"/>
      <c r="B134" s="250"/>
      <c r="C134" s="251"/>
      <c r="D134" s="239" t="s">
        <v>314</v>
      </c>
      <c r="E134" s="251"/>
      <c r="F134" s="253" t="s">
        <v>2963</v>
      </c>
      <c r="G134" s="251"/>
      <c r="H134" s="254">
        <v>2.2999999999999998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4</v>
      </c>
      <c r="AX134" s="13" t="s">
        <v>85</v>
      </c>
      <c r="AY134" s="260" t="s">
        <v>224</v>
      </c>
    </row>
    <row r="135" s="2" customFormat="1" ht="24.15" customHeight="1">
      <c r="A135" s="39"/>
      <c r="B135" s="40"/>
      <c r="C135" s="226" t="s">
        <v>101</v>
      </c>
      <c r="D135" s="226" t="s">
        <v>225</v>
      </c>
      <c r="E135" s="227" t="s">
        <v>2964</v>
      </c>
      <c r="F135" s="228" t="s">
        <v>2965</v>
      </c>
      <c r="G135" s="229" t="s">
        <v>318</v>
      </c>
      <c r="H135" s="230">
        <v>2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365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365</v>
      </c>
      <c r="BM135" s="237" t="s">
        <v>2966</v>
      </c>
    </row>
    <row r="136" s="2" customFormat="1" ht="24.15" customHeight="1">
      <c r="A136" s="39"/>
      <c r="B136" s="40"/>
      <c r="C136" s="226" t="s">
        <v>243</v>
      </c>
      <c r="D136" s="226" t="s">
        <v>225</v>
      </c>
      <c r="E136" s="227" t="s">
        <v>2967</v>
      </c>
      <c r="F136" s="228" t="s">
        <v>2968</v>
      </c>
      <c r="G136" s="229" t="s">
        <v>318</v>
      </c>
      <c r="H136" s="230">
        <v>1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365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365</v>
      </c>
      <c r="BM136" s="237" t="s">
        <v>2969</v>
      </c>
    </row>
    <row r="137" s="14" customFormat="1">
      <c r="A137" s="14"/>
      <c r="B137" s="261"/>
      <c r="C137" s="262"/>
      <c r="D137" s="239" t="s">
        <v>314</v>
      </c>
      <c r="E137" s="263" t="s">
        <v>1</v>
      </c>
      <c r="F137" s="264" t="s">
        <v>2970</v>
      </c>
      <c r="G137" s="262"/>
      <c r="H137" s="263" t="s">
        <v>1</v>
      </c>
      <c r="I137" s="265"/>
      <c r="J137" s="262"/>
      <c r="K137" s="262"/>
      <c r="L137" s="266"/>
      <c r="M137" s="267"/>
      <c r="N137" s="268"/>
      <c r="O137" s="268"/>
      <c r="P137" s="268"/>
      <c r="Q137" s="268"/>
      <c r="R137" s="268"/>
      <c r="S137" s="268"/>
      <c r="T137" s="26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0" t="s">
        <v>314</v>
      </c>
      <c r="AU137" s="270" t="s">
        <v>87</v>
      </c>
      <c r="AV137" s="14" t="s">
        <v>85</v>
      </c>
      <c r="AW137" s="14" t="s">
        <v>34</v>
      </c>
      <c r="AX137" s="14" t="s">
        <v>78</v>
      </c>
      <c r="AY137" s="270" t="s">
        <v>224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85</v>
      </c>
      <c r="G138" s="251"/>
      <c r="H138" s="254">
        <v>1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2" customFormat="1" ht="24.15" customHeight="1">
      <c r="A139" s="39"/>
      <c r="B139" s="40"/>
      <c r="C139" s="297" t="s">
        <v>223</v>
      </c>
      <c r="D139" s="297" t="s">
        <v>483</v>
      </c>
      <c r="E139" s="298" t="s">
        <v>2971</v>
      </c>
      <c r="F139" s="299" t="s">
        <v>2972</v>
      </c>
      <c r="G139" s="300" t="s">
        <v>318</v>
      </c>
      <c r="H139" s="301">
        <v>1</v>
      </c>
      <c r="I139" s="302"/>
      <c r="J139" s="303">
        <f>ROUND(I139*H139,2)</f>
        <v>0</v>
      </c>
      <c r="K139" s="299" t="s">
        <v>229</v>
      </c>
      <c r="L139" s="304"/>
      <c r="M139" s="305" t="s">
        <v>1</v>
      </c>
      <c r="N139" s="306" t="s">
        <v>43</v>
      </c>
      <c r="O139" s="92"/>
      <c r="P139" s="235">
        <f>O139*H139</f>
        <v>0</v>
      </c>
      <c r="Q139" s="235">
        <v>0.0010499999999999999</v>
      </c>
      <c r="R139" s="235">
        <f>Q139*H139</f>
        <v>0.0010499999999999999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567</v>
      </c>
      <c r="AT139" s="237" t="s">
        <v>483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365</v>
      </c>
      <c r="BM139" s="237" t="s">
        <v>2973</v>
      </c>
    </row>
    <row r="140" s="12" customFormat="1" ht="25.92" customHeight="1">
      <c r="A140" s="12"/>
      <c r="B140" s="212"/>
      <c r="C140" s="213"/>
      <c r="D140" s="214" t="s">
        <v>77</v>
      </c>
      <c r="E140" s="215" t="s">
        <v>483</v>
      </c>
      <c r="F140" s="215" t="s">
        <v>1749</v>
      </c>
      <c r="G140" s="213"/>
      <c r="H140" s="213"/>
      <c r="I140" s="216"/>
      <c r="J140" s="217">
        <f>BK140</f>
        <v>0</v>
      </c>
      <c r="K140" s="213"/>
      <c r="L140" s="218"/>
      <c r="M140" s="219"/>
      <c r="N140" s="220"/>
      <c r="O140" s="220"/>
      <c r="P140" s="221">
        <f>P141+P147</f>
        <v>0</v>
      </c>
      <c r="Q140" s="220"/>
      <c r="R140" s="221">
        <f>R141+R147</f>
        <v>0.055884000000000003</v>
      </c>
      <c r="S140" s="220"/>
      <c r="T140" s="222">
        <f>T141+T147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3" t="s">
        <v>101</v>
      </c>
      <c r="AT140" s="224" t="s">
        <v>77</v>
      </c>
      <c r="AU140" s="224" t="s">
        <v>78</v>
      </c>
      <c r="AY140" s="223" t="s">
        <v>224</v>
      </c>
      <c r="BK140" s="225">
        <f>BK141+BK147</f>
        <v>0</v>
      </c>
    </row>
    <row r="141" s="12" customFormat="1" ht="22.8" customHeight="1">
      <c r="A141" s="12"/>
      <c r="B141" s="212"/>
      <c r="C141" s="213"/>
      <c r="D141" s="214" t="s">
        <v>77</v>
      </c>
      <c r="E141" s="244" t="s">
        <v>1357</v>
      </c>
      <c r="F141" s="244" t="s">
        <v>1358</v>
      </c>
      <c r="G141" s="213"/>
      <c r="H141" s="213"/>
      <c r="I141" s="216"/>
      <c r="J141" s="245">
        <f>BK141</f>
        <v>0</v>
      </c>
      <c r="K141" s="213"/>
      <c r="L141" s="218"/>
      <c r="M141" s="219"/>
      <c r="N141" s="220"/>
      <c r="O141" s="220"/>
      <c r="P141" s="221">
        <f>SUM(P142:P146)</f>
        <v>0</v>
      </c>
      <c r="Q141" s="220"/>
      <c r="R141" s="221">
        <f>SUM(R142:R146)</f>
        <v>0.023740000000000001</v>
      </c>
      <c r="S141" s="220"/>
      <c r="T141" s="222">
        <f>SUM(T142:T146)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101</v>
      </c>
      <c r="AT141" s="224" t="s">
        <v>77</v>
      </c>
      <c r="AU141" s="224" t="s">
        <v>85</v>
      </c>
      <c r="AY141" s="223" t="s">
        <v>224</v>
      </c>
      <c r="BK141" s="225">
        <f>SUM(BK142:BK146)</f>
        <v>0</v>
      </c>
    </row>
    <row r="142" s="2" customFormat="1" ht="33" customHeight="1">
      <c r="A142" s="39"/>
      <c r="B142" s="40"/>
      <c r="C142" s="226" t="s">
        <v>252</v>
      </c>
      <c r="D142" s="226" t="s">
        <v>225</v>
      </c>
      <c r="E142" s="227" t="s">
        <v>1750</v>
      </c>
      <c r="F142" s="228" t="s">
        <v>1751</v>
      </c>
      <c r="G142" s="229" t="s">
        <v>318</v>
      </c>
      <c r="H142" s="230">
        <v>1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1164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1164</v>
      </c>
      <c r="BM142" s="237" t="s">
        <v>2974</v>
      </c>
    </row>
    <row r="143" s="2" customFormat="1" ht="24.15" customHeight="1">
      <c r="A143" s="39"/>
      <c r="B143" s="40"/>
      <c r="C143" s="297" t="s">
        <v>257</v>
      </c>
      <c r="D143" s="297" t="s">
        <v>483</v>
      </c>
      <c r="E143" s="298" t="s">
        <v>2975</v>
      </c>
      <c r="F143" s="299" t="s">
        <v>2976</v>
      </c>
      <c r="G143" s="300" t="s">
        <v>318</v>
      </c>
      <c r="H143" s="301">
        <v>1</v>
      </c>
      <c r="I143" s="302"/>
      <c r="J143" s="303">
        <f>ROUND(I143*H143,2)</f>
        <v>0</v>
      </c>
      <c r="K143" s="299" t="s">
        <v>229</v>
      </c>
      <c r="L143" s="304"/>
      <c r="M143" s="305" t="s">
        <v>1</v>
      </c>
      <c r="N143" s="306" t="s">
        <v>43</v>
      </c>
      <c r="O143" s="92"/>
      <c r="P143" s="235">
        <f>O143*H143</f>
        <v>0</v>
      </c>
      <c r="Q143" s="235">
        <v>0.0080999999999999996</v>
      </c>
      <c r="R143" s="235">
        <f>Q143*H143</f>
        <v>0.0080999999999999996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1755</v>
      </c>
      <c r="AT143" s="237" t="s">
        <v>483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1164</v>
      </c>
      <c r="BM143" s="237" t="s">
        <v>2977</v>
      </c>
    </row>
    <row r="144" s="2" customFormat="1" ht="37.8" customHeight="1">
      <c r="A144" s="39"/>
      <c r="B144" s="40"/>
      <c r="C144" s="226" t="s">
        <v>264</v>
      </c>
      <c r="D144" s="226" t="s">
        <v>225</v>
      </c>
      <c r="E144" s="227" t="s">
        <v>2088</v>
      </c>
      <c r="F144" s="228" t="s">
        <v>2089</v>
      </c>
      <c r="G144" s="229" t="s">
        <v>570</v>
      </c>
      <c r="H144" s="230">
        <v>80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1164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1164</v>
      </c>
      <c r="BM144" s="237" t="s">
        <v>2978</v>
      </c>
    </row>
    <row r="145" s="2" customFormat="1" ht="24.15" customHeight="1">
      <c r="A145" s="39"/>
      <c r="B145" s="40"/>
      <c r="C145" s="297" t="s">
        <v>271</v>
      </c>
      <c r="D145" s="297" t="s">
        <v>483</v>
      </c>
      <c r="E145" s="298" t="s">
        <v>1205</v>
      </c>
      <c r="F145" s="299" t="s">
        <v>1206</v>
      </c>
      <c r="G145" s="300" t="s">
        <v>570</v>
      </c>
      <c r="H145" s="301">
        <v>92</v>
      </c>
      <c r="I145" s="302"/>
      <c r="J145" s="303">
        <f>ROUND(I145*H145,2)</f>
        <v>0</v>
      </c>
      <c r="K145" s="299" t="s">
        <v>229</v>
      </c>
      <c r="L145" s="304"/>
      <c r="M145" s="305" t="s">
        <v>1</v>
      </c>
      <c r="N145" s="306" t="s">
        <v>43</v>
      </c>
      <c r="O145" s="92"/>
      <c r="P145" s="235">
        <f>O145*H145</f>
        <v>0</v>
      </c>
      <c r="Q145" s="235">
        <v>0.00017000000000000001</v>
      </c>
      <c r="R145" s="235">
        <f>Q145*H145</f>
        <v>0.015640000000000001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1763</v>
      </c>
      <c r="AT145" s="237" t="s">
        <v>483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1763</v>
      </c>
      <c r="BM145" s="237" t="s">
        <v>2979</v>
      </c>
    </row>
    <row r="146" s="13" customFormat="1">
      <c r="A146" s="13"/>
      <c r="B146" s="250"/>
      <c r="C146" s="251"/>
      <c r="D146" s="239" t="s">
        <v>314</v>
      </c>
      <c r="E146" s="251"/>
      <c r="F146" s="253" t="s">
        <v>1911</v>
      </c>
      <c r="G146" s="251"/>
      <c r="H146" s="254">
        <v>92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4</v>
      </c>
      <c r="AX146" s="13" t="s">
        <v>85</v>
      </c>
      <c r="AY146" s="260" t="s">
        <v>224</v>
      </c>
    </row>
    <row r="147" s="12" customFormat="1" ht="22.8" customHeight="1">
      <c r="A147" s="12"/>
      <c r="B147" s="212"/>
      <c r="C147" s="213"/>
      <c r="D147" s="214" t="s">
        <v>77</v>
      </c>
      <c r="E147" s="244" t="s">
        <v>1780</v>
      </c>
      <c r="F147" s="244" t="s">
        <v>1781</v>
      </c>
      <c r="G147" s="213"/>
      <c r="H147" s="213"/>
      <c r="I147" s="216"/>
      <c r="J147" s="245">
        <f>BK147</f>
        <v>0</v>
      </c>
      <c r="K147" s="213"/>
      <c r="L147" s="218"/>
      <c r="M147" s="219"/>
      <c r="N147" s="220"/>
      <c r="O147" s="220"/>
      <c r="P147" s="221">
        <f>SUM(P148:P156)</f>
        <v>0</v>
      </c>
      <c r="Q147" s="220"/>
      <c r="R147" s="221">
        <f>SUM(R148:R156)</f>
        <v>0.032143999999999999</v>
      </c>
      <c r="S147" s="220"/>
      <c r="T147" s="222">
        <f>SUM(T148:T156)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3" t="s">
        <v>101</v>
      </c>
      <c r="AT147" s="224" t="s">
        <v>77</v>
      </c>
      <c r="AU147" s="224" t="s">
        <v>85</v>
      </c>
      <c r="AY147" s="223" t="s">
        <v>224</v>
      </c>
      <c r="BK147" s="225">
        <f>SUM(BK148:BK156)</f>
        <v>0</v>
      </c>
    </row>
    <row r="148" s="2" customFormat="1" ht="24.15" customHeight="1">
      <c r="A148" s="39"/>
      <c r="B148" s="40"/>
      <c r="C148" s="226" t="s">
        <v>276</v>
      </c>
      <c r="D148" s="226" t="s">
        <v>225</v>
      </c>
      <c r="E148" s="227" t="s">
        <v>2092</v>
      </c>
      <c r="F148" s="228" t="s">
        <v>2093</v>
      </c>
      <c r="G148" s="229" t="s">
        <v>1784</v>
      </c>
      <c r="H148" s="230">
        <v>0.080000000000000002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0.0088000000000000005</v>
      </c>
      <c r="R148" s="235">
        <f>Q148*H148</f>
        <v>0.00070400000000000009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1164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1164</v>
      </c>
      <c r="BM148" s="237" t="s">
        <v>2980</v>
      </c>
    </row>
    <row r="149" s="2" customFormat="1" ht="24.15" customHeight="1">
      <c r="A149" s="39"/>
      <c r="B149" s="40"/>
      <c r="C149" s="226" t="s">
        <v>281</v>
      </c>
      <c r="D149" s="226" t="s">
        <v>225</v>
      </c>
      <c r="E149" s="227" t="s">
        <v>2981</v>
      </c>
      <c r="F149" s="228" t="s">
        <v>2982</v>
      </c>
      <c r="G149" s="229" t="s">
        <v>570</v>
      </c>
      <c r="H149" s="230">
        <v>80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1164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1164</v>
      </c>
      <c r="BM149" s="237" t="s">
        <v>2983</v>
      </c>
    </row>
    <row r="150" s="2" customFormat="1" ht="24.15" customHeight="1">
      <c r="A150" s="39"/>
      <c r="B150" s="40"/>
      <c r="C150" s="226" t="s">
        <v>8</v>
      </c>
      <c r="D150" s="226" t="s">
        <v>225</v>
      </c>
      <c r="E150" s="227" t="s">
        <v>2984</v>
      </c>
      <c r="F150" s="228" t="s">
        <v>2985</v>
      </c>
      <c r="G150" s="229" t="s">
        <v>570</v>
      </c>
      <c r="H150" s="230">
        <v>80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1164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1164</v>
      </c>
      <c r="BM150" s="237" t="s">
        <v>2986</v>
      </c>
    </row>
    <row r="151" s="2" customFormat="1" ht="24.15" customHeight="1">
      <c r="A151" s="39"/>
      <c r="B151" s="40"/>
      <c r="C151" s="226" t="s">
        <v>294</v>
      </c>
      <c r="D151" s="226" t="s">
        <v>225</v>
      </c>
      <c r="E151" s="227" t="s">
        <v>2987</v>
      </c>
      <c r="F151" s="228" t="s">
        <v>2988</v>
      </c>
      <c r="G151" s="229" t="s">
        <v>570</v>
      </c>
      <c r="H151" s="230">
        <v>80</v>
      </c>
      <c r="I151" s="231"/>
      <c r="J151" s="232">
        <f>ROUND(I151*H151,2)</f>
        <v>0</v>
      </c>
      <c r="K151" s="228" t="s">
        <v>229</v>
      </c>
      <c r="L151" s="45"/>
      <c r="M151" s="233" t="s">
        <v>1</v>
      </c>
      <c r="N151" s="234" t="s">
        <v>43</v>
      </c>
      <c r="O151" s="92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1164</v>
      </c>
      <c r="AT151" s="237" t="s">
        <v>225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1164</v>
      </c>
      <c r="BM151" s="237" t="s">
        <v>2989</v>
      </c>
    </row>
    <row r="152" s="2" customFormat="1" ht="21.75" customHeight="1">
      <c r="A152" s="39"/>
      <c r="B152" s="40"/>
      <c r="C152" s="226" t="s">
        <v>299</v>
      </c>
      <c r="D152" s="226" t="s">
        <v>225</v>
      </c>
      <c r="E152" s="227" t="s">
        <v>2990</v>
      </c>
      <c r="F152" s="228" t="s">
        <v>2991</v>
      </c>
      <c r="G152" s="229" t="s">
        <v>570</v>
      </c>
      <c r="H152" s="230">
        <v>80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0.00012</v>
      </c>
      <c r="R152" s="235">
        <f>Q152*H152</f>
        <v>0.0096000000000000009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1164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1164</v>
      </c>
      <c r="BM152" s="237" t="s">
        <v>2992</v>
      </c>
    </row>
    <row r="153" s="2" customFormat="1" ht="24.15" customHeight="1">
      <c r="A153" s="39"/>
      <c r="B153" s="40"/>
      <c r="C153" s="226" t="s">
        <v>361</v>
      </c>
      <c r="D153" s="226" t="s">
        <v>225</v>
      </c>
      <c r="E153" s="227" t="s">
        <v>2128</v>
      </c>
      <c r="F153" s="228" t="s">
        <v>2129</v>
      </c>
      <c r="G153" s="229" t="s">
        <v>570</v>
      </c>
      <c r="H153" s="230">
        <v>80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1164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1164</v>
      </c>
      <c r="BM153" s="237" t="s">
        <v>2993</v>
      </c>
    </row>
    <row r="154" s="2" customFormat="1" ht="24.15" customHeight="1">
      <c r="A154" s="39"/>
      <c r="B154" s="40"/>
      <c r="C154" s="297" t="s">
        <v>365</v>
      </c>
      <c r="D154" s="297" t="s">
        <v>483</v>
      </c>
      <c r="E154" s="298" t="s">
        <v>2994</v>
      </c>
      <c r="F154" s="299" t="s">
        <v>2995</v>
      </c>
      <c r="G154" s="300" t="s">
        <v>570</v>
      </c>
      <c r="H154" s="301">
        <v>84</v>
      </c>
      <c r="I154" s="302"/>
      <c r="J154" s="303">
        <f>ROUND(I154*H154,2)</f>
        <v>0</v>
      </c>
      <c r="K154" s="299" t="s">
        <v>229</v>
      </c>
      <c r="L154" s="304"/>
      <c r="M154" s="305" t="s">
        <v>1</v>
      </c>
      <c r="N154" s="306" t="s">
        <v>43</v>
      </c>
      <c r="O154" s="92"/>
      <c r="P154" s="235">
        <f>O154*H154</f>
        <v>0</v>
      </c>
      <c r="Q154" s="235">
        <v>0.00025999999999999998</v>
      </c>
      <c r="R154" s="235">
        <f>Q154*H154</f>
        <v>0.021839999999999998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1763</v>
      </c>
      <c r="AT154" s="237" t="s">
        <v>483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1763</v>
      </c>
      <c r="BM154" s="237" t="s">
        <v>2996</v>
      </c>
    </row>
    <row r="155" s="13" customFormat="1">
      <c r="A155" s="13"/>
      <c r="B155" s="250"/>
      <c r="C155" s="251"/>
      <c r="D155" s="239" t="s">
        <v>314</v>
      </c>
      <c r="E155" s="251"/>
      <c r="F155" s="253" t="s">
        <v>2997</v>
      </c>
      <c r="G155" s="251"/>
      <c r="H155" s="254">
        <v>84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4</v>
      </c>
      <c r="AX155" s="13" t="s">
        <v>85</v>
      </c>
      <c r="AY155" s="260" t="s">
        <v>224</v>
      </c>
    </row>
    <row r="156" s="2" customFormat="1" ht="24.15" customHeight="1">
      <c r="A156" s="39"/>
      <c r="B156" s="40"/>
      <c r="C156" s="226" t="s">
        <v>371</v>
      </c>
      <c r="D156" s="226" t="s">
        <v>225</v>
      </c>
      <c r="E156" s="227" t="s">
        <v>1819</v>
      </c>
      <c r="F156" s="228" t="s">
        <v>1820</v>
      </c>
      <c r="G156" s="229" t="s">
        <v>486</v>
      </c>
      <c r="H156" s="230">
        <v>0.032000000000000001</v>
      </c>
      <c r="I156" s="231"/>
      <c r="J156" s="232">
        <f>ROUND(I156*H156,2)</f>
        <v>0</v>
      </c>
      <c r="K156" s="228" t="s">
        <v>229</v>
      </c>
      <c r="L156" s="45"/>
      <c r="M156" s="307" t="s">
        <v>1</v>
      </c>
      <c r="N156" s="308" t="s">
        <v>43</v>
      </c>
      <c r="O156" s="248"/>
      <c r="P156" s="309">
        <f>O156*H156</f>
        <v>0</v>
      </c>
      <c r="Q156" s="309">
        <v>0</v>
      </c>
      <c r="R156" s="309">
        <f>Q156*H156</f>
        <v>0</v>
      </c>
      <c r="S156" s="309">
        <v>0</v>
      </c>
      <c r="T156" s="31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1164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1164</v>
      </c>
      <c r="BM156" s="237" t="s">
        <v>2998</v>
      </c>
    </row>
    <row r="157" s="2" customFormat="1" ht="6.96" customHeight="1">
      <c r="A157" s="39"/>
      <c r="B157" s="67"/>
      <c r="C157" s="68"/>
      <c r="D157" s="68"/>
      <c r="E157" s="68"/>
      <c r="F157" s="68"/>
      <c r="G157" s="68"/>
      <c r="H157" s="68"/>
      <c r="I157" s="68"/>
      <c r="J157" s="68"/>
      <c r="K157" s="68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kR//LWzJvm3GmTlkiCoRaEvpyPdTO5YTDuGtTjE0ZbqUuFZBJMHgMc9dZ5v2OJQHi21ZGzq0hH3w4AWSRIGjEA==" hashValue="D7jm9u1x5GAsW97hYkPJMHQY6QIACRQyHNKZGyFSP8aD5oUBTAG6GFF50q4OPaZUFM+uHhZxN5osZ8uTMrx8tg==" algorithmName="SHA-512" password="CC35"/>
  <autoFilter ref="C128:K15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304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ROUND((SUM(BE122:BE173)),  2)</f>
        <v>0</v>
      </c>
      <c r="G35" s="39"/>
      <c r="H35" s="39"/>
      <c r="I35" s="166">
        <v>0.20999999999999999</v>
      </c>
      <c r="J35" s="165">
        <f>ROUND(((SUM(BE122:BE173))*I35),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ROUND((SUM(BF122:BF173)),  2)</f>
        <v>0</v>
      </c>
      <c r="G36" s="39"/>
      <c r="H36" s="39"/>
      <c r="I36" s="166">
        <v>0.12</v>
      </c>
      <c r="J36" s="165">
        <f>ROUND(((SUM(BF122:BF173))*I36),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ROUND((SUM(BG122:BG173)),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ROUND((SUM(BH122:BH173)),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ROUND((SUM(BI122:BI173)),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1001 - Příprava staveniště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J124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9"/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67"/>
      <c r="C102" s="68"/>
      <c r="D102" s="68"/>
      <c r="E102" s="68"/>
      <c r="F102" s="68"/>
      <c r="G102" s="68"/>
      <c r="H102" s="68"/>
      <c r="I102" s="68"/>
      <c r="J102" s="68"/>
      <c r="K102" s="68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6" s="2" customFormat="1" ht="6.96" customHeight="1">
      <c r="A106" s="39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24.96" customHeight="1">
      <c r="A107" s="39"/>
      <c r="B107" s="40"/>
      <c r="C107" s="24" t="s">
        <v>208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16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6.5" customHeight="1">
      <c r="A110" s="39"/>
      <c r="B110" s="40"/>
      <c r="C110" s="41"/>
      <c r="D110" s="41"/>
      <c r="E110" s="185" t="str">
        <f>E7</f>
        <v>Využití pozemku parc.č.549/61, Světlá nad Sázavou</v>
      </c>
      <c r="F110" s="33"/>
      <c r="G110" s="33"/>
      <c r="H110" s="33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1" customFormat="1" ht="12" customHeight="1">
      <c r="B111" s="22"/>
      <c r="C111" s="33" t="s">
        <v>193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="2" customFormat="1" ht="16.5" customHeight="1">
      <c r="A112" s="39"/>
      <c r="B112" s="40"/>
      <c r="C112" s="41"/>
      <c r="D112" s="41"/>
      <c r="E112" s="185" t="s">
        <v>194</v>
      </c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195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E11</f>
        <v>SO 1001 - Příprava staveniště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F14</f>
        <v>parc.č.549/61</v>
      </c>
      <c r="G116" s="41"/>
      <c r="H116" s="41"/>
      <c r="I116" s="33" t="s">
        <v>22</v>
      </c>
      <c r="J116" s="80" t="str">
        <f>IF(J14="","",J14)</f>
        <v>10. 7. 2025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5.65" customHeight="1">
      <c r="A118" s="39"/>
      <c r="B118" s="40"/>
      <c r="C118" s="33" t="s">
        <v>24</v>
      </c>
      <c r="D118" s="41"/>
      <c r="E118" s="41"/>
      <c r="F118" s="28" t="str">
        <f>E17</f>
        <v>Město Světlá nad Sázavou</v>
      </c>
      <c r="G118" s="41"/>
      <c r="H118" s="41"/>
      <c r="I118" s="33" t="s">
        <v>31</v>
      </c>
      <c r="J118" s="37" t="str">
        <f>E23</f>
        <v>TRANSCONSULT s.r.o.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29</v>
      </c>
      <c r="D119" s="41"/>
      <c r="E119" s="41"/>
      <c r="F119" s="28" t="str">
        <f>IF(E20="","",E20)</f>
        <v>Vyplň údaj</v>
      </c>
      <c r="G119" s="41"/>
      <c r="H119" s="41"/>
      <c r="I119" s="33" t="s">
        <v>35</v>
      </c>
      <c r="J119" s="37" t="str">
        <f>E26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01"/>
      <c r="B121" s="202"/>
      <c r="C121" s="203" t="s">
        <v>209</v>
      </c>
      <c r="D121" s="204" t="s">
        <v>63</v>
      </c>
      <c r="E121" s="204" t="s">
        <v>59</v>
      </c>
      <c r="F121" s="204" t="s">
        <v>60</v>
      </c>
      <c r="G121" s="204" t="s">
        <v>210</v>
      </c>
      <c r="H121" s="204" t="s">
        <v>211</v>
      </c>
      <c r="I121" s="204" t="s">
        <v>212</v>
      </c>
      <c r="J121" s="204" t="s">
        <v>199</v>
      </c>
      <c r="K121" s="205" t="s">
        <v>213</v>
      </c>
      <c r="L121" s="206"/>
      <c r="M121" s="101" t="s">
        <v>1</v>
      </c>
      <c r="N121" s="102" t="s">
        <v>42</v>
      </c>
      <c r="O121" s="102" t="s">
        <v>214</v>
      </c>
      <c r="P121" s="102" t="s">
        <v>215</v>
      </c>
      <c r="Q121" s="102" t="s">
        <v>216</v>
      </c>
      <c r="R121" s="102" t="s">
        <v>217</v>
      </c>
      <c r="S121" s="102" t="s">
        <v>218</v>
      </c>
      <c r="T121" s="103" t="s">
        <v>219</v>
      </c>
      <c r="U121" s="201"/>
      <c r="V121" s="201"/>
      <c r="W121" s="201"/>
      <c r="X121" s="201"/>
      <c r="Y121" s="201"/>
      <c r="Z121" s="201"/>
      <c r="AA121" s="201"/>
      <c r="AB121" s="201"/>
      <c r="AC121" s="201"/>
      <c r="AD121" s="201"/>
      <c r="AE121" s="201"/>
    </row>
    <row r="122" s="2" customFormat="1" ht="22.8" customHeight="1">
      <c r="A122" s="39"/>
      <c r="B122" s="40"/>
      <c r="C122" s="108" t="s">
        <v>220</v>
      </c>
      <c r="D122" s="41"/>
      <c r="E122" s="41"/>
      <c r="F122" s="41"/>
      <c r="G122" s="41"/>
      <c r="H122" s="41"/>
      <c r="I122" s="41"/>
      <c r="J122" s="207">
        <f>BK122</f>
        <v>0</v>
      </c>
      <c r="K122" s="41"/>
      <c r="L122" s="45"/>
      <c r="M122" s="104"/>
      <c r="N122" s="208"/>
      <c r="O122" s="105"/>
      <c r="P122" s="209">
        <f>P123</f>
        <v>0</v>
      </c>
      <c r="Q122" s="105"/>
      <c r="R122" s="209">
        <f>R123</f>
        <v>0.25619999999999998</v>
      </c>
      <c r="S122" s="105"/>
      <c r="T122" s="210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77</v>
      </c>
      <c r="AU122" s="18" t="s">
        <v>201</v>
      </c>
      <c r="BK122" s="211">
        <f>BK123</f>
        <v>0</v>
      </c>
    </row>
    <row r="123" s="12" customFormat="1" ht="25.92" customHeight="1">
      <c r="A123" s="12"/>
      <c r="B123" s="212"/>
      <c r="C123" s="213"/>
      <c r="D123" s="214" t="s">
        <v>77</v>
      </c>
      <c r="E123" s="215" t="s">
        <v>307</v>
      </c>
      <c r="F123" s="215" t="s">
        <v>308</v>
      </c>
      <c r="G123" s="213"/>
      <c r="H123" s="213"/>
      <c r="I123" s="216"/>
      <c r="J123" s="217">
        <f>BK123</f>
        <v>0</v>
      </c>
      <c r="K123" s="213"/>
      <c r="L123" s="218"/>
      <c r="M123" s="219"/>
      <c r="N123" s="220"/>
      <c r="O123" s="220"/>
      <c r="P123" s="221">
        <f>P124</f>
        <v>0</v>
      </c>
      <c r="Q123" s="220"/>
      <c r="R123" s="221">
        <f>R124</f>
        <v>0.25619999999999998</v>
      </c>
      <c r="S123" s="220"/>
      <c r="T123" s="222">
        <f>T124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3" t="s">
        <v>85</v>
      </c>
      <c r="AT123" s="224" t="s">
        <v>77</v>
      </c>
      <c r="AU123" s="224" t="s">
        <v>78</v>
      </c>
      <c r="AY123" s="223" t="s">
        <v>224</v>
      </c>
      <c r="BK123" s="225">
        <f>BK124</f>
        <v>0</v>
      </c>
    </row>
    <row r="124" s="12" customFormat="1" ht="22.8" customHeight="1">
      <c r="A124" s="12"/>
      <c r="B124" s="212"/>
      <c r="C124" s="213"/>
      <c r="D124" s="214" t="s">
        <v>77</v>
      </c>
      <c r="E124" s="244" t="s">
        <v>85</v>
      </c>
      <c r="F124" s="244" t="s">
        <v>309</v>
      </c>
      <c r="G124" s="213"/>
      <c r="H124" s="213"/>
      <c r="I124" s="216"/>
      <c r="J124" s="245">
        <f>BK124</f>
        <v>0</v>
      </c>
      <c r="K124" s="213"/>
      <c r="L124" s="218"/>
      <c r="M124" s="219"/>
      <c r="N124" s="220"/>
      <c r="O124" s="220"/>
      <c r="P124" s="221">
        <f>SUM(P125:P173)</f>
        <v>0</v>
      </c>
      <c r="Q124" s="220"/>
      <c r="R124" s="221">
        <f>SUM(R125:R173)</f>
        <v>0.25619999999999998</v>
      </c>
      <c r="S124" s="220"/>
      <c r="T124" s="222">
        <f>SUM(T125:T173)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85</v>
      </c>
      <c r="AT124" s="224" t="s">
        <v>77</v>
      </c>
      <c r="AU124" s="224" t="s">
        <v>85</v>
      </c>
      <c r="AY124" s="223" t="s">
        <v>224</v>
      </c>
      <c r="BK124" s="225">
        <f>SUM(BK125:BK173)</f>
        <v>0</v>
      </c>
    </row>
    <row r="125" s="2" customFormat="1" ht="37.8" customHeight="1">
      <c r="A125" s="39"/>
      <c r="B125" s="40"/>
      <c r="C125" s="226" t="s">
        <v>85</v>
      </c>
      <c r="D125" s="226" t="s">
        <v>225</v>
      </c>
      <c r="E125" s="227" t="s">
        <v>310</v>
      </c>
      <c r="F125" s="228" t="s">
        <v>311</v>
      </c>
      <c r="G125" s="229" t="s">
        <v>312</v>
      </c>
      <c r="H125" s="230">
        <v>35</v>
      </c>
      <c r="I125" s="231"/>
      <c r="J125" s="232">
        <f>ROUND(I125*H125,2)</f>
        <v>0</v>
      </c>
      <c r="K125" s="228" t="s">
        <v>229</v>
      </c>
      <c r="L125" s="45"/>
      <c r="M125" s="233" t="s">
        <v>1</v>
      </c>
      <c r="N125" s="234" t="s">
        <v>43</v>
      </c>
      <c r="O125" s="92"/>
      <c r="P125" s="235">
        <f>O125*H125</f>
        <v>0</v>
      </c>
      <c r="Q125" s="235">
        <v>0</v>
      </c>
      <c r="R125" s="235">
        <f>Q125*H125</f>
        <v>0</v>
      </c>
      <c r="S125" s="235">
        <v>0</v>
      </c>
      <c r="T125" s="236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7" t="s">
        <v>243</v>
      </c>
      <c r="AT125" s="237" t="s">
        <v>225</v>
      </c>
      <c r="AU125" s="237" t="s">
        <v>87</v>
      </c>
      <c r="AY125" s="18" t="s">
        <v>224</v>
      </c>
      <c r="BE125" s="238">
        <f>IF(N125="základní",J125,0)</f>
        <v>0</v>
      </c>
      <c r="BF125" s="238">
        <f>IF(N125="snížená",J125,0)</f>
        <v>0</v>
      </c>
      <c r="BG125" s="238">
        <f>IF(N125="zákl. přenesená",J125,0)</f>
        <v>0</v>
      </c>
      <c r="BH125" s="238">
        <f>IF(N125="sníž. přenesená",J125,0)</f>
        <v>0</v>
      </c>
      <c r="BI125" s="238">
        <f>IF(N125="nulová",J125,0)</f>
        <v>0</v>
      </c>
      <c r="BJ125" s="18" t="s">
        <v>85</v>
      </c>
      <c r="BK125" s="238">
        <f>ROUND(I125*H125,2)</f>
        <v>0</v>
      </c>
      <c r="BL125" s="18" t="s">
        <v>243</v>
      </c>
      <c r="BM125" s="237" t="s">
        <v>313</v>
      </c>
    </row>
    <row r="126" s="13" customFormat="1">
      <c r="A126" s="13"/>
      <c r="B126" s="250"/>
      <c r="C126" s="251"/>
      <c r="D126" s="239" t="s">
        <v>314</v>
      </c>
      <c r="E126" s="252" t="s">
        <v>1</v>
      </c>
      <c r="F126" s="253" t="s">
        <v>315</v>
      </c>
      <c r="G126" s="251"/>
      <c r="H126" s="254">
        <v>35</v>
      </c>
      <c r="I126" s="255"/>
      <c r="J126" s="251"/>
      <c r="K126" s="251"/>
      <c r="L126" s="256"/>
      <c r="M126" s="257"/>
      <c r="N126" s="258"/>
      <c r="O126" s="258"/>
      <c r="P126" s="258"/>
      <c r="Q126" s="258"/>
      <c r="R126" s="258"/>
      <c r="S126" s="258"/>
      <c r="T126" s="25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60" t="s">
        <v>314</v>
      </c>
      <c r="AU126" s="260" t="s">
        <v>87</v>
      </c>
      <c r="AV126" s="13" t="s">
        <v>87</v>
      </c>
      <c r="AW126" s="13" t="s">
        <v>34</v>
      </c>
      <c r="AX126" s="13" t="s">
        <v>85</v>
      </c>
      <c r="AY126" s="260" t="s">
        <v>224</v>
      </c>
    </row>
    <row r="127" s="2" customFormat="1" ht="24.15" customHeight="1">
      <c r="A127" s="39"/>
      <c r="B127" s="40"/>
      <c r="C127" s="226" t="s">
        <v>87</v>
      </c>
      <c r="D127" s="226" t="s">
        <v>225</v>
      </c>
      <c r="E127" s="227" t="s">
        <v>316</v>
      </c>
      <c r="F127" s="228" t="s">
        <v>317</v>
      </c>
      <c r="G127" s="229" t="s">
        <v>318</v>
      </c>
      <c r="H127" s="230">
        <v>2</v>
      </c>
      <c r="I127" s="231"/>
      <c r="J127" s="232">
        <f>ROUND(I127*H127,2)</f>
        <v>0</v>
      </c>
      <c r="K127" s="228" t="s">
        <v>229</v>
      </c>
      <c r="L127" s="45"/>
      <c r="M127" s="233" t="s">
        <v>1</v>
      </c>
      <c r="N127" s="234" t="s">
        <v>43</v>
      </c>
      <c r="O127" s="92"/>
      <c r="P127" s="235">
        <f>O127*H127</f>
        <v>0</v>
      </c>
      <c r="Q127" s="235">
        <v>0</v>
      </c>
      <c r="R127" s="235">
        <f>Q127*H127</f>
        <v>0</v>
      </c>
      <c r="S127" s="235">
        <v>0</v>
      </c>
      <c r="T127" s="236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7" t="s">
        <v>243</v>
      </c>
      <c r="AT127" s="237" t="s">
        <v>225</v>
      </c>
      <c r="AU127" s="237" t="s">
        <v>87</v>
      </c>
      <c r="AY127" s="18" t="s">
        <v>224</v>
      </c>
      <c r="BE127" s="238">
        <f>IF(N127="základní",J127,0)</f>
        <v>0</v>
      </c>
      <c r="BF127" s="238">
        <f>IF(N127="snížená",J127,0)</f>
        <v>0</v>
      </c>
      <c r="BG127" s="238">
        <f>IF(N127="zákl. přenesená",J127,0)</f>
        <v>0</v>
      </c>
      <c r="BH127" s="238">
        <f>IF(N127="sníž. přenesená",J127,0)</f>
        <v>0</v>
      </c>
      <c r="BI127" s="238">
        <f>IF(N127="nulová",J127,0)</f>
        <v>0</v>
      </c>
      <c r="BJ127" s="18" t="s">
        <v>85</v>
      </c>
      <c r="BK127" s="238">
        <f>ROUND(I127*H127,2)</f>
        <v>0</v>
      </c>
      <c r="BL127" s="18" t="s">
        <v>243</v>
      </c>
      <c r="BM127" s="237" t="s">
        <v>319</v>
      </c>
    </row>
    <row r="128" s="13" customFormat="1">
      <c r="A128" s="13"/>
      <c r="B128" s="250"/>
      <c r="C128" s="251"/>
      <c r="D128" s="239" t="s">
        <v>314</v>
      </c>
      <c r="E128" s="252" t="s">
        <v>1</v>
      </c>
      <c r="F128" s="253" t="s">
        <v>320</v>
      </c>
      <c r="G128" s="251"/>
      <c r="H128" s="254">
        <v>2</v>
      </c>
      <c r="I128" s="255"/>
      <c r="J128" s="251"/>
      <c r="K128" s="251"/>
      <c r="L128" s="256"/>
      <c r="M128" s="257"/>
      <c r="N128" s="258"/>
      <c r="O128" s="258"/>
      <c r="P128" s="258"/>
      <c r="Q128" s="258"/>
      <c r="R128" s="258"/>
      <c r="S128" s="258"/>
      <c r="T128" s="25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0" t="s">
        <v>314</v>
      </c>
      <c r="AU128" s="260" t="s">
        <v>87</v>
      </c>
      <c r="AV128" s="13" t="s">
        <v>87</v>
      </c>
      <c r="AW128" s="13" t="s">
        <v>34</v>
      </c>
      <c r="AX128" s="13" t="s">
        <v>85</v>
      </c>
      <c r="AY128" s="260" t="s">
        <v>224</v>
      </c>
    </row>
    <row r="129" s="2" customFormat="1" ht="24.15" customHeight="1">
      <c r="A129" s="39"/>
      <c r="B129" s="40"/>
      <c r="C129" s="226" t="s">
        <v>101</v>
      </c>
      <c r="D129" s="226" t="s">
        <v>225</v>
      </c>
      <c r="E129" s="227" t="s">
        <v>321</v>
      </c>
      <c r="F129" s="228" t="s">
        <v>322</v>
      </c>
      <c r="G129" s="229" t="s">
        <v>318</v>
      </c>
      <c r="H129" s="230">
        <v>1</v>
      </c>
      <c r="I129" s="231"/>
      <c r="J129" s="232">
        <f>ROUND(I129*H129,2)</f>
        <v>0</v>
      </c>
      <c r="K129" s="228" t="s">
        <v>229</v>
      </c>
      <c r="L129" s="45"/>
      <c r="M129" s="233" t="s">
        <v>1</v>
      </c>
      <c r="N129" s="234" t="s">
        <v>43</v>
      </c>
      <c r="O129" s="92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243</v>
      </c>
      <c r="AT129" s="237" t="s">
        <v>225</v>
      </c>
      <c r="AU129" s="237" t="s">
        <v>87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243</v>
      </c>
      <c r="BM129" s="237" t="s">
        <v>323</v>
      </c>
    </row>
    <row r="130" s="13" customFormat="1">
      <c r="A130" s="13"/>
      <c r="B130" s="250"/>
      <c r="C130" s="251"/>
      <c r="D130" s="239" t="s">
        <v>314</v>
      </c>
      <c r="E130" s="252" t="s">
        <v>1</v>
      </c>
      <c r="F130" s="253" t="s">
        <v>324</v>
      </c>
      <c r="G130" s="251"/>
      <c r="H130" s="254">
        <v>1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0" t="s">
        <v>314</v>
      </c>
      <c r="AU130" s="260" t="s">
        <v>87</v>
      </c>
      <c r="AV130" s="13" t="s">
        <v>87</v>
      </c>
      <c r="AW130" s="13" t="s">
        <v>34</v>
      </c>
      <c r="AX130" s="13" t="s">
        <v>85</v>
      </c>
      <c r="AY130" s="260" t="s">
        <v>224</v>
      </c>
    </row>
    <row r="131" s="2" customFormat="1" ht="24.15" customHeight="1">
      <c r="A131" s="39"/>
      <c r="B131" s="40"/>
      <c r="C131" s="226" t="s">
        <v>243</v>
      </c>
      <c r="D131" s="226" t="s">
        <v>225</v>
      </c>
      <c r="E131" s="227" t="s">
        <v>325</v>
      </c>
      <c r="F131" s="228" t="s">
        <v>326</v>
      </c>
      <c r="G131" s="229" t="s">
        <v>318</v>
      </c>
      <c r="H131" s="230">
        <v>1</v>
      </c>
      <c r="I131" s="231"/>
      <c r="J131" s="232">
        <f>ROUND(I131*H131,2)</f>
        <v>0</v>
      </c>
      <c r="K131" s="228" t="s">
        <v>229</v>
      </c>
      <c r="L131" s="45"/>
      <c r="M131" s="233" t="s">
        <v>1</v>
      </c>
      <c r="N131" s="234" t="s">
        <v>43</v>
      </c>
      <c r="O131" s="92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243</v>
      </c>
      <c r="AT131" s="237" t="s">
        <v>225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243</v>
      </c>
      <c r="BM131" s="237" t="s">
        <v>327</v>
      </c>
    </row>
    <row r="132" s="13" customFormat="1">
      <c r="A132" s="13"/>
      <c r="B132" s="250"/>
      <c r="C132" s="251"/>
      <c r="D132" s="239" t="s">
        <v>314</v>
      </c>
      <c r="E132" s="252" t="s">
        <v>1</v>
      </c>
      <c r="F132" s="253" t="s">
        <v>328</v>
      </c>
      <c r="G132" s="251"/>
      <c r="H132" s="254">
        <v>1</v>
      </c>
      <c r="I132" s="255"/>
      <c r="J132" s="251"/>
      <c r="K132" s="251"/>
      <c r="L132" s="256"/>
      <c r="M132" s="257"/>
      <c r="N132" s="258"/>
      <c r="O132" s="258"/>
      <c r="P132" s="258"/>
      <c r="Q132" s="258"/>
      <c r="R132" s="258"/>
      <c r="S132" s="258"/>
      <c r="T132" s="25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0" t="s">
        <v>314</v>
      </c>
      <c r="AU132" s="260" t="s">
        <v>87</v>
      </c>
      <c r="AV132" s="13" t="s">
        <v>87</v>
      </c>
      <c r="AW132" s="13" t="s">
        <v>34</v>
      </c>
      <c r="AX132" s="13" t="s">
        <v>85</v>
      </c>
      <c r="AY132" s="260" t="s">
        <v>224</v>
      </c>
    </row>
    <row r="133" s="2" customFormat="1" ht="24.15" customHeight="1">
      <c r="A133" s="39"/>
      <c r="B133" s="40"/>
      <c r="C133" s="226" t="s">
        <v>223</v>
      </c>
      <c r="D133" s="226" t="s">
        <v>225</v>
      </c>
      <c r="E133" s="227" t="s">
        <v>329</v>
      </c>
      <c r="F133" s="228" t="s">
        <v>330</v>
      </c>
      <c r="G133" s="229" t="s">
        <v>312</v>
      </c>
      <c r="H133" s="230">
        <v>35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331</v>
      </c>
    </row>
    <row r="134" s="2" customFormat="1" ht="21.75" customHeight="1">
      <c r="A134" s="39"/>
      <c r="B134" s="40"/>
      <c r="C134" s="226" t="s">
        <v>252</v>
      </c>
      <c r="D134" s="226" t="s">
        <v>225</v>
      </c>
      <c r="E134" s="227" t="s">
        <v>332</v>
      </c>
      <c r="F134" s="228" t="s">
        <v>333</v>
      </c>
      <c r="G134" s="229" t="s">
        <v>318</v>
      </c>
      <c r="H134" s="230">
        <v>2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334</v>
      </c>
    </row>
    <row r="135" s="2" customFormat="1" ht="21.75" customHeight="1">
      <c r="A135" s="39"/>
      <c r="B135" s="40"/>
      <c r="C135" s="226" t="s">
        <v>257</v>
      </c>
      <c r="D135" s="226" t="s">
        <v>225</v>
      </c>
      <c r="E135" s="227" t="s">
        <v>335</v>
      </c>
      <c r="F135" s="228" t="s">
        <v>336</v>
      </c>
      <c r="G135" s="229" t="s">
        <v>318</v>
      </c>
      <c r="H135" s="230">
        <v>1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337</v>
      </c>
    </row>
    <row r="136" s="2" customFormat="1" ht="21.75" customHeight="1">
      <c r="A136" s="39"/>
      <c r="B136" s="40"/>
      <c r="C136" s="226" t="s">
        <v>264</v>
      </c>
      <c r="D136" s="226" t="s">
        <v>225</v>
      </c>
      <c r="E136" s="227" t="s">
        <v>338</v>
      </c>
      <c r="F136" s="228" t="s">
        <v>339</v>
      </c>
      <c r="G136" s="229" t="s">
        <v>318</v>
      </c>
      <c r="H136" s="230">
        <v>1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340</v>
      </c>
    </row>
    <row r="137" s="2" customFormat="1" ht="24.15" customHeight="1">
      <c r="A137" s="39"/>
      <c r="B137" s="40"/>
      <c r="C137" s="226" t="s">
        <v>271</v>
      </c>
      <c r="D137" s="226" t="s">
        <v>225</v>
      </c>
      <c r="E137" s="227" t="s">
        <v>341</v>
      </c>
      <c r="F137" s="228" t="s">
        <v>342</v>
      </c>
      <c r="G137" s="229" t="s">
        <v>312</v>
      </c>
      <c r="H137" s="230">
        <v>7440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343</v>
      </c>
    </row>
    <row r="138" s="14" customFormat="1">
      <c r="A138" s="14"/>
      <c r="B138" s="261"/>
      <c r="C138" s="262"/>
      <c r="D138" s="239" t="s">
        <v>314</v>
      </c>
      <c r="E138" s="263" t="s">
        <v>1</v>
      </c>
      <c r="F138" s="264" t="s">
        <v>344</v>
      </c>
      <c r="G138" s="262"/>
      <c r="H138" s="263" t="s">
        <v>1</v>
      </c>
      <c r="I138" s="265"/>
      <c r="J138" s="262"/>
      <c r="K138" s="262"/>
      <c r="L138" s="266"/>
      <c r="M138" s="267"/>
      <c r="N138" s="268"/>
      <c r="O138" s="268"/>
      <c r="P138" s="268"/>
      <c r="Q138" s="268"/>
      <c r="R138" s="268"/>
      <c r="S138" s="268"/>
      <c r="T138" s="26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70" t="s">
        <v>314</v>
      </c>
      <c r="AU138" s="270" t="s">
        <v>87</v>
      </c>
      <c r="AV138" s="14" t="s">
        <v>85</v>
      </c>
      <c r="AW138" s="14" t="s">
        <v>34</v>
      </c>
      <c r="AX138" s="14" t="s">
        <v>78</v>
      </c>
      <c r="AY138" s="270" t="s">
        <v>224</v>
      </c>
    </row>
    <row r="139" s="13" customFormat="1">
      <c r="A139" s="13"/>
      <c r="B139" s="250"/>
      <c r="C139" s="251"/>
      <c r="D139" s="239" t="s">
        <v>314</v>
      </c>
      <c r="E139" s="252" t="s">
        <v>1</v>
      </c>
      <c r="F139" s="253" t="s">
        <v>345</v>
      </c>
      <c r="G139" s="251"/>
      <c r="H139" s="254">
        <v>7440</v>
      </c>
      <c r="I139" s="255"/>
      <c r="J139" s="251"/>
      <c r="K139" s="251"/>
      <c r="L139" s="256"/>
      <c r="M139" s="257"/>
      <c r="N139" s="258"/>
      <c r="O139" s="258"/>
      <c r="P139" s="258"/>
      <c r="Q139" s="258"/>
      <c r="R139" s="258"/>
      <c r="S139" s="258"/>
      <c r="T139" s="25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0" t="s">
        <v>314</v>
      </c>
      <c r="AU139" s="260" t="s">
        <v>87</v>
      </c>
      <c r="AV139" s="13" t="s">
        <v>87</v>
      </c>
      <c r="AW139" s="13" t="s">
        <v>34</v>
      </c>
      <c r="AX139" s="13" t="s">
        <v>85</v>
      </c>
      <c r="AY139" s="260" t="s">
        <v>224</v>
      </c>
    </row>
    <row r="140" s="2" customFormat="1" ht="24.15" customHeight="1">
      <c r="A140" s="39"/>
      <c r="B140" s="40"/>
      <c r="C140" s="226" t="s">
        <v>276</v>
      </c>
      <c r="D140" s="226" t="s">
        <v>225</v>
      </c>
      <c r="E140" s="227" t="s">
        <v>346</v>
      </c>
      <c r="F140" s="228" t="s">
        <v>347</v>
      </c>
      <c r="G140" s="229" t="s">
        <v>318</v>
      </c>
      <c r="H140" s="230">
        <v>2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348</v>
      </c>
    </row>
    <row r="141" s="2" customFormat="1" ht="24.15" customHeight="1">
      <c r="A141" s="39"/>
      <c r="B141" s="40"/>
      <c r="C141" s="226" t="s">
        <v>281</v>
      </c>
      <c r="D141" s="226" t="s">
        <v>225</v>
      </c>
      <c r="E141" s="227" t="s">
        <v>349</v>
      </c>
      <c r="F141" s="228" t="s">
        <v>350</v>
      </c>
      <c r="G141" s="229" t="s">
        <v>318</v>
      </c>
      <c r="H141" s="230">
        <v>1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351</v>
      </c>
    </row>
    <row r="142" s="2" customFormat="1" ht="24.15" customHeight="1">
      <c r="A142" s="39"/>
      <c r="B142" s="40"/>
      <c r="C142" s="226" t="s">
        <v>8</v>
      </c>
      <c r="D142" s="226" t="s">
        <v>225</v>
      </c>
      <c r="E142" s="227" t="s">
        <v>352</v>
      </c>
      <c r="F142" s="228" t="s">
        <v>353</v>
      </c>
      <c r="G142" s="229" t="s">
        <v>318</v>
      </c>
      <c r="H142" s="230">
        <v>1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354</v>
      </c>
    </row>
    <row r="143" s="2" customFormat="1" ht="24.15" customHeight="1">
      <c r="A143" s="39"/>
      <c r="B143" s="40"/>
      <c r="C143" s="226" t="s">
        <v>294</v>
      </c>
      <c r="D143" s="226" t="s">
        <v>225</v>
      </c>
      <c r="E143" s="227" t="s">
        <v>355</v>
      </c>
      <c r="F143" s="228" t="s">
        <v>356</v>
      </c>
      <c r="G143" s="229" t="s">
        <v>318</v>
      </c>
      <c r="H143" s="230">
        <v>2</v>
      </c>
      <c r="I143" s="231"/>
      <c r="J143" s="232">
        <f>ROUND(I143*H143,2)</f>
        <v>0</v>
      </c>
      <c r="K143" s="228" t="s">
        <v>229</v>
      </c>
      <c r="L143" s="45"/>
      <c r="M143" s="233" t="s">
        <v>1</v>
      </c>
      <c r="N143" s="234" t="s">
        <v>43</v>
      </c>
      <c r="O143" s="92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243</v>
      </c>
      <c r="AT143" s="237" t="s">
        <v>225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357</v>
      </c>
    </row>
    <row r="144" s="2" customFormat="1" ht="24.15" customHeight="1">
      <c r="A144" s="39"/>
      <c r="B144" s="40"/>
      <c r="C144" s="226" t="s">
        <v>299</v>
      </c>
      <c r="D144" s="226" t="s">
        <v>225</v>
      </c>
      <c r="E144" s="227" t="s">
        <v>358</v>
      </c>
      <c r="F144" s="228" t="s">
        <v>359</v>
      </c>
      <c r="G144" s="229" t="s">
        <v>318</v>
      </c>
      <c r="H144" s="230">
        <v>1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360</v>
      </c>
    </row>
    <row r="145" s="2" customFormat="1" ht="24.15" customHeight="1">
      <c r="A145" s="39"/>
      <c r="B145" s="40"/>
      <c r="C145" s="226" t="s">
        <v>361</v>
      </c>
      <c r="D145" s="226" t="s">
        <v>225</v>
      </c>
      <c r="E145" s="227" t="s">
        <v>362</v>
      </c>
      <c r="F145" s="228" t="s">
        <v>363</v>
      </c>
      <c r="G145" s="229" t="s">
        <v>318</v>
      </c>
      <c r="H145" s="230">
        <v>1</v>
      </c>
      <c r="I145" s="231"/>
      <c r="J145" s="232">
        <f>ROUND(I145*H145,2)</f>
        <v>0</v>
      </c>
      <c r="K145" s="228" t="s">
        <v>229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364</v>
      </c>
    </row>
    <row r="146" s="2" customFormat="1" ht="33" customHeight="1">
      <c r="A146" s="39"/>
      <c r="B146" s="40"/>
      <c r="C146" s="226" t="s">
        <v>365</v>
      </c>
      <c r="D146" s="226" t="s">
        <v>225</v>
      </c>
      <c r="E146" s="227" t="s">
        <v>366</v>
      </c>
      <c r="F146" s="228" t="s">
        <v>367</v>
      </c>
      <c r="G146" s="229" t="s">
        <v>318</v>
      </c>
      <c r="H146" s="230">
        <v>4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</v>
      </c>
      <c r="R146" s="235">
        <f>Q146*H146</f>
        <v>0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243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243</v>
      </c>
      <c r="BM146" s="237" t="s">
        <v>368</v>
      </c>
    </row>
    <row r="147" s="14" customFormat="1">
      <c r="A147" s="14"/>
      <c r="B147" s="261"/>
      <c r="C147" s="262"/>
      <c r="D147" s="239" t="s">
        <v>314</v>
      </c>
      <c r="E147" s="263" t="s">
        <v>1</v>
      </c>
      <c r="F147" s="264" t="s">
        <v>369</v>
      </c>
      <c r="G147" s="262"/>
      <c r="H147" s="263" t="s">
        <v>1</v>
      </c>
      <c r="I147" s="265"/>
      <c r="J147" s="262"/>
      <c r="K147" s="262"/>
      <c r="L147" s="266"/>
      <c r="M147" s="267"/>
      <c r="N147" s="268"/>
      <c r="O147" s="268"/>
      <c r="P147" s="268"/>
      <c r="Q147" s="268"/>
      <c r="R147" s="268"/>
      <c r="S147" s="268"/>
      <c r="T147" s="26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70" t="s">
        <v>314</v>
      </c>
      <c r="AU147" s="270" t="s">
        <v>87</v>
      </c>
      <c r="AV147" s="14" t="s">
        <v>85</v>
      </c>
      <c r="AW147" s="14" t="s">
        <v>34</v>
      </c>
      <c r="AX147" s="14" t="s">
        <v>78</v>
      </c>
      <c r="AY147" s="270" t="s">
        <v>224</v>
      </c>
    </row>
    <row r="148" s="13" customFormat="1">
      <c r="A148" s="13"/>
      <c r="B148" s="250"/>
      <c r="C148" s="251"/>
      <c r="D148" s="239" t="s">
        <v>314</v>
      </c>
      <c r="E148" s="252" t="s">
        <v>1</v>
      </c>
      <c r="F148" s="253" t="s">
        <v>370</v>
      </c>
      <c r="G148" s="251"/>
      <c r="H148" s="254">
        <v>4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34</v>
      </c>
      <c r="AX148" s="13" t="s">
        <v>85</v>
      </c>
      <c r="AY148" s="260" t="s">
        <v>224</v>
      </c>
    </row>
    <row r="149" s="2" customFormat="1" ht="33" customHeight="1">
      <c r="A149" s="39"/>
      <c r="B149" s="40"/>
      <c r="C149" s="226" t="s">
        <v>371</v>
      </c>
      <c r="D149" s="226" t="s">
        <v>225</v>
      </c>
      <c r="E149" s="227" t="s">
        <v>372</v>
      </c>
      <c r="F149" s="228" t="s">
        <v>373</v>
      </c>
      <c r="G149" s="229" t="s">
        <v>318</v>
      </c>
      <c r="H149" s="230">
        <v>2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374</v>
      </c>
    </row>
    <row r="150" s="14" customFormat="1">
      <c r="A150" s="14"/>
      <c r="B150" s="261"/>
      <c r="C150" s="262"/>
      <c r="D150" s="239" t="s">
        <v>314</v>
      </c>
      <c r="E150" s="263" t="s">
        <v>1</v>
      </c>
      <c r="F150" s="264" t="s">
        <v>369</v>
      </c>
      <c r="G150" s="262"/>
      <c r="H150" s="263" t="s">
        <v>1</v>
      </c>
      <c r="I150" s="265"/>
      <c r="J150" s="262"/>
      <c r="K150" s="262"/>
      <c r="L150" s="266"/>
      <c r="M150" s="267"/>
      <c r="N150" s="268"/>
      <c r="O150" s="268"/>
      <c r="P150" s="268"/>
      <c r="Q150" s="268"/>
      <c r="R150" s="268"/>
      <c r="S150" s="268"/>
      <c r="T150" s="26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0" t="s">
        <v>314</v>
      </c>
      <c r="AU150" s="270" t="s">
        <v>87</v>
      </c>
      <c r="AV150" s="14" t="s">
        <v>85</v>
      </c>
      <c r="AW150" s="14" t="s">
        <v>34</v>
      </c>
      <c r="AX150" s="14" t="s">
        <v>78</v>
      </c>
      <c r="AY150" s="270" t="s">
        <v>224</v>
      </c>
    </row>
    <row r="151" s="13" customFormat="1">
      <c r="A151" s="13"/>
      <c r="B151" s="250"/>
      <c r="C151" s="251"/>
      <c r="D151" s="239" t="s">
        <v>314</v>
      </c>
      <c r="E151" s="252" t="s">
        <v>1</v>
      </c>
      <c r="F151" s="253" t="s">
        <v>375</v>
      </c>
      <c r="G151" s="251"/>
      <c r="H151" s="254">
        <v>2</v>
      </c>
      <c r="I151" s="255"/>
      <c r="J151" s="251"/>
      <c r="K151" s="251"/>
      <c r="L151" s="256"/>
      <c r="M151" s="257"/>
      <c r="N151" s="258"/>
      <c r="O151" s="258"/>
      <c r="P151" s="258"/>
      <c r="Q151" s="258"/>
      <c r="R151" s="258"/>
      <c r="S151" s="258"/>
      <c r="T151" s="25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0" t="s">
        <v>314</v>
      </c>
      <c r="AU151" s="260" t="s">
        <v>87</v>
      </c>
      <c r="AV151" s="13" t="s">
        <v>87</v>
      </c>
      <c r="AW151" s="13" t="s">
        <v>34</v>
      </c>
      <c r="AX151" s="13" t="s">
        <v>85</v>
      </c>
      <c r="AY151" s="260" t="s">
        <v>224</v>
      </c>
    </row>
    <row r="152" s="2" customFormat="1" ht="33" customHeight="1">
      <c r="A152" s="39"/>
      <c r="B152" s="40"/>
      <c r="C152" s="226" t="s">
        <v>376</v>
      </c>
      <c r="D152" s="226" t="s">
        <v>225</v>
      </c>
      <c r="E152" s="227" t="s">
        <v>377</v>
      </c>
      <c r="F152" s="228" t="s">
        <v>378</v>
      </c>
      <c r="G152" s="229" t="s">
        <v>318</v>
      </c>
      <c r="H152" s="230">
        <v>2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379</v>
      </c>
    </row>
    <row r="153" s="14" customFormat="1">
      <c r="A153" s="14"/>
      <c r="B153" s="261"/>
      <c r="C153" s="262"/>
      <c r="D153" s="239" t="s">
        <v>314</v>
      </c>
      <c r="E153" s="263" t="s">
        <v>1</v>
      </c>
      <c r="F153" s="264" t="s">
        <v>369</v>
      </c>
      <c r="G153" s="262"/>
      <c r="H153" s="263" t="s">
        <v>1</v>
      </c>
      <c r="I153" s="265"/>
      <c r="J153" s="262"/>
      <c r="K153" s="262"/>
      <c r="L153" s="266"/>
      <c r="M153" s="267"/>
      <c r="N153" s="268"/>
      <c r="O153" s="268"/>
      <c r="P153" s="268"/>
      <c r="Q153" s="268"/>
      <c r="R153" s="268"/>
      <c r="S153" s="268"/>
      <c r="T153" s="26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70" t="s">
        <v>314</v>
      </c>
      <c r="AU153" s="270" t="s">
        <v>87</v>
      </c>
      <c r="AV153" s="14" t="s">
        <v>85</v>
      </c>
      <c r="AW153" s="14" t="s">
        <v>34</v>
      </c>
      <c r="AX153" s="14" t="s">
        <v>78</v>
      </c>
      <c r="AY153" s="270" t="s">
        <v>224</v>
      </c>
    </row>
    <row r="154" s="13" customFormat="1">
      <c r="A154" s="13"/>
      <c r="B154" s="250"/>
      <c r="C154" s="251"/>
      <c r="D154" s="239" t="s">
        <v>314</v>
      </c>
      <c r="E154" s="252" t="s">
        <v>1</v>
      </c>
      <c r="F154" s="253" t="s">
        <v>375</v>
      </c>
      <c r="G154" s="251"/>
      <c r="H154" s="254">
        <v>2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34</v>
      </c>
      <c r="AX154" s="13" t="s">
        <v>85</v>
      </c>
      <c r="AY154" s="260" t="s">
        <v>224</v>
      </c>
    </row>
    <row r="155" s="2" customFormat="1" ht="24.15" customHeight="1">
      <c r="A155" s="39"/>
      <c r="B155" s="40"/>
      <c r="C155" s="226" t="s">
        <v>380</v>
      </c>
      <c r="D155" s="226" t="s">
        <v>225</v>
      </c>
      <c r="E155" s="227" t="s">
        <v>381</v>
      </c>
      <c r="F155" s="228" t="s">
        <v>382</v>
      </c>
      <c r="G155" s="229" t="s">
        <v>318</v>
      </c>
      <c r="H155" s="230">
        <v>4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383</v>
      </c>
    </row>
    <row r="156" s="14" customFormat="1">
      <c r="A156" s="14"/>
      <c r="B156" s="261"/>
      <c r="C156" s="262"/>
      <c r="D156" s="239" t="s">
        <v>314</v>
      </c>
      <c r="E156" s="263" t="s">
        <v>1</v>
      </c>
      <c r="F156" s="264" t="s">
        <v>369</v>
      </c>
      <c r="G156" s="262"/>
      <c r="H156" s="263" t="s">
        <v>1</v>
      </c>
      <c r="I156" s="265"/>
      <c r="J156" s="262"/>
      <c r="K156" s="262"/>
      <c r="L156" s="266"/>
      <c r="M156" s="267"/>
      <c r="N156" s="268"/>
      <c r="O156" s="268"/>
      <c r="P156" s="268"/>
      <c r="Q156" s="268"/>
      <c r="R156" s="268"/>
      <c r="S156" s="268"/>
      <c r="T156" s="26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0" t="s">
        <v>314</v>
      </c>
      <c r="AU156" s="270" t="s">
        <v>87</v>
      </c>
      <c r="AV156" s="14" t="s">
        <v>85</v>
      </c>
      <c r="AW156" s="14" t="s">
        <v>34</v>
      </c>
      <c r="AX156" s="14" t="s">
        <v>78</v>
      </c>
      <c r="AY156" s="270" t="s">
        <v>224</v>
      </c>
    </row>
    <row r="157" s="13" customFormat="1">
      <c r="A157" s="13"/>
      <c r="B157" s="250"/>
      <c r="C157" s="251"/>
      <c r="D157" s="239" t="s">
        <v>314</v>
      </c>
      <c r="E157" s="252" t="s">
        <v>1</v>
      </c>
      <c r="F157" s="253" t="s">
        <v>370</v>
      </c>
      <c r="G157" s="251"/>
      <c r="H157" s="254">
        <v>4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34</v>
      </c>
      <c r="AX157" s="13" t="s">
        <v>85</v>
      </c>
      <c r="AY157" s="260" t="s">
        <v>224</v>
      </c>
    </row>
    <row r="158" s="2" customFormat="1" ht="24.15" customHeight="1">
      <c r="A158" s="39"/>
      <c r="B158" s="40"/>
      <c r="C158" s="226" t="s">
        <v>384</v>
      </c>
      <c r="D158" s="226" t="s">
        <v>225</v>
      </c>
      <c r="E158" s="227" t="s">
        <v>385</v>
      </c>
      <c r="F158" s="228" t="s">
        <v>386</v>
      </c>
      <c r="G158" s="229" t="s">
        <v>318</v>
      </c>
      <c r="H158" s="230">
        <v>2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387</v>
      </c>
    </row>
    <row r="159" s="14" customFormat="1">
      <c r="A159" s="14"/>
      <c r="B159" s="261"/>
      <c r="C159" s="262"/>
      <c r="D159" s="239" t="s">
        <v>314</v>
      </c>
      <c r="E159" s="263" t="s">
        <v>1</v>
      </c>
      <c r="F159" s="264" t="s">
        <v>369</v>
      </c>
      <c r="G159" s="262"/>
      <c r="H159" s="263" t="s">
        <v>1</v>
      </c>
      <c r="I159" s="265"/>
      <c r="J159" s="262"/>
      <c r="K159" s="262"/>
      <c r="L159" s="266"/>
      <c r="M159" s="267"/>
      <c r="N159" s="268"/>
      <c r="O159" s="268"/>
      <c r="P159" s="268"/>
      <c r="Q159" s="268"/>
      <c r="R159" s="268"/>
      <c r="S159" s="268"/>
      <c r="T159" s="26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70" t="s">
        <v>314</v>
      </c>
      <c r="AU159" s="270" t="s">
        <v>87</v>
      </c>
      <c r="AV159" s="14" t="s">
        <v>85</v>
      </c>
      <c r="AW159" s="14" t="s">
        <v>34</v>
      </c>
      <c r="AX159" s="14" t="s">
        <v>78</v>
      </c>
      <c r="AY159" s="270" t="s">
        <v>224</v>
      </c>
    </row>
    <row r="160" s="13" customFormat="1">
      <c r="A160" s="13"/>
      <c r="B160" s="250"/>
      <c r="C160" s="251"/>
      <c r="D160" s="239" t="s">
        <v>314</v>
      </c>
      <c r="E160" s="252" t="s">
        <v>1</v>
      </c>
      <c r="F160" s="253" t="s">
        <v>375</v>
      </c>
      <c r="G160" s="251"/>
      <c r="H160" s="254">
        <v>2</v>
      </c>
      <c r="I160" s="255"/>
      <c r="J160" s="251"/>
      <c r="K160" s="251"/>
      <c r="L160" s="256"/>
      <c r="M160" s="257"/>
      <c r="N160" s="258"/>
      <c r="O160" s="258"/>
      <c r="P160" s="258"/>
      <c r="Q160" s="258"/>
      <c r="R160" s="258"/>
      <c r="S160" s="258"/>
      <c r="T160" s="25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0" t="s">
        <v>314</v>
      </c>
      <c r="AU160" s="260" t="s">
        <v>87</v>
      </c>
      <c r="AV160" s="13" t="s">
        <v>87</v>
      </c>
      <c r="AW160" s="13" t="s">
        <v>34</v>
      </c>
      <c r="AX160" s="13" t="s">
        <v>85</v>
      </c>
      <c r="AY160" s="260" t="s">
        <v>224</v>
      </c>
    </row>
    <row r="161" s="2" customFormat="1" ht="24.15" customHeight="1">
      <c r="A161" s="39"/>
      <c r="B161" s="40"/>
      <c r="C161" s="226" t="s">
        <v>7</v>
      </c>
      <c r="D161" s="226" t="s">
        <v>225</v>
      </c>
      <c r="E161" s="227" t="s">
        <v>388</v>
      </c>
      <c r="F161" s="228" t="s">
        <v>389</v>
      </c>
      <c r="G161" s="229" t="s">
        <v>318</v>
      </c>
      <c r="H161" s="230">
        <v>2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243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390</v>
      </c>
    </row>
    <row r="162" s="14" customFormat="1">
      <c r="A162" s="14"/>
      <c r="B162" s="261"/>
      <c r="C162" s="262"/>
      <c r="D162" s="239" t="s">
        <v>314</v>
      </c>
      <c r="E162" s="263" t="s">
        <v>1</v>
      </c>
      <c r="F162" s="264" t="s">
        <v>369</v>
      </c>
      <c r="G162" s="262"/>
      <c r="H162" s="263" t="s">
        <v>1</v>
      </c>
      <c r="I162" s="265"/>
      <c r="J162" s="262"/>
      <c r="K162" s="262"/>
      <c r="L162" s="266"/>
      <c r="M162" s="267"/>
      <c r="N162" s="268"/>
      <c r="O162" s="268"/>
      <c r="P162" s="268"/>
      <c r="Q162" s="268"/>
      <c r="R162" s="268"/>
      <c r="S162" s="268"/>
      <c r="T162" s="26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0" t="s">
        <v>314</v>
      </c>
      <c r="AU162" s="270" t="s">
        <v>87</v>
      </c>
      <c r="AV162" s="14" t="s">
        <v>85</v>
      </c>
      <c r="AW162" s="14" t="s">
        <v>34</v>
      </c>
      <c r="AX162" s="14" t="s">
        <v>78</v>
      </c>
      <c r="AY162" s="270" t="s">
        <v>224</v>
      </c>
    </row>
    <row r="163" s="13" customFormat="1">
      <c r="A163" s="13"/>
      <c r="B163" s="250"/>
      <c r="C163" s="251"/>
      <c r="D163" s="239" t="s">
        <v>314</v>
      </c>
      <c r="E163" s="252" t="s">
        <v>1</v>
      </c>
      <c r="F163" s="253" t="s">
        <v>375</v>
      </c>
      <c r="G163" s="251"/>
      <c r="H163" s="254">
        <v>2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314</v>
      </c>
      <c r="AU163" s="260" t="s">
        <v>87</v>
      </c>
      <c r="AV163" s="13" t="s">
        <v>87</v>
      </c>
      <c r="AW163" s="13" t="s">
        <v>34</v>
      </c>
      <c r="AX163" s="13" t="s">
        <v>85</v>
      </c>
      <c r="AY163" s="260" t="s">
        <v>224</v>
      </c>
    </row>
    <row r="164" s="2" customFormat="1" ht="37.8" customHeight="1">
      <c r="A164" s="39"/>
      <c r="B164" s="40"/>
      <c r="C164" s="226" t="s">
        <v>391</v>
      </c>
      <c r="D164" s="226" t="s">
        <v>225</v>
      </c>
      <c r="E164" s="227" t="s">
        <v>392</v>
      </c>
      <c r="F164" s="228" t="s">
        <v>393</v>
      </c>
      <c r="G164" s="229" t="s">
        <v>394</v>
      </c>
      <c r="H164" s="230">
        <v>1034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243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395</v>
      </c>
    </row>
    <row r="165" s="14" customFormat="1">
      <c r="A165" s="14"/>
      <c r="B165" s="261"/>
      <c r="C165" s="262"/>
      <c r="D165" s="239" t="s">
        <v>314</v>
      </c>
      <c r="E165" s="263" t="s">
        <v>1</v>
      </c>
      <c r="F165" s="264" t="s">
        <v>396</v>
      </c>
      <c r="G165" s="262"/>
      <c r="H165" s="263" t="s">
        <v>1</v>
      </c>
      <c r="I165" s="265"/>
      <c r="J165" s="262"/>
      <c r="K165" s="262"/>
      <c r="L165" s="266"/>
      <c r="M165" s="267"/>
      <c r="N165" s="268"/>
      <c r="O165" s="268"/>
      <c r="P165" s="268"/>
      <c r="Q165" s="268"/>
      <c r="R165" s="268"/>
      <c r="S165" s="268"/>
      <c r="T165" s="26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0" t="s">
        <v>314</v>
      </c>
      <c r="AU165" s="270" t="s">
        <v>87</v>
      </c>
      <c r="AV165" s="14" t="s">
        <v>85</v>
      </c>
      <c r="AW165" s="14" t="s">
        <v>34</v>
      </c>
      <c r="AX165" s="14" t="s">
        <v>78</v>
      </c>
      <c r="AY165" s="270" t="s">
        <v>224</v>
      </c>
    </row>
    <row r="166" s="13" customFormat="1">
      <c r="A166" s="13"/>
      <c r="B166" s="250"/>
      <c r="C166" s="251"/>
      <c r="D166" s="239" t="s">
        <v>314</v>
      </c>
      <c r="E166" s="252" t="s">
        <v>1</v>
      </c>
      <c r="F166" s="253" t="s">
        <v>397</v>
      </c>
      <c r="G166" s="251"/>
      <c r="H166" s="254">
        <v>1034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314</v>
      </c>
      <c r="AU166" s="260" t="s">
        <v>87</v>
      </c>
      <c r="AV166" s="13" t="s">
        <v>87</v>
      </c>
      <c r="AW166" s="13" t="s">
        <v>34</v>
      </c>
      <c r="AX166" s="13" t="s">
        <v>85</v>
      </c>
      <c r="AY166" s="260" t="s">
        <v>224</v>
      </c>
    </row>
    <row r="167" s="2" customFormat="1" ht="37.8" customHeight="1">
      <c r="A167" s="39"/>
      <c r="B167" s="40"/>
      <c r="C167" s="226" t="s">
        <v>398</v>
      </c>
      <c r="D167" s="226" t="s">
        <v>225</v>
      </c>
      <c r="E167" s="227" t="s">
        <v>399</v>
      </c>
      <c r="F167" s="228" t="s">
        <v>400</v>
      </c>
      <c r="G167" s="229" t="s">
        <v>394</v>
      </c>
      <c r="H167" s="230">
        <v>454</v>
      </c>
      <c r="I167" s="231"/>
      <c r="J167" s="232">
        <f>ROUND(I167*H167,2)</f>
        <v>0</v>
      </c>
      <c r="K167" s="228" t="s">
        <v>229</v>
      </c>
      <c r="L167" s="45"/>
      <c r="M167" s="233" t="s">
        <v>1</v>
      </c>
      <c r="N167" s="234" t="s">
        <v>43</v>
      </c>
      <c r="O167" s="92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7" t="s">
        <v>243</v>
      </c>
      <c r="AT167" s="237" t="s">
        <v>225</v>
      </c>
      <c r="AU167" s="237" t="s">
        <v>87</v>
      </c>
      <c r="AY167" s="18" t="s">
        <v>224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8" t="s">
        <v>85</v>
      </c>
      <c r="BK167" s="238">
        <f>ROUND(I167*H167,2)</f>
        <v>0</v>
      </c>
      <c r="BL167" s="18" t="s">
        <v>243</v>
      </c>
      <c r="BM167" s="237" t="s">
        <v>401</v>
      </c>
    </row>
    <row r="168" s="14" customFormat="1">
      <c r="A168" s="14"/>
      <c r="B168" s="261"/>
      <c r="C168" s="262"/>
      <c r="D168" s="239" t="s">
        <v>314</v>
      </c>
      <c r="E168" s="263" t="s">
        <v>1</v>
      </c>
      <c r="F168" s="264" t="s">
        <v>402</v>
      </c>
      <c r="G168" s="262"/>
      <c r="H168" s="263" t="s">
        <v>1</v>
      </c>
      <c r="I168" s="265"/>
      <c r="J168" s="262"/>
      <c r="K168" s="262"/>
      <c r="L168" s="266"/>
      <c r="M168" s="267"/>
      <c r="N168" s="268"/>
      <c r="O168" s="268"/>
      <c r="P168" s="268"/>
      <c r="Q168" s="268"/>
      <c r="R168" s="268"/>
      <c r="S168" s="268"/>
      <c r="T168" s="26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70" t="s">
        <v>314</v>
      </c>
      <c r="AU168" s="270" t="s">
        <v>87</v>
      </c>
      <c r="AV168" s="14" t="s">
        <v>85</v>
      </c>
      <c r="AW168" s="14" t="s">
        <v>34</v>
      </c>
      <c r="AX168" s="14" t="s">
        <v>78</v>
      </c>
      <c r="AY168" s="270" t="s">
        <v>224</v>
      </c>
    </row>
    <row r="169" s="13" customFormat="1">
      <c r="A169" s="13"/>
      <c r="B169" s="250"/>
      <c r="C169" s="251"/>
      <c r="D169" s="239" t="s">
        <v>314</v>
      </c>
      <c r="E169" s="252" t="s">
        <v>1</v>
      </c>
      <c r="F169" s="253" t="s">
        <v>403</v>
      </c>
      <c r="G169" s="251"/>
      <c r="H169" s="254">
        <v>454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314</v>
      </c>
      <c r="AU169" s="260" t="s">
        <v>87</v>
      </c>
      <c r="AV169" s="13" t="s">
        <v>87</v>
      </c>
      <c r="AW169" s="13" t="s">
        <v>34</v>
      </c>
      <c r="AX169" s="13" t="s">
        <v>85</v>
      </c>
      <c r="AY169" s="260" t="s">
        <v>224</v>
      </c>
    </row>
    <row r="170" s="2" customFormat="1" ht="16.5" customHeight="1">
      <c r="A170" s="39"/>
      <c r="B170" s="40"/>
      <c r="C170" s="226" t="s">
        <v>404</v>
      </c>
      <c r="D170" s="226" t="s">
        <v>225</v>
      </c>
      <c r="E170" s="227" t="s">
        <v>405</v>
      </c>
      <c r="F170" s="228" t="s">
        <v>406</v>
      </c>
      <c r="G170" s="229" t="s">
        <v>394</v>
      </c>
      <c r="H170" s="230">
        <v>1488</v>
      </c>
      <c r="I170" s="231"/>
      <c r="J170" s="232">
        <f>ROUND(I170*H170,2)</f>
        <v>0</v>
      </c>
      <c r="K170" s="228" t="s">
        <v>229</v>
      </c>
      <c r="L170" s="45"/>
      <c r="M170" s="233" t="s">
        <v>1</v>
      </c>
      <c r="N170" s="234" t="s">
        <v>43</v>
      </c>
      <c r="O170" s="92"/>
      <c r="P170" s="235">
        <f>O170*H170</f>
        <v>0</v>
      </c>
      <c r="Q170" s="235">
        <v>0</v>
      </c>
      <c r="R170" s="235">
        <f>Q170*H170</f>
        <v>0</v>
      </c>
      <c r="S170" s="235">
        <v>0</v>
      </c>
      <c r="T170" s="23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243</v>
      </c>
      <c r="AT170" s="237" t="s">
        <v>225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243</v>
      </c>
      <c r="BM170" s="237" t="s">
        <v>407</v>
      </c>
    </row>
    <row r="171" s="13" customFormat="1">
      <c r="A171" s="13"/>
      <c r="B171" s="250"/>
      <c r="C171" s="251"/>
      <c r="D171" s="239" t="s">
        <v>314</v>
      </c>
      <c r="E171" s="252" t="s">
        <v>1</v>
      </c>
      <c r="F171" s="253" t="s">
        <v>408</v>
      </c>
      <c r="G171" s="251"/>
      <c r="H171" s="254">
        <v>1488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0" t="s">
        <v>314</v>
      </c>
      <c r="AU171" s="260" t="s">
        <v>87</v>
      </c>
      <c r="AV171" s="13" t="s">
        <v>87</v>
      </c>
      <c r="AW171" s="13" t="s">
        <v>34</v>
      </c>
      <c r="AX171" s="13" t="s">
        <v>85</v>
      </c>
      <c r="AY171" s="260" t="s">
        <v>224</v>
      </c>
    </row>
    <row r="172" s="2" customFormat="1" ht="24.15" customHeight="1">
      <c r="A172" s="39"/>
      <c r="B172" s="40"/>
      <c r="C172" s="226" t="s">
        <v>409</v>
      </c>
      <c r="D172" s="226" t="s">
        <v>225</v>
      </c>
      <c r="E172" s="227" t="s">
        <v>410</v>
      </c>
      <c r="F172" s="228" t="s">
        <v>411</v>
      </c>
      <c r="G172" s="229" t="s">
        <v>318</v>
      </c>
      <c r="H172" s="230">
        <v>12</v>
      </c>
      <c r="I172" s="231"/>
      <c r="J172" s="232">
        <f>ROUND(I172*H172,2)</f>
        <v>0</v>
      </c>
      <c r="K172" s="228" t="s">
        <v>229</v>
      </c>
      <c r="L172" s="45"/>
      <c r="M172" s="233" t="s">
        <v>1</v>
      </c>
      <c r="N172" s="234" t="s">
        <v>43</v>
      </c>
      <c r="O172" s="92"/>
      <c r="P172" s="235">
        <f>O172*H172</f>
        <v>0</v>
      </c>
      <c r="Q172" s="235">
        <v>0.021350000000000001</v>
      </c>
      <c r="R172" s="235">
        <f>Q172*H172</f>
        <v>0.25619999999999998</v>
      </c>
      <c r="S172" s="235">
        <v>0</v>
      </c>
      <c r="T172" s="23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7" t="s">
        <v>243</v>
      </c>
      <c r="AT172" s="237" t="s">
        <v>225</v>
      </c>
      <c r="AU172" s="237" t="s">
        <v>87</v>
      </c>
      <c r="AY172" s="18" t="s">
        <v>224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8" t="s">
        <v>85</v>
      </c>
      <c r="BK172" s="238">
        <f>ROUND(I172*H172,2)</f>
        <v>0</v>
      </c>
      <c r="BL172" s="18" t="s">
        <v>243</v>
      </c>
      <c r="BM172" s="237" t="s">
        <v>412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413</v>
      </c>
      <c r="G173" s="251"/>
      <c r="H173" s="254">
        <v>12</v>
      </c>
      <c r="I173" s="255"/>
      <c r="J173" s="251"/>
      <c r="K173" s="251"/>
      <c r="L173" s="256"/>
      <c r="M173" s="271"/>
      <c r="N173" s="272"/>
      <c r="O173" s="272"/>
      <c r="P173" s="272"/>
      <c r="Q173" s="272"/>
      <c r="R173" s="272"/>
      <c r="S173" s="272"/>
      <c r="T173" s="27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85</v>
      </c>
      <c r="AY173" s="260" t="s">
        <v>224</v>
      </c>
    </row>
    <row r="174" s="2" customFormat="1" ht="6.96" customHeight="1">
      <c r="A174" s="39"/>
      <c r="B174" s="67"/>
      <c r="C174" s="68"/>
      <c r="D174" s="68"/>
      <c r="E174" s="68"/>
      <c r="F174" s="68"/>
      <c r="G174" s="68"/>
      <c r="H174" s="68"/>
      <c r="I174" s="68"/>
      <c r="J174" s="68"/>
      <c r="K174" s="68"/>
      <c r="L174" s="45"/>
      <c r="M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</row>
  </sheetData>
  <sheetProtection sheet="1" autoFilter="0" formatColumns="0" formatRows="0" objects="1" scenarios="1" spinCount="100000" saltValue="pENXqnp9ElMPNlQCkz+PYNrhbtURs7bsektenFhMcvMMmHPtk6mQ2kGkRjwrjiyhqzgeHwVGGk1gblzpZFQ3ow==" hashValue="DIF0ON6QF09j2JE9qL8YGjOOZIhZBatCoduAEodiNp87GZyk+pZOf44FoQx5fk3S6HFeTphGS5r6Mmymg8NkzA==" algorithmName="SHA-512" password="CC35"/>
  <autoFilter ref="C121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0:H110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2999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ROUND(J132,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ROUND((SUM(BE132:BE304)),  2)</f>
        <v>0</v>
      </c>
      <c r="G35" s="39"/>
      <c r="H35" s="39"/>
      <c r="I35" s="166">
        <v>0.20999999999999999</v>
      </c>
      <c r="J35" s="165">
        <f>ROUND(((SUM(BE132:BE304))*I35),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ROUND((SUM(BF132:BF304)),  2)</f>
        <v>0</v>
      </c>
      <c r="G36" s="39"/>
      <c r="H36" s="39"/>
      <c r="I36" s="166">
        <v>0.12</v>
      </c>
      <c r="J36" s="165">
        <f>ROUND(((SUM(BF132:BF304))*I36),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ROUND((SUM(BG132:BG304)),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ROUND((SUM(BH132:BH304)),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ROUND((SUM(BI132:BI304)),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PS 1001 - Technologie vodního prvku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J132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J133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417</v>
      </c>
      <c r="E100" s="198"/>
      <c r="F100" s="198"/>
      <c r="G100" s="198"/>
      <c r="H100" s="198"/>
      <c r="I100" s="198"/>
      <c r="J100" s="199">
        <f>J134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845</v>
      </c>
      <c r="E101" s="198"/>
      <c r="F101" s="198"/>
      <c r="G101" s="198"/>
      <c r="H101" s="198"/>
      <c r="I101" s="198"/>
      <c r="J101" s="199">
        <f>J138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420</v>
      </c>
      <c r="E102" s="198"/>
      <c r="F102" s="198"/>
      <c r="G102" s="198"/>
      <c r="H102" s="198"/>
      <c r="I102" s="198"/>
      <c r="J102" s="199">
        <f>J156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0"/>
      <c r="C103" s="191"/>
      <c r="D103" s="192" t="s">
        <v>683</v>
      </c>
      <c r="E103" s="193"/>
      <c r="F103" s="193"/>
      <c r="G103" s="193"/>
      <c r="H103" s="193"/>
      <c r="I103" s="193"/>
      <c r="J103" s="194">
        <f>J158</f>
        <v>0</v>
      </c>
      <c r="K103" s="191"/>
      <c r="L103" s="19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96"/>
      <c r="C104" s="134"/>
      <c r="D104" s="197" t="s">
        <v>923</v>
      </c>
      <c r="E104" s="198"/>
      <c r="F104" s="198"/>
      <c r="G104" s="198"/>
      <c r="H104" s="198"/>
      <c r="I104" s="198"/>
      <c r="J104" s="199">
        <f>J159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924</v>
      </c>
      <c r="E105" s="198"/>
      <c r="F105" s="198"/>
      <c r="G105" s="198"/>
      <c r="H105" s="198"/>
      <c r="I105" s="198"/>
      <c r="J105" s="199">
        <f>J164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926</v>
      </c>
      <c r="E106" s="198"/>
      <c r="F106" s="198"/>
      <c r="G106" s="198"/>
      <c r="H106" s="198"/>
      <c r="I106" s="198"/>
      <c r="J106" s="199">
        <f>J178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927</v>
      </c>
      <c r="E107" s="198"/>
      <c r="F107" s="198"/>
      <c r="G107" s="198"/>
      <c r="H107" s="198"/>
      <c r="I107" s="198"/>
      <c r="J107" s="199">
        <f>J256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0"/>
      <c r="C108" s="191"/>
      <c r="D108" s="192" t="s">
        <v>3000</v>
      </c>
      <c r="E108" s="193"/>
      <c r="F108" s="193"/>
      <c r="G108" s="193"/>
      <c r="H108" s="193"/>
      <c r="I108" s="193"/>
      <c r="J108" s="194">
        <f>J270</f>
        <v>0</v>
      </c>
      <c r="K108" s="191"/>
      <c r="L108" s="19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90"/>
      <c r="C109" s="191"/>
      <c r="D109" s="192" t="s">
        <v>928</v>
      </c>
      <c r="E109" s="193"/>
      <c r="F109" s="193"/>
      <c r="G109" s="193"/>
      <c r="H109" s="193"/>
      <c r="I109" s="193"/>
      <c r="J109" s="194">
        <f>J290</f>
        <v>0</v>
      </c>
      <c r="K109" s="191"/>
      <c r="L109" s="19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90"/>
      <c r="C110" s="191"/>
      <c r="D110" s="192" t="s">
        <v>929</v>
      </c>
      <c r="E110" s="193"/>
      <c r="F110" s="193"/>
      <c r="G110" s="193"/>
      <c r="H110" s="193"/>
      <c r="I110" s="193"/>
      <c r="J110" s="194">
        <f>J292</f>
        <v>0</v>
      </c>
      <c r="K110" s="191"/>
      <c r="L110" s="195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6" s="2" customFormat="1" ht="6.96" customHeight="1">
      <c r="A116" s="39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4.96" customHeight="1">
      <c r="A117" s="39"/>
      <c r="B117" s="40"/>
      <c r="C117" s="24" t="s">
        <v>208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16</v>
      </c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185" t="str">
        <f>E7</f>
        <v>Využití pozemku parc.č.549/61, Světlá nad Sázavou</v>
      </c>
      <c r="F120" s="33"/>
      <c r="G120" s="33"/>
      <c r="H120" s="33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" customFormat="1" ht="12" customHeight="1">
      <c r="B121" s="22"/>
      <c r="C121" s="33" t="s">
        <v>193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5" customHeight="1">
      <c r="A122" s="39"/>
      <c r="B122" s="40"/>
      <c r="C122" s="41"/>
      <c r="D122" s="41"/>
      <c r="E122" s="185" t="s">
        <v>194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195</v>
      </c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5" customHeight="1">
      <c r="A124" s="39"/>
      <c r="B124" s="40"/>
      <c r="C124" s="41"/>
      <c r="D124" s="41"/>
      <c r="E124" s="77" t="str">
        <f>E11</f>
        <v>PS 1001 - Technologie vodního prvku</v>
      </c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20</v>
      </c>
      <c r="D126" s="41"/>
      <c r="E126" s="41"/>
      <c r="F126" s="28" t="str">
        <f>F14</f>
        <v>parc.č.549/61</v>
      </c>
      <c r="G126" s="41"/>
      <c r="H126" s="41"/>
      <c r="I126" s="33" t="s">
        <v>22</v>
      </c>
      <c r="J126" s="80" t="str">
        <f>IF(J14="","",J14)</f>
        <v>10. 7. 2025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5.65" customHeight="1">
      <c r="A128" s="39"/>
      <c r="B128" s="40"/>
      <c r="C128" s="33" t="s">
        <v>24</v>
      </c>
      <c r="D128" s="41"/>
      <c r="E128" s="41"/>
      <c r="F128" s="28" t="str">
        <f>E17</f>
        <v>Město Světlá nad Sázavou</v>
      </c>
      <c r="G128" s="41"/>
      <c r="H128" s="41"/>
      <c r="I128" s="33" t="s">
        <v>31</v>
      </c>
      <c r="J128" s="37" t="str">
        <f>E23</f>
        <v>TRANSCONSULT s.r.o.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15" customHeight="1">
      <c r="A129" s="39"/>
      <c r="B129" s="40"/>
      <c r="C129" s="33" t="s">
        <v>29</v>
      </c>
      <c r="D129" s="41"/>
      <c r="E129" s="41"/>
      <c r="F129" s="28" t="str">
        <f>IF(E20="","",E20)</f>
        <v>Vyplň údaj</v>
      </c>
      <c r="G129" s="41"/>
      <c r="H129" s="41"/>
      <c r="I129" s="33" t="s">
        <v>35</v>
      </c>
      <c r="J129" s="37" t="str">
        <f>E26</f>
        <v xml:space="preserve"> </v>
      </c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64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201"/>
      <c r="B131" s="202"/>
      <c r="C131" s="203" t="s">
        <v>209</v>
      </c>
      <c r="D131" s="204" t="s">
        <v>63</v>
      </c>
      <c r="E131" s="204" t="s">
        <v>59</v>
      </c>
      <c r="F131" s="204" t="s">
        <v>60</v>
      </c>
      <c r="G131" s="204" t="s">
        <v>210</v>
      </c>
      <c r="H131" s="204" t="s">
        <v>211</v>
      </c>
      <c r="I131" s="204" t="s">
        <v>212</v>
      </c>
      <c r="J131" s="204" t="s">
        <v>199</v>
      </c>
      <c r="K131" s="205" t="s">
        <v>213</v>
      </c>
      <c r="L131" s="206"/>
      <c r="M131" s="101" t="s">
        <v>1</v>
      </c>
      <c r="N131" s="102" t="s">
        <v>42</v>
      </c>
      <c r="O131" s="102" t="s">
        <v>214</v>
      </c>
      <c r="P131" s="102" t="s">
        <v>215</v>
      </c>
      <c r="Q131" s="102" t="s">
        <v>216</v>
      </c>
      <c r="R131" s="102" t="s">
        <v>217</v>
      </c>
      <c r="S131" s="102" t="s">
        <v>218</v>
      </c>
      <c r="T131" s="103" t="s">
        <v>219</v>
      </c>
      <c r="U131" s="201"/>
      <c r="V131" s="201"/>
      <c r="W131" s="201"/>
      <c r="X131" s="201"/>
      <c r="Y131" s="201"/>
      <c r="Z131" s="201"/>
      <c r="AA131" s="201"/>
      <c r="AB131" s="201"/>
      <c r="AC131" s="201"/>
      <c r="AD131" s="201"/>
      <c r="AE131" s="201"/>
    </row>
    <row r="132" s="2" customFormat="1" ht="22.8" customHeight="1">
      <c r="A132" s="39"/>
      <c r="B132" s="40"/>
      <c r="C132" s="108" t="s">
        <v>220</v>
      </c>
      <c r="D132" s="41"/>
      <c r="E132" s="41"/>
      <c r="F132" s="41"/>
      <c r="G132" s="41"/>
      <c r="H132" s="41"/>
      <c r="I132" s="41"/>
      <c r="J132" s="207">
        <f>BK132</f>
        <v>0</v>
      </c>
      <c r="K132" s="41"/>
      <c r="L132" s="45"/>
      <c r="M132" s="104"/>
      <c r="N132" s="208"/>
      <c r="O132" s="105"/>
      <c r="P132" s="209">
        <f>P133+P158+P270+P290+P292</f>
        <v>0</v>
      </c>
      <c r="Q132" s="105"/>
      <c r="R132" s="209">
        <f>R133+R158+R270+R290+R292</f>
        <v>0.90178435000000001</v>
      </c>
      <c r="S132" s="105"/>
      <c r="T132" s="210">
        <f>T133+T158+T270+T290+T292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77</v>
      </c>
      <c r="AU132" s="18" t="s">
        <v>201</v>
      </c>
      <c r="BK132" s="211">
        <f>BK133+BK158+BK270+BK290+BK292</f>
        <v>0</v>
      </c>
    </row>
    <row r="133" s="12" customFormat="1" ht="25.92" customHeight="1">
      <c r="A133" s="12"/>
      <c r="B133" s="212"/>
      <c r="C133" s="213"/>
      <c r="D133" s="214" t="s">
        <v>77</v>
      </c>
      <c r="E133" s="215" t="s">
        <v>307</v>
      </c>
      <c r="F133" s="215" t="s">
        <v>308</v>
      </c>
      <c r="G133" s="213"/>
      <c r="H133" s="213"/>
      <c r="I133" s="216"/>
      <c r="J133" s="217">
        <f>BK133</f>
        <v>0</v>
      </c>
      <c r="K133" s="213"/>
      <c r="L133" s="218"/>
      <c r="M133" s="219"/>
      <c r="N133" s="220"/>
      <c r="O133" s="220"/>
      <c r="P133" s="221">
        <f>P134+P138+P156</f>
        <v>0</v>
      </c>
      <c r="Q133" s="220"/>
      <c r="R133" s="221">
        <f>R134+R138+R156</f>
        <v>0.11691735</v>
      </c>
      <c r="S133" s="220"/>
      <c r="T133" s="222">
        <f>T134+T138+T156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85</v>
      </c>
      <c r="AT133" s="224" t="s">
        <v>77</v>
      </c>
      <c r="AU133" s="224" t="s">
        <v>78</v>
      </c>
      <c r="AY133" s="223" t="s">
        <v>224</v>
      </c>
      <c r="BK133" s="225">
        <f>BK134+BK138+BK156</f>
        <v>0</v>
      </c>
    </row>
    <row r="134" s="12" customFormat="1" ht="22.8" customHeight="1">
      <c r="A134" s="12"/>
      <c r="B134" s="212"/>
      <c r="C134" s="213"/>
      <c r="D134" s="214" t="s">
        <v>77</v>
      </c>
      <c r="E134" s="244" t="s">
        <v>87</v>
      </c>
      <c r="F134" s="244" t="s">
        <v>502</v>
      </c>
      <c r="G134" s="213"/>
      <c r="H134" s="213"/>
      <c r="I134" s="216"/>
      <c r="J134" s="245">
        <f>BK134</f>
        <v>0</v>
      </c>
      <c r="K134" s="213"/>
      <c r="L134" s="218"/>
      <c r="M134" s="219"/>
      <c r="N134" s="220"/>
      <c r="O134" s="220"/>
      <c r="P134" s="221">
        <f>SUM(P135:P137)</f>
        <v>0</v>
      </c>
      <c r="Q134" s="220"/>
      <c r="R134" s="221">
        <f>SUM(R135:R137)</f>
        <v>0.0020947500000000003</v>
      </c>
      <c r="S134" s="220"/>
      <c r="T134" s="222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3" t="s">
        <v>85</v>
      </c>
      <c r="AT134" s="224" t="s">
        <v>77</v>
      </c>
      <c r="AU134" s="224" t="s">
        <v>85</v>
      </c>
      <c r="AY134" s="223" t="s">
        <v>224</v>
      </c>
      <c r="BK134" s="225">
        <f>SUM(BK135:BK137)</f>
        <v>0</v>
      </c>
    </row>
    <row r="135" s="2" customFormat="1" ht="21.75" customHeight="1">
      <c r="A135" s="39"/>
      <c r="B135" s="40"/>
      <c r="C135" s="226" t="s">
        <v>85</v>
      </c>
      <c r="D135" s="226" t="s">
        <v>225</v>
      </c>
      <c r="E135" s="227" t="s">
        <v>930</v>
      </c>
      <c r="F135" s="228" t="s">
        <v>931</v>
      </c>
      <c r="G135" s="229" t="s">
        <v>570</v>
      </c>
      <c r="H135" s="230">
        <v>10.5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3001</v>
      </c>
    </row>
    <row r="136" s="2" customFormat="1" ht="24.15" customHeight="1">
      <c r="A136" s="39"/>
      <c r="B136" s="40"/>
      <c r="C136" s="297" t="s">
        <v>87</v>
      </c>
      <c r="D136" s="297" t="s">
        <v>483</v>
      </c>
      <c r="E136" s="298" t="s">
        <v>933</v>
      </c>
      <c r="F136" s="299" t="s">
        <v>934</v>
      </c>
      <c r="G136" s="300" t="s">
        <v>570</v>
      </c>
      <c r="H136" s="301">
        <v>11.025</v>
      </c>
      <c r="I136" s="302"/>
      <c r="J136" s="303">
        <f>ROUND(I136*H136,2)</f>
        <v>0</v>
      </c>
      <c r="K136" s="299" t="s">
        <v>229</v>
      </c>
      <c r="L136" s="304"/>
      <c r="M136" s="305" t="s">
        <v>1</v>
      </c>
      <c r="N136" s="306" t="s">
        <v>43</v>
      </c>
      <c r="O136" s="92"/>
      <c r="P136" s="235">
        <f>O136*H136</f>
        <v>0</v>
      </c>
      <c r="Q136" s="235">
        <v>0.00019000000000000001</v>
      </c>
      <c r="R136" s="235">
        <f>Q136*H136</f>
        <v>0.0020947500000000003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264</v>
      </c>
      <c r="AT136" s="237" t="s">
        <v>483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3002</v>
      </c>
    </row>
    <row r="137" s="13" customFormat="1">
      <c r="A137" s="13"/>
      <c r="B137" s="250"/>
      <c r="C137" s="251"/>
      <c r="D137" s="239" t="s">
        <v>314</v>
      </c>
      <c r="E137" s="251"/>
      <c r="F137" s="253" t="s">
        <v>3003</v>
      </c>
      <c r="G137" s="251"/>
      <c r="H137" s="254">
        <v>11.025</v>
      </c>
      <c r="I137" s="255"/>
      <c r="J137" s="251"/>
      <c r="K137" s="251"/>
      <c r="L137" s="256"/>
      <c r="M137" s="257"/>
      <c r="N137" s="258"/>
      <c r="O137" s="258"/>
      <c r="P137" s="258"/>
      <c r="Q137" s="258"/>
      <c r="R137" s="258"/>
      <c r="S137" s="258"/>
      <c r="T137" s="25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0" t="s">
        <v>314</v>
      </c>
      <c r="AU137" s="260" t="s">
        <v>87</v>
      </c>
      <c r="AV137" s="13" t="s">
        <v>87</v>
      </c>
      <c r="AW137" s="13" t="s">
        <v>4</v>
      </c>
      <c r="AX137" s="13" t="s">
        <v>85</v>
      </c>
      <c r="AY137" s="260" t="s">
        <v>224</v>
      </c>
    </row>
    <row r="138" s="12" customFormat="1" ht="22.8" customHeight="1">
      <c r="A138" s="12"/>
      <c r="B138" s="212"/>
      <c r="C138" s="213"/>
      <c r="D138" s="214" t="s">
        <v>77</v>
      </c>
      <c r="E138" s="244" t="s">
        <v>264</v>
      </c>
      <c r="F138" s="244" t="s">
        <v>876</v>
      </c>
      <c r="G138" s="213"/>
      <c r="H138" s="213"/>
      <c r="I138" s="216"/>
      <c r="J138" s="245">
        <f>BK138</f>
        <v>0</v>
      </c>
      <c r="K138" s="213"/>
      <c r="L138" s="218"/>
      <c r="M138" s="219"/>
      <c r="N138" s="220"/>
      <c r="O138" s="220"/>
      <c r="P138" s="221">
        <f>SUM(P139:P155)</f>
        <v>0</v>
      </c>
      <c r="Q138" s="220"/>
      <c r="R138" s="221">
        <f>SUM(R139:R155)</f>
        <v>0.1148226</v>
      </c>
      <c r="S138" s="220"/>
      <c r="T138" s="222">
        <f>SUM(T139:T155)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3" t="s">
        <v>85</v>
      </c>
      <c r="AT138" s="224" t="s">
        <v>77</v>
      </c>
      <c r="AU138" s="224" t="s">
        <v>85</v>
      </c>
      <c r="AY138" s="223" t="s">
        <v>224</v>
      </c>
      <c r="BK138" s="225">
        <f>SUM(BK139:BK155)</f>
        <v>0</v>
      </c>
    </row>
    <row r="139" s="2" customFormat="1" ht="33" customHeight="1">
      <c r="A139" s="39"/>
      <c r="B139" s="40"/>
      <c r="C139" s="226" t="s">
        <v>101</v>
      </c>
      <c r="D139" s="226" t="s">
        <v>225</v>
      </c>
      <c r="E139" s="227" t="s">
        <v>3004</v>
      </c>
      <c r="F139" s="228" t="s">
        <v>3005</v>
      </c>
      <c r="G139" s="229" t="s">
        <v>570</v>
      </c>
      <c r="H139" s="230">
        <v>16.199999999999999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1.0000000000000001E-05</v>
      </c>
      <c r="R139" s="235">
        <f>Q139*H139</f>
        <v>0.00016200000000000001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3006</v>
      </c>
    </row>
    <row r="140" s="2" customFormat="1" ht="16.5" customHeight="1">
      <c r="A140" s="39"/>
      <c r="B140" s="40"/>
      <c r="C140" s="297" t="s">
        <v>243</v>
      </c>
      <c r="D140" s="297" t="s">
        <v>483</v>
      </c>
      <c r="E140" s="298" t="s">
        <v>3007</v>
      </c>
      <c r="F140" s="299" t="s">
        <v>3008</v>
      </c>
      <c r="G140" s="300" t="s">
        <v>570</v>
      </c>
      <c r="H140" s="301">
        <v>16.686</v>
      </c>
      <c r="I140" s="302"/>
      <c r="J140" s="303">
        <f>ROUND(I140*H140,2)</f>
        <v>0</v>
      </c>
      <c r="K140" s="299" t="s">
        <v>229</v>
      </c>
      <c r="L140" s="304"/>
      <c r="M140" s="305" t="s">
        <v>1</v>
      </c>
      <c r="N140" s="306" t="s">
        <v>43</v>
      </c>
      <c r="O140" s="92"/>
      <c r="P140" s="235">
        <f>O140*H140</f>
        <v>0</v>
      </c>
      <c r="Q140" s="235">
        <v>0.0020999999999999999</v>
      </c>
      <c r="R140" s="235">
        <f>Q140*H140</f>
        <v>0.035040599999999998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264</v>
      </c>
      <c r="AT140" s="237" t="s">
        <v>483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3009</v>
      </c>
    </row>
    <row r="141" s="13" customFormat="1">
      <c r="A141" s="13"/>
      <c r="B141" s="250"/>
      <c r="C141" s="251"/>
      <c r="D141" s="239" t="s">
        <v>314</v>
      </c>
      <c r="E141" s="251"/>
      <c r="F141" s="253" t="s">
        <v>3010</v>
      </c>
      <c r="G141" s="251"/>
      <c r="H141" s="254">
        <v>16.686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4</v>
      </c>
      <c r="AX141" s="13" t="s">
        <v>85</v>
      </c>
      <c r="AY141" s="260" t="s">
        <v>224</v>
      </c>
    </row>
    <row r="142" s="2" customFormat="1" ht="16.5" customHeight="1">
      <c r="A142" s="39"/>
      <c r="B142" s="40"/>
      <c r="C142" s="226" t="s">
        <v>223</v>
      </c>
      <c r="D142" s="226" t="s">
        <v>225</v>
      </c>
      <c r="E142" s="227" t="s">
        <v>3011</v>
      </c>
      <c r="F142" s="228" t="s">
        <v>3012</v>
      </c>
      <c r="G142" s="229" t="s">
        <v>318</v>
      </c>
      <c r="H142" s="230">
        <v>1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0.00072000000000000005</v>
      </c>
      <c r="R142" s="235">
        <f>Q142*H142</f>
        <v>0.00072000000000000005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3013</v>
      </c>
    </row>
    <row r="143" s="2" customFormat="1" ht="24.15" customHeight="1">
      <c r="A143" s="39"/>
      <c r="B143" s="40"/>
      <c r="C143" s="297" t="s">
        <v>252</v>
      </c>
      <c r="D143" s="297" t="s">
        <v>483</v>
      </c>
      <c r="E143" s="298" t="s">
        <v>3014</v>
      </c>
      <c r="F143" s="299" t="s">
        <v>3015</v>
      </c>
      <c r="G143" s="300" t="s">
        <v>318</v>
      </c>
      <c r="H143" s="301">
        <v>1</v>
      </c>
      <c r="I143" s="302"/>
      <c r="J143" s="303">
        <f>ROUND(I143*H143,2)</f>
        <v>0</v>
      </c>
      <c r="K143" s="299" t="s">
        <v>229</v>
      </c>
      <c r="L143" s="304"/>
      <c r="M143" s="305" t="s">
        <v>1</v>
      </c>
      <c r="N143" s="306" t="s">
        <v>43</v>
      </c>
      <c r="O143" s="92"/>
      <c r="P143" s="235">
        <f>O143*H143</f>
        <v>0</v>
      </c>
      <c r="Q143" s="235">
        <v>0.010500000000000001</v>
      </c>
      <c r="R143" s="235">
        <f>Q143*H143</f>
        <v>0.010500000000000001</v>
      </c>
      <c r="S143" s="235">
        <v>0</v>
      </c>
      <c r="T143" s="236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7" t="s">
        <v>264</v>
      </c>
      <c r="AT143" s="237" t="s">
        <v>483</v>
      </c>
      <c r="AU143" s="237" t="s">
        <v>87</v>
      </c>
      <c r="AY143" s="18" t="s">
        <v>224</v>
      </c>
      <c r="BE143" s="238">
        <f>IF(N143="základní",J143,0)</f>
        <v>0</v>
      </c>
      <c r="BF143" s="238">
        <f>IF(N143="snížená",J143,0)</f>
        <v>0</v>
      </c>
      <c r="BG143" s="238">
        <f>IF(N143="zákl. přenesená",J143,0)</f>
        <v>0</v>
      </c>
      <c r="BH143" s="238">
        <f>IF(N143="sníž. přenesená",J143,0)</f>
        <v>0</v>
      </c>
      <c r="BI143" s="238">
        <f>IF(N143="nulová",J143,0)</f>
        <v>0</v>
      </c>
      <c r="BJ143" s="18" t="s">
        <v>85</v>
      </c>
      <c r="BK143" s="238">
        <f>ROUND(I143*H143,2)</f>
        <v>0</v>
      </c>
      <c r="BL143" s="18" t="s">
        <v>243</v>
      </c>
      <c r="BM143" s="237" t="s">
        <v>3016</v>
      </c>
    </row>
    <row r="144" s="2" customFormat="1" ht="21.75" customHeight="1">
      <c r="A144" s="39"/>
      <c r="B144" s="40"/>
      <c r="C144" s="226" t="s">
        <v>257</v>
      </c>
      <c r="D144" s="226" t="s">
        <v>225</v>
      </c>
      <c r="E144" s="227" t="s">
        <v>3017</v>
      </c>
      <c r="F144" s="228" t="s">
        <v>3018</v>
      </c>
      <c r="G144" s="229" t="s">
        <v>318</v>
      </c>
      <c r="H144" s="230">
        <v>1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0.00073999999999999999</v>
      </c>
      <c r="R144" s="235">
        <f>Q144*H144</f>
        <v>0.00073999999999999999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3019</v>
      </c>
    </row>
    <row r="145" s="2" customFormat="1" ht="24.15" customHeight="1">
      <c r="A145" s="39"/>
      <c r="B145" s="40"/>
      <c r="C145" s="297" t="s">
        <v>264</v>
      </c>
      <c r="D145" s="297" t="s">
        <v>483</v>
      </c>
      <c r="E145" s="298" t="s">
        <v>3020</v>
      </c>
      <c r="F145" s="299" t="s">
        <v>3021</v>
      </c>
      <c r="G145" s="300" t="s">
        <v>318</v>
      </c>
      <c r="H145" s="301">
        <v>1</v>
      </c>
      <c r="I145" s="302"/>
      <c r="J145" s="303">
        <f>ROUND(I145*H145,2)</f>
        <v>0</v>
      </c>
      <c r="K145" s="299" t="s">
        <v>229</v>
      </c>
      <c r="L145" s="304"/>
      <c r="M145" s="305" t="s">
        <v>1</v>
      </c>
      <c r="N145" s="306" t="s">
        <v>43</v>
      </c>
      <c r="O145" s="92"/>
      <c r="P145" s="235">
        <f>O145*H145</f>
        <v>0</v>
      </c>
      <c r="Q145" s="235">
        <v>0.0027799999999999999</v>
      </c>
      <c r="R145" s="235">
        <f>Q145*H145</f>
        <v>0.0027799999999999999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264</v>
      </c>
      <c r="AT145" s="237" t="s">
        <v>483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3022</v>
      </c>
    </row>
    <row r="146" s="2" customFormat="1" ht="16.5" customHeight="1">
      <c r="A146" s="39"/>
      <c r="B146" s="40"/>
      <c r="C146" s="226" t="s">
        <v>271</v>
      </c>
      <c r="D146" s="226" t="s">
        <v>225</v>
      </c>
      <c r="E146" s="227" t="s">
        <v>3023</v>
      </c>
      <c r="F146" s="228" t="s">
        <v>3024</v>
      </c>
      <c r="G146" s="229" t="s">
        <v>318</v>
      </c>
      <c r="H146" s="230">
        <v>1</v>
      </c>
      <c r="I146" s="231"/>
      <c r="J146" s="232">
        <f>ROUND(I146*H146,2)</f>
        <v>0</v>
      </c>
      <c r="K146" s="228" t="s">
        <v>229</v>
      </c>
      <c r="L146" s="45"/>
      <c r="M146" s="233" t="s">
        <v>1</v>
      </c>
      <c r="N146" s="234" t="s">
        <v>43</v>
      </c>
      <c r="O146" s="92"/>
      <c r="P146" s="235">
        <f>O146*H146</f>
        <v>0</v>
      </c>
      <c r="Q146" s="235">
        <v>0.00073999999999999999</v>
      </c>
      <c r="R146" s="235">
        <f>Q146*H146</f>
        <v>0.00073999999999999999</v>
      </c>
      <c r="S146" s="235">
        <v>0</v>
      </c>
      <c r="T146" s="236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7" t="s">
        <v>243</v>
      </c>
      <c r="AT146" s="237" t="s">
        <v>225</v>
      </c>
      <c r="AU146" s="237" t="s">
        <v>87</v>
      </c>
      <c r="AY146" s="18" t="s">
        <v>224</v>
      </c>
      <c r="BE146" s="238">
        <f>IF(N146="základní",J146,0)</f>
        <v>0</v>
      </c>
      <c r="BF146" s="238">
        <f>IF(N146="snížená",J146,0)</f>
        <v>0</v>
      </c>
      <c r="BG146" s="238">
        <f>IF(N146="zákl. přenesená",J146,0)</f>
        <v>0</v>
      </c>
      <c r="BH146" s="238">
        <f>IF(N146="sníž. přenesená",J146,0)</f>
        <v>0</v>
      </c>
      <c r="BI146" s="238">
        <f>IF(N146="nulová",J146,0)</f>
        <v>0</v>
      </c>
      <c r="BJ146" s="18" t="s">
        <v>85</v>
      </c>
      <c r="BK146" s="238">
        <f>ROUND(I146*H146,2)</f>
        <v>0</v>
      </c>
      <c r="BL146" s="18" t="s">
        <v>243</v>
      </c>
      <c r="BM146" s="237" t="s">
        <v>3025</v>
      </c>
    </row>
    <row r="147" s="2" customFormat="1" ht="24.15" customHeight="1">
      <c r="A147" s="39"/>
      <c r="B147" s="40"/>
      <c r="C147" s="297" t="s">
        <v>276</v>
      </c>
      <c r="D147" s="297" t="s">
        <v>483</v>
      </c>
      <c r="E147" s="298" t="s">
        <v>3026</v>
      </c>
      <c r="F147" s="299" t="s">
        <v>3027</v>
      </c>
      <c r="G147" s="300" t="s">
        <v>318</v>
      </c>
      <c r="H147" s="301">
        <v>1</v>
      </c>
      <c r="I147" s="302"/>
      <c r="J147" s="303">
        <f>ROUND(I147*H147,2)</f>
        <v>0</v>
      </c>
      <c r="K147" s="299" t="s">
        <v>229</v>
      </c>
      <c r="L147" s="304"/>
      <c r="M147" s="305" t="s">
        <v>1</v>
      </c>
      <c r="N147" s="306" t="s">
        <v>43</v>
      </c>
      <c r="O147" s="92"/>
      <c r="P147" s="235">
        <f>O147*H147</f>
        <v>0</v>
      </c>
      <c r="Q147" s="235">
        <v>0.0018</v>
      </c>
      <c r="R147" s="235">
        <f>Q147*H147</f>
        <v>0.0018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264</v>
      </c>
      <c r="AT147" s="237" t="s">
        <v>483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3028</v>
      </c>
    </row>
    <row r="148" s="2" customFormat="1" ht="21.75" customHeight="1">
      <c r="A148" s="39"/>
      <c r="B148" s="40"/>
      <c r="C148" s="226" t="s">
        <v>281</v>
      </c>
      <c r="D148" s="226" t="s">
        <v>225</v>
      </c>
      <c r="E148" s="227" t="s">
        <v>3029</v>
      </c>
      <c r="F148" s="228" t="s">
        <v>3030</v>
      </c>
      <c r="G148" s="229" t="s">
        <v>318</v>
      </c>
      <c r="H148" s="230">
        <v>1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0.0016199999999999999</v>
      </c>
      <c r="R148" s="235">
        <f>Q148*H148</f>
        <v>0.0016199999999999999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243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3031</v>
      </c>
    </row>
    <row r="149" s="2" customFormat="1" ht="16.5" customHeight="1">
      <c r="A149" s="39"/>
      <c r="B149" s="40"/>
      <c r="C149" s="297" t="s">
        <v>8</v>
      </c>
      <c r="D149" s="297" t="s">
        <v>483</v>
      </c>
      <c r="E149" s="298" t="s">
        <v>3032</v>
      </c>
      <c r="F149" s="299" t="s">
        <v>3033</v>
      </c>
      <c r="G149" s="300" t="s">
        <v>318</v>
      </c>
      <c r="H149" s="301">
        <v>1</v>
      </c>
      <c r="I149" s="302"/>
      <c r="J149" s="303">
        <f>ROUND(I149*H149,2)</f>
        <v>0</v>
      </c>
      <c r="K149" s="299" t="s">
        <v>229</v>
      </c>
      <c r="L149" s="304"/>
      <c r="M149" s="305" t="s">
        <v>1</v>
      </c>
      <c r="N149" s="306" t="s">
        <v>43</v>
      </c>
      <c r="O149" s="92"/>
      <c r="P149" s="235">
        <f>O149*H149</f>
        <v>0</v>
      </c>
      <c r="Q149" s="235">
        <v>0.01847</v>
      </c>
      <c r="R149" s="235">
        <f>Q149*H149</f>
        <v>0.01847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264</v>
      </c>
      <c r="AT149" s="237" t="s">
        <v>483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3034</v>
      </c>
    </row>
    <row r="150" s="2" customFormat="1" ht="21.75" customHeight="1">
      <c r="A150" s="39"/>
      <c r="B150" s="40"/>
      <c r="C150" s="297" t="s">
        <v>294</v>
      </c>
      <c r="D150" s="297" t="s">
        <v>483</v>
      </c>
      <c r="E150" s="298" t="s">
        <v>3035</v>
      </c>
      <c r="F150" s="299" t="s">
        <v>3036</v>
      </c>
      <c r="G150" s="300" t="s">
        <v>318</v>
      </c>
      <c r="H150" s="301">
        <v>1</v>
      </c>
      <c r="I150" s="302"/>
      <c r="J150" s="303">
        <f>ROUND(I150*H150,2)</f>
        <v>0</v>
      </c>
      <c r="K150" s="299" t="s">
        <v>229</v>
      </c>
      <c r="L150" s="304"/>
      <c r="M150" s="305" t="s">
        <v>1</v>
      </c>
      <c r="N150" s="306" t="s">
        <v>43</v>
      </c>
      <c r="O150" s="92"/>
      <c r="P150" s="235">
        <f>O150*H150</f>
        <v>0</v>
      </c>
      <c r="Q150" s="235">
        <v>0.0035000000000000001</v>
      </c>
      <c r="R150" s="235">
        <f>Q150*H150</f>
        <v>0.0035000000000000001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264</v>
      </c>
      <c r="AT150" s="237" t="s">
        <v>483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3037</v>
      </c>
    </row>
    <row r="151" s="2" customFormat="1" ht="24.15" customHeight="1">
      <c r="A151" s="39"/>
      <c r="B151" s="40"/>
      <c r="C151" s="297" t="s">
        <v>299</v>
      </c>
      <c r="D151" s="297" t="s">
        <v>483</v>
      </c>
      <c r="E151" s="298" t="s">
        <v>3038</v>
      </c>
      <c r="F151" s="299" t="s">
        <v>3039</v>
      </c>
      <c r="G151" s="300" t="s">
        <v>318</v>
      </c>
      <c r="H151" s="301">
        <v>1</v>
      </c>
      <c r="I151" s="302"/>
      <c r="J151" s="303">
        <f>ROUND(I151*H151,2)</f>
        <v>0</v>
      </c>
      <c r="K151" s="299" t="s">
        <v>229</v>
      </c>
      <c r="L151" s="304"/>
      <c r="M151" s="305" t="s">
        <v>1</v>
      </c>
      <c r="N151" s="306" t="s">
        <v>43</v>
      </c>
      <c r="O151" s="92"/>
      <c r="P151" s="235">
        <f>O151*H151</f>
        <v>0</v>
      </c>
      <c r="Q151" s="235">
        <v>0.0038500000000000001</v>
      </c>
      <c r="R151" s="235">
        <f>Q151*H151</f>
        <v>0.0038500000000000001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264</v>
      </c>
      <c r="AT151" s="237" t="s">
        <v>483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243</v>
      </c>
      <c r="BM151" s="237" t="s">
        <v>3040</v>
      </c>
    </row>
    <row r="152" s="2" customFormat="1" ht="21.75" customHeight="1">
      <c r="A152" s="39"/>
      <c r="B152" s="40"/>
      <c r="C152" s="226" t="s">
        <v>361</v>
      </c>
      <c r="D152" s="226" t="s">
        <v>225</v>
      </c>
      <c r="E152" s="227" t="s">
        <v>3041</v>
      </c>
      <c r="F152" s="228" t="s">
        <v>3042</v>
      </c>
      <c r="G152" s="229" t="s">
        <v>318</v>
      </c>
      <c r="H152" s="230">
        <v>1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0.00165</v>
      </c>
      <c r="R152" s="235">
        <f>Q152*H152</f>
        <v>0.00165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3043</v>
      </c>
    </row>
    <row r="153" s="2" customFormat="1" ht="24.15" customHeight="1">
      <c r="A153" s="39"/>
      <c r="B153" s="40"/>
      <c r="C153" s="297" t="s">
        <v>365</v>
      </c>
      <c r="D153" s="297" t="s">
        <v>483</v>
      </c>
      <c r="E153" s="298" t="s">
        <v>3044</v>
      </c>
      <c r="F153" s="299" t="s">
        <v>3045</v>
      </c>
      <c r="G153" s="300" t="s">
        <v>318</v>
      </c>
      <c r="H153" s="301">
        <v>1</v>
      </c>
      <c r="I153" s="302"/>
      <c r="J153" s="303">
        <f>ROUND(I153*H153,2)</f>
        <v>0</v>
      </c>
      <c r="K153" s="299" t="s">
        <v>229</v>
      </c>
      <c r="L153" s="304"/>
      <c r="M153" s="305" t="s">
        <v>1</v>
      </c>
      <c r="N153" s="306" t="s">
        <v>43</v>
      </c>
      <c r="O153" s="92"/>
      <c r="P153" s="235">
        <f>O153*H153</f>
        <v>0</v>
      </c>
      <c r="Q153" s="235">
        <v>0.0047499999999999999</v>
      </c>
      <c r="R153" s="235">
        <f>Q153*H153</f>
        <v>0.0047499999999999999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264</v>
      </c>
      <c r="AT153" s="237" t="s">
        <v>483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3046</v>
      </c>
    </row>
    <row r="154" s="2" customFormat="1" ht="16.5" customHeight="1">
      <c r="A154" s="39"/>
      <c r="B154" s="40"/>
      <c r="C154" s="297" t="s">
        <v>371</v>
      </c>
      <c r="D154" s="297" t="s">
        <v>483</v>
      </c>
      <c r="E154" s="298" t="s">
        <v>3047</v>
      </c>
      <c r="F154" s="299" t="s">
        <v>3048</v>
      </c>
      <c r="G154" s="300" t="s">
        <v>318</v>
      </c>
      <c r="H154" s="301">
        <v>1</v>
      </c>
      <c r="I154" s="302"/>
      <c r="J154" s="303">
        <f>ROUND(I154*H154,2)</f>
        <v>0</v>
      </c>
      <c r="K154" s="299" t="s">
        <v>229</v>
      </c>
      <c r="L154" s="304"/>
      <c r="M154" s="305" t="s">
        <v>1</v>
      </c>
      <c r="N154" s="306" t="s">
        <v>43</v>
      </c>
      <c r="O154" s="92"/>
      <c r="P154" s="235">
        <f>O154*H154</f>
        <v>0</v>
      </c>
      <c r="Q154" s="235">
        <v>0.024500000000000001</v>
      </c>
      <c r="R154" s="235">
        <f>Q154*H154</f>
        <v>0.024500000000000001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264</v>
      </c>
      <c r="AT154" s="237" t="s">
        <v>483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243</v>
      </c>
      <c r="BM154" s="237" t="s">
        <v>3049</v>
      </c>
    </row>
    <row r="155" s="2" customFormat="1" ht="24.15" customHeight="1">
      <c r="A155" s="39"/>
      <c r="B155" s="40"/>
      <c r="C155" s="297" t="s">
        <v>376</v>
      </c>
      <c r="D155" s="297" t="s">
        <v>483</v>
      </c>
      <c r="E155" s="298" t="s">
        <v>3050</v>
      </c>
      <c r="F155" s="299" t="s">
        <v>3051</v>
      </c>
      <c r="G155" s="300" t="s">
        <v>318</v>
      </c>
      <c r="H155" s="301">
        <v>1</v>
      </c>
      <c r="I155" s="302"/>
      <c r="J155" s="303">
        <f>ROUND(I155*H155,2)</f>
        <v>0</v>
      </c>
      <c r="K155" s="299" t="s">
        <v>229</v>
      </c>
      <c r="L155" s="304"/>
      <c r="M155" s="305" t="s">
        <v>1</v>
      </c>
      <c r="N155" s="306" t="s">
        <v>43</v>
      </c>
      <c r="O155" s="92"/>
      <c r="P155" s="235">
        <f>O155*H155</f>
        <v>0</v>
      </c>
      <c r="Q155" s="235">
        <v>0.0040000000000000001</v>
      </c>
      <c r="R155" s="235">
        <f>Q155*H155</f>
        <v>0.0040000000000000001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264</v>
      </c>
      <c r="AT155" s="237" t="s">
        <v>483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3052</v>
      </c>
    </row>
    <row r="156" s="12" customFormat="1" ht="22.8" customHeight="1">
      <c r="A156" s="12"/>
      <c r="B156" s="212"/>
      <c r="C156" s="213"/>
      <c r="D156" s="214" t="s">
        <v>77</v>
      </c>
      <c r="E156" s="244" t="s">
        <v>597</v>
      </c>
      <c r="F156" s="244" t="s">
        <v>598</v>
      </c>
      <c r="G156" s="213"/>
      <c r="H156" s="213"/>
      <c r="I156" s="216"/>
      <c r="J156" s="245">
        <f>BK156</f>
        <v>0</v>
      </c>
      <c r="K156" s="213"/>
      <c r="L156" s="218"/>
      <c r="M156" s="219"/>
      <c r="N156" s="220"/>
      <c r="O156" s="220"/>
      <c r="P156" s="221">
        <f>P157</f>
        <v>0</v>
      </c>
      <c r="Q156" s="220"/>
      <c r="R156" s="221">
        <f>R157</f>
        <v>0</v>
      </c>
      <c r="S156" s="220"/>
      <c r="T156" s="222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3" t="s">
        <v>85</v>
      </c>
      <c r="AT156" s="224" t="s">
        <v>77</v>
      </c>
      <c r="AU156" s="224" t="s">
        <v>85</v>
      </c>
      <c r="AY156" s="223" t="s">
        <v>224</v>
      </c>
      <c r="BK156" s="225">
        <f>BK157</f>
        <v>0</v>
      </c>
    </row>
    <row r="157" s="2" customFormat="1" ht="24.15" customHeight="1">
      <c r="A157" s="39"/>
      <c r="B157" s="40"/>
      <c r="C157" s="226" t="s">
        <v>380</v>
      </c>
      <c r="D157" s="226" t="s">
        <v>225</v>
      </c>
      <c r="E157" s="227" t="s">
        <v>919</v>
      </c>
      <c r="F157" s="228" t="s">
        <v>920</v>
      </c>
      <c r="G157" s="229" t="s">
        <v>486</v>
      </c>
      <c r="H157" s="230">
        <v>0.11700000000000001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243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243</v>
      </c>
      <c r="BM157" s="237" t="s">
        <v>3053</v>
      </c>
    </row>
    <row r="158" s="12" customFormat="1" ht="25.92" customHeight="1">
      <c r="A158" s="12"/>
      <c r="B158" s="212"/>
      <c r="C158" s="213"/>
      <c r="D158" s="214" t="s">
        <v>77</v>
      </c>
      <c r="E158" s="215" t="s">
        <v>759</v>
      </c>
      <c r="F158" s="215" t="s">
        <v>760</v>
      </c>
      <c r="G158" s="213"/>
      <c r="H158" s="213"/>
      <c r="I158" s="216"/>
      <c r="J158" s="217">
        <f>BK158</f>
        <v>0</v>
      </c>
      <c r="K158" s="213"/>
      <c r="L158" s="218"/>
      <c r="M158" s="219"/>
      <c r="N158" s="220"/>
      <c r="O158" s="220"/>
      <c r="P158" s="221">
        <f>P159+P164+P178+P256</f>
        <v>0</v>
      </c>
      <c r="Q158" s="220"/>
      <c r="R158" s="221">
        <f>R159+R164+R178+R256</f>
        <v>0.78486699999999998</v>
      </c>
      <c r="S158" s="220"/>
      <c r="T158" s="222">
        <f>T159+T164+T178+T256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87</v>
      </c>
      <c r="AT158" s="224" t="s">
        <v>77</v>
      </c>
      <c r="AU158" s="224" t="s">
        <v>78</v>
      </c>
      <c r="AY158" s="223" t="s">
        <v>224</v>
      </c>
      <c r="BK158" s="225">
        <f>BK159+BK164+BK178+BK256</f>
        <v>0</v>
      </c>
    </row>
    <row r="159" s="12" customFormat="1" ht="22.8" customHeight="1">
      <c r="A159" s="12"/>
      <c r="B159" s="212"/>
      <c r="C159" s="213"/>
      <c r="D159" s="214" t="s">
        <v>77</v>
      </c>
      <c r="E159" s="244" t="s">
        <v>1024</v>
      </c>
      <c r="F159" s="244" t="s">
        <v>1025</v>
      </c>
      <c r="G159" s="213"/>
      <c r="H159" s="213"/>
      <c r="I159" s="216"/>
      <c r="J159" s="245">
        <f>BK159</f>
        <v>0</v>
      </c>
      <c r="K159" s="213"/>
      <c r="L159" s="218"/>
      <c r="M159" s="219"/>
      <c r="N159" s="220"/>
      <c r="O159" s="220"/>
      <c r="P159" s="221">
        <f>SUM(P160:P163)</f>
        <v>0</v>
      </c>
      <c r="Q159" s="220"/>
      <c r="R159" s="221">
        <f>SUM(R160:R163)</f>
        <v>0.024462000000000005</v>
      </c>
      <c r="S159" s="220"/>
      <c r="T159" s="222">
        <f>SUM(T160:T163)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3" t="s">
        <v>87</v>
      </c>
      <c r="AT159" s="224" t="s">
        <v>77</v>
      </c>
      <c r="AU159" s="224" t="s">
        <v>85</v>
      </c>
      <c r="AY159" s="223" t="s">
        <v>224</v>
      </c>
      <c r="BK159" s="225">
        <f>SUM(BK160:BK163)</f>
        <v>0</v>
      </c>
    </row>
    <row r="160" s="2" customFormat="1" ht="21.75" customHeight="1">
      <c r="A160" s="39"/>
      <c r="B160" s="40"/>
      <c r="C160" s="226" t="s">
        <v>384</v>
      </c>
      <c r="D160" s="226" t="s">
        <v>225</v>
      </c>
      <c r="E160" s="227" t="s">
        <v>1026</v>
      </c>
      <c r="F160" s="228" t="s">
        <v>1027</v>
      </c>
      <c r="G160" s="229" t="s">
        <v>570</v>
      </c>
      <c r="H160" s="230">
        <v>13.300000000000001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0.0014400000000000001</v>
      </c>
      <c r="R160" s="235">
        <f>Q160*H160</f>
        <v>0.019152000000000002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365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365</v>
      </c>
      <c r="BM160" s="237" t="s">
        <v>3054</v>
      </c>
    </row>
    <row r="161" s="2" customFormat="1" ht="21.75" customHeight="1">
      <c r="A161" s="39"/>
      <c r="B161" s="40"/>
      <c r="C161" s="226" t="s">
        <v>7</v>
      </c>
      <c r="D161" s="226" t="s">
        <v>225</v>
      </c>
      <c r="E161" s="227" t="s">
        <v>1029</v>
      </c>
      <c r="F161" s="228" t="s">
        <v>1030</v>
      </c>
      <c r="G161" s="229" t="s">
        <v>570</v>
      </c>
      <c r="H161" s="230">
        <v>1.5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0.0030400000000000002</v>
      </c>
      <c r="R161" s="235">
        <f>Q161*H161</f>
        <v>0.0045599999999999998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365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365</v>
      </c>
      <c r="BM161" s="237" t="s">
        <v>3055</v>
      </c>
    </row>
    <row r="162" s="2" customFormat="1" ht="16.5" customHeight="1">
      <c r="A162" s="39"/>
      <c r="B162" s="40"/>
      <c r="C162" s="226" t="s">
        <v>391</v>
      </c>
      <c r="D162" s="226" t="s">
        <v>225</v>
      </c>
      <c r="E162" s="227" t="s">
        <v>1032</v>
      </c>
      <c r="F162" s="228" t="s">
        <v>1033</v>
      </c>
      <c r="G162" s="229" t="s">
        <v>570</v>
      </c>
      <c r="H162" s="230">
        <v>1.5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0.00050000000000000001</v>
      </c>
      <c r="R162" s="235">
        <f>Q162*H162</f>
        <v>0.00075000000000000002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365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365</v>
      </c>
      <c r="BM162" s="237" t="s">
        <v>3056</v>
      </c>
    </row>
    <row r="163" s="2" customFormat="1" ht="24.15" customHeight="1">
      <c r="A163" s="39"/>
      <c r="B163" s="40"/>
      <c r="C163" s="226" t="s">
        <v>398</v>
      </c>
      <c r="D163" s="226" t="s">
        <v>225</v>
      </c>
      <c r="E163" s="227" t="s">
        <v>3057</v>
      </c>
      <c r="F163" s="228" t="s">
        <v>3058</v>
      </c>
      <c r="G163" s="229" t="s">
        <v>486</v>
      </c>
      <c r="H163" s="230">
        <v>0.024</v>
      </c>
      <c r="I163" s="231"/>
      <c r="J163" s="232">
        <f>ROUND(I163*H163,2)</f>
        <v>0</v>
      </c>
      <c r="K163" s="228" t="s">
        <v>229</v>
      </c>
      <c r="L163" s="45"/>
      <c r="M163" s="233" t="s">
        <v>1</v>
      </c>
      <c r="N163" s="234" t="s">
        <v>43</v>
      </c>
      <c r="O163" s="92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365</v>
      </c>
      <c r="AT163" s="237" t="s">
        <v>225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365</v>
      </c>
      <c r="BM163" s="237" t="s">
        <v>3059</v>
      </c>
    </row>
    <row r="164" s="12" customFormat="1" ht="22.8" customHeight="1">
      <c r="A164" s="12"/>
      <c r="B164" s="212"/>
      <c r="C164" s="213"/>
      <c r="D164" s="214" t="s">
        <v>77</v>
      </c>
      <c r="E164" s="244" t="s">
        <v>1042</v>
      </c>
      <c r="F164" s="244" t="s">
        <v>1043</v>
      </c>
      <c r="G164" s="213"/>
      <c r="H164" s="213"/>
      <c r="I164" s="216"/>
      <c r="J164" s="245">
        <f>BK164</f>
        <v>0</v>
      </c>
      <c r="K164" s="213"/>
      <c r="L164" s="218"/>
      <c r="M164" s="219"/>
      <c r="N164" s="220"/>
      <c r="O164" s="220"/>
      <c r="P164" s="221">
        <f>SUM(P165:P177)</f>
        <v>0</v>
      </c>
      <c r="Q164" s="220"/>
      <c r="R164" s="221">
        <f>SUM(R165:R177)</f>
        <v>0.24507800000000002</v>
      </c>
      <c r="S164" s="220"/>
      <c r="T164" s="222">
        <f>SUM(T165:T177)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3" t="s">
        <v>87</v>
      </c>
      <c r="AT164" s="224" t="s">
        <v>77</v>
      </c>
      <c r="AU164" s="224" t="s">
        <v>85</v>
      </c>
      <c r="AY164" s="223" t="s">
        <v>224</v>
      </c>
      <c r="BK164" s="225">
        <f>SUM(BK165:BK177)</f>
        <v>0</v>
      </c>
    </row>
    <row r="165" s="2" customFormat="1" ht="24.15" customHeight="1">
      <c r="A165" s="39"/>
      <c r="B165" s="40"/>
      <c r="C165" s="226" t="s">
        <v>404</v>
      </c>
      <c r="D165" s="226" t="s">
        <v>225</v>
      </c>
      <c r="E165" s="227" t="s">
        <v>1048</v>
      </c>
      <c r="F165" s="228" t="s">
        <v>1049</v>
      </c>
      <c r="G165" s="229" t="s">
        <v>570</v>
      </c>
      <c r="H165" s="230">
        <v>13.5</v>
      </c>
      <c r="I165" s="231"/>
      <c r="J165" s="232">
        <f>ROUND(I165*H165,2)</f>
        <v>0</v>
      </c>
      <c r="K165" s="228" t="s">
        <v>229</v>
      </c>
      <c r="L165" s="45"/>
      <c r="M165" s="233" t="s">
        <v>1</v>
      </c>
      <c r="N165" s="234" t="s">
        <v>43</v>
      </c>
      <c r="O165" s="92"/>
      <c r="P165" s="235">
        <f>O165*H165</f>
        <v>0</v>
      </c>
      <c r="Q165" s="235">
        <v>0.00040000000000000002</v>
      </c>
      <c r="R165" s="235">
        <f>Q165*H165</f>
        <v>0.0054000000000000003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365</v>
      </c>
      <c r="AT165" s="237" t="s">
        <v>225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365</v>
      </c>
      <c r="BM165" s="237" t="s">
        <v>3060</v>
      </c>
    </row>
    <row r="166" s="2" customFormat="1" ht="24.15" customHeight="1">
      <c r="A166" s="39"/>
      <c r="B166" s="40"/>
      <c r="C166" s="226" t="s">
        <v>409</v>
      </c>
      <c r="D166" s="226" t="s">
        <v>225</v>
      </c>
      <c r="E166" s="227" t="s">
        <v>3061</v>
      </c>
      <c r="F166" s="228" t="s">
        <v>3062</v>
      </c>
      <c r="G166" s="229" t="s">
        <v>570</v>
      </c>
      <c r="H166" s="230">
        <v>5.0999999999999996</v>
      </c>
      <c r="I166" s="231"/>
      <c r="J166" s="232">
        <f>ROUND(I166*H166,2)</f>
        <v>0</v>
      </c>
      <c r="K166" s="228" t="s">
        <v>229</v>
      </c>
      <c r="L166" s="45"/>
      <c r="M166" s="233" t="s">
        <v>1</v>
      </c>
      <c r="N166" s="234" t="s">
        <v>43</v>
      </c>
      <c r="O166" s="92"/>
      <c r="P166" s="235">
        <f>O166*H166</f>
        <v>0</v>
      </c>
      <c r="Q166" s="235">
        <v>0.00085999999999999998</v>
      </c>
      <c r="R166" s="235">
        <f>Q166*H166</f>
        <v>0.0043859999999999993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365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365</v>
      </c>
      <c r="BM166" s="237" t="s">
        <v>3063</v>
      </c>
    </row>
    <row r="167" s="2" customFormat="1" ht="24.15" customHeight="1">
      <c r="A167" s="39"/>
      <c r="B167" s="40"/>
      <c r="C167" s="226" t="s">
        <v>538</v>
      </c>
      <c r="D167" s="226" t="s">
        <v>225</v>
      </c>
      <c r="E167" s="227" t="s">
        <v>3064</v>
      </c>
      <c r="F167" s="228" t="s">
        <v>3065</v>
      </c>
      <c r="G167" s="229" t="s">
        <v>570</v>
      </c>
      <c r="H167" s="230">
        <v>3.5</v>
      </c>
      <c r="I167" s="231"/>
      <c r="J167" s="232">
        <f>ROUND(I167*H167,2)</f>
        <v>0</v>
      </c>
      <c r="K167" s="228" t="s">
        <v>229</v>
      </c>
      <c r="L167" s="45"/>
      <c r="M167" s="233" t="s">
        <v>1</v>
      </c>
      <c r="N167" s="234" t="s">
        <v>43</v>
      </c>
      <c r="O167" s="92"/>
      <c r="P167" s="235">
        <f>O167*H167</f>
        <v>0</v>
      </c>
      <c r="Q167" s="235">
        <v>0.002</v>
      </c>
      <c r="R167" s="235">
        <f>Q167*H167</f>
        <v>0.0070000000000000001</v>
      </c>
      <c r="S167" s="235">
        <v>0</v>
      </c>
      <c r="T167" s="236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7" t="s">
        <v>365</v>
      </c>
      <c r="AT167" s="237" t="s">
        <v>225</v>
      </c>
      <c r="AU167" s="237" t="s">
        <v>87</v>
      </c>
      <c r="AY167" s="18" t="s">
        <v>224</v>
      </c>
      <c r="BE167" s="238">
        <f>IF(N167="základní",J167,0)</f>
        <v>0</v>
      </c>
      <c r="BF167" s="238">
        <f>IF(N167="snížená",J167,0)</f>
        <v>0</v>
      </c>
      <c r="BG167" s="238">
        <f>IF(N167="zákl. přenesená",J167,0)</f>
        <v>0</v>
      </c>
      <c r="BH167" s="238">
        <f>IF(N167="sníž. přenesená",J167,0)</f>
        <v>0</v>
      </c>
      <c r="BI167" s="238">
        <f>IF(N167="nulová",J167,0)</f>
        <v>0</v>
      </c>
      <c r="BJ167" s="18" t="s">
        <v>85</v>
      </c>
      <c r="BK167" s="238">
        <f>ROUND(I167*H167,2)</f>
        <v>0</v>
      </c>
      <c r="BL167" s="18" t="s">
        <v>365</v>
      </c>
      <c r="BM167" s="237" t="s">
        <v>3066</v>
      </c>
    </row>
    <row r="168" s="2" customFormat="1" ht="24.15" customHeight="1">
      <c r="A168" s="39"/>
      <c r="B168" s="40"/>
      <c r="C168" s="226" t="s">
        <v>542</v>
      </c>
      <c r="D168" s="226" t="s">
        <v>225</v>
      </c>
      <c r="E168" s="227" t="s">
        <v>3067</v>
      </c>
      <c r="F168" s="228" t="s">
        <v>3068</v>
      </c>
      <c r="G168" s="229" t="s">
        <v>570</v>
      </c>
      <c r="H168" s="230">
        <v>61.600000000000001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0.0032100000000000002</v>
      </c>
      <c r="R168" s="235">
        <f>Q168*H168</f>
        <v>0.19773600000000002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365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365</v>
      </c>
      <c r="BM168" s="237" t="s">
        <v>3069</v>
      </c>
    </row>
    <row r="169" s="2" customFormat="1" ht="37.8" customHeight="1">
      <c r="A169" s="39"/>
      <c r="B169" s="40"/>
      <c r="C169" s="226" t="s">
        <v>547</v>
      </c>
      <c r="D169" s="226" t="s">
        <v>225</v>
      </c>
      <c r="E169" s="227" t="s">
        <v>3070</v>
      </c>
      <c r="F169" s="228" t="s">
        <v>3071</v>
      </c>
      <c r="G169" s="229" t="s">
        <v>570</v>
      </c>
      <c r="H169" s="230">
        <v>11</v>
      </c>
      <c r="I169" s="231"/>
      <c r="J169" s="232">
        <f>ROUND(I169*H169,2)</f>
        <v>0</v>
      </c>
      <c r="K169" s="228" t="s">
        <v>229</v>
      </c>
      <c r="L169" s="45"/>
      <c r="M169" s="233" t="s">
        <v>1</v>
      </c>
      <c r="N169" s="234" t="s">
        <v>43</v>
      </c>
      <c r="O169" s="92"/>
      <c r="P169" s="235">
        <f>O169*H169</f>
        <v>0</v>
      </c>
      <c r="Q169" s="235">
        <v>0.00010000000000000001</v>
      </c>
      <c r="R169" s="235">
        <f>Q169*H169</f>
        <v>0.0011000000000000001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365</v>
      </c>
      <c r="AT169" s="237" t="s">
        <v>225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365</v>
      </c>
      <c r="BM169" s="237" t="s">
        <v>3072</v>
      </c>
    </row>
    <row r="170" s="2" customFormat="1" ht="37.8" customHeight="1">
      <c r="A170" s="39"/>
      <c r="B170" s="40"/>
      <c r="C170" s="226" t="s">
        <v>551</v>
      </c>
      <c r="D170" s="226" t="s">
        <v>225</v>
      </c>
      <c r="E170" s="227" t="s">
        <v>3073</v>
      </c>
      <c r="F170" s="228" t="s">
        <v>3074</v>
      </c>
      <c r="G170" s="229" t="s">
        <v>570</v>
      </c>
      <c r="H170" s="230">
        <v>60.100000000000001</v>
      </c>
      <c r="I170" s="231"/>
      <c r="J170" s="232">
        <f>ROUND(I170*H170,2)</f>
        <v>0</v>
      </c>
      <c r="K170" s="228" t="s">
        <v>229</v>
      </c>
      <c r="L170" s="45"/>
      <c r="M170" s="233" t="s">
        <v>1</v>
      </c>
      <c r="N170" s="234" t="s">
        <v>43</v>
      </c>
      <c r="O170" s="92"/>
      <c r="P170" s="235">
        <f>O170*H170</f>
        <v>0</v>
      </c>
      <c r="Q170" s="235">
        <v>0.00020000000000000001</v>
      </c>
      <c r="R170" s="235">
        <f>Q170*H170</f>
        <v>0.012020000000000001</v>
      </c>
      <c r="S170" s="235">
        <v>0</v>
      </c>
      <c r="T170" s="23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365</v>
      </c>
      <c r="AT170" s="237" t="s">
        <v>225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365</v>
      </c>
      <c r="BM170" s="237" t="s">
        <v>3075</v>
      </c>
    </row>
    <row r="171" s="2" customFormat="1" ht="37.8" customHeight="1">
      <c r="A171" s="39"/>
      <c r="B171" s="40"/>
      <c r="C171" s="226" t="s">
        <v>556</v>
      </c>
      <c r="D171" s="226" t="s">
        <v>225</v>
      </c>
      <c r="E171" s="227" t="s">
        <v>3076</v>
      </c>
      <c r="F171" s="228" t="s">
        <v>3077</v>
      </c>
      <c r="G171" s="229" t="s">
        <v>570</v>
      </c>
      <c r="H171" s="230">
        <v>30.300000000000001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0.00032000000000000003</v>
      </c>
      <c r="R171" s="235">
        <f>Q171*H171</f>
        <v>0.0096960000000000015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365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365</v>
      </c>
      <c r="BM171" s="237" t="s">
        <v>3078</v>
      </c>
    </row>
    <row r="172" s="13" customFormat="1">
      <c r="A172" s="13"/>
      <c r="B172" s="250"/>
      <c r="C172" s="251"/>
      <c r="D172" s="239" t="s">
        <v>314</v>
      </c>
      <c r="E172" s="252" t="s">
        <v>1</v>
      </c>
      <c r="F172" s="253" t="s">
        <v>3079</v>
      </c>
      <c r="G172" s="251"/>
      <c r="H172" s="254">
        <v>30.300000000000001</v>
      </c>
      <c r="I172" s="255"/>
      <c r="J172" s="251"/>
      <c r="K172" s="251"/>
      <c r="L172" s="256"/>
      <c r="M172" s="257"/>
      <c r="N172" s="258"/>
      <c r="O172" s="258"/>
      <c r="P172" s="258"/>
      <c r="Q172" s="258"/>
      <c r="R172" s="258"/>
      <c r="S172" s="258"/>
      <c r="T172" s="25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0" t="s">
        <v>314</v>
      </c>
      <c r="AU172" s="260" t="s">
        <v>87</v>
      </c>
      <c r="AV172" s="13" t="s">
        <v>87</v>
      </c>
      <c r="AW172" s="13" t="s">
        <v>34</v>
      </c>
      <c r="AX172" s="13" t="s">
        <v>85</v>
      </c>
      <c r="AY172" s="260" t="s">
        <v>224</v>
      </c>
    </row>
    <row r="173" s="2" customFormat="1" ht="21.75" customHeight="1">
      <c r="A173" s="39"/>
      <c r="B173" s="40"/>
      <c r="C173" s="226" t="s">
        <v>561</v>
      </c>
      <c r="D173" s="226" t="s">
        <v>225</v>
      </c>
      <c r="E173" s="227" t="s">
        <v>1058</v>
      </c>
      <c r="F173" s="228" t="s">
        <v>1059</v>
      </c>
      <c r="G173" s="229" t="s">
        <v>318</v>
      </c>
      <c r="H173" s="230">
        <v>7</v>
      </c>
      <c r="I173" s="231"/>
      <c r="J173" s="232">
        <f>ROUND(I173*H173,2)</f>
        <v>0</v>
      </c>
      <c r="K173" s="228" t="s">
        <v>229</v>
      </c>
      <c r="L173" s="45"/>
      <c r="M173" s="233" t="s">
        <v>1</v>
      </c>
      <c r="N173" s="234" t="s">
        <v>43</v>
      </c>
      <c r="O173" s="92"/>
      <c r="P173" s="235">
        <f>O173*H173</f>
        <v>0</v>
      </c>
      <c r="Q173" s="235">
        <v>0.00076000000000000004</v>
      </c>
      <c r="R173" s="235">
        <f>Q173*H173</f>
        <v>0.0053200000000000001</v>
      </c>
      <c r="S173" s="235">
        <v>0</v>
      </c>
      <c r="T173" s="23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7" t="s">
        <v>365</v>
      </c>
      <c r="AT173" s="237" t="s">
        <v>225</v>
      </c>
      <c r="AU173" s="237" t="s">
        <v>87</v>
      </c>
      <c r="AY173" s="18" t="s">
        <v>224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8" t="s">
        <v>85</v>
      </c>
      <c r="BK173" s="238">
        <f>ROUND(I173*H173,2)</f>
        <v>0</v>
      </c>
      <c r="BL173" s="18" t="s">
        <v>365</v>
      </c>
      <c r="BM173" s="237" t="s">
        <v>3080</v>
      </c>
    </row>
    <row r="174" s="2" customFormat="1" ht="16.5" customHeight="1">
      <c r="A174" s="39"/>
      <c r="B174" s="40"/>
      <c r="C174" s="297" t="s">
        <v>567</v>
      </c>
      <c r="D174" s="297" t="s">
        <v>483</v>
      </c>
      <c r="E174" s="298" t="s">
        <v>1063</v>
      </c>
      <c r="F174" s="299" t="s">
        <v>1064</v>
      </c>
      <c r="G174" s="300" t="s">
        <v>318</v>
      </c>
      <c r="H174" s="301">
        <v>1</v>
      </c>
      <c r="I174" s="302"/>
      <c r="J174" s="303">
        <f>ROUND(I174*H174,2)</f>
        <v>0</v>
      </c>
      <c r="K174" s="299" t="s">
        <v>229</v>
      </c>
      <c r="L174" s="304"/>
      <c r="M174" s="305" t="s">
        <v>1</v>
      </c>
      <c r="N174" s="306" t="s">
        <v>43</v>
      </c>
      <c r="O174" s="92"/>
      <c r="P174" s="235">
        <f>O174*H174</f>
        <v>0</v>
      </c>
      <c r="Q174" s="235">
        <v>0.00050000000000000001</v>
      </c>
      <c r="R174" s="235">
        <f>Q174*H174</f>
        <v>0.00050000000000000001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567</v>
      </c>
      <c r="AT174" s="237" t="s">
        <v>483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365</v>
      </c>
      <c r="BM174" s="237" t="s">
        <v>3081</v>
      </c>
    </row>
    <row r="175" s="2" customFormat="1" ht="16.5" customHeight="1">
      <c r="A175" s="39"/>
      <c r="B175" s="40"/>
      <c r="C175" s="297" t="s">
        <v>574</v>
      </c>
      <c r="D175" s="297" t="s">
        <v>483</v>
      </c>
      <c r="E175" s="298" t="s">
        <v>1067</v>
      </c>
      <c r="F175" s="299" t="s">
        <v>3082</v>
      </c>
      <c r="G175" s="300" t="s">
        <v>318</v>
      </c>
      <c r="H175" s="301">
        <v>5</v>
      </c>
      <c r="I175" s="302"/>
      <c r="J175" s="303">
        <f>ROUND(I175*H175,2)</f>
        <v>0</v>
      </c>
      <c r="K175" s="299" t="s">
        <v>229</v>
      </c>
      <c r="L175" s="304"/>
      <c r="M175" s="305" t="s">
        <v>1</v>
      </c>
      <c r="N175" s="306" t="s">
        <v>43</v>
      </c>
      <c r="O175" s="92"/>
      <c r="P175" s="235">
        <f>O175*H175</f>
        <v>0</v>
      </c>
      <c r="Q175" s="235">
        <v>0.00021000000000000001</v>
      </c>
      <c r="R175" s="235">
        <f>Q175*H175</f>
        <v>0.0010500000000000002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567</v>
      </c>
      <c r="AT175" s="237" t="s">
        <v>483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365</v>
      </c>
      <c r="BM175" s="237" t="s">
        <v>3083</v>
      </c>
    </row>
    <row r="176" s="2" customFormat="1" ht="16.5" customHeight="1">
      <c r="A176" s="39"/>
      <c r="B176" s="40"/>
      <c r="C176" s="297" t="s">
        <v>579</v>
      </c>
      <c r="D176" s="297" t="s">
        <v>483</v>
      </c>
      <c r="E176" s="298" t="s">
        <v>3084</v>
      </c>
      <c r="F176" s="299" t="s">
        <v>3085</v>
      </c>
      <c r="G176" s="300" t="s">
        <v>318</v>
      </c>
      <c r="H176" s="301">
        <v>1</v>
      </c>
      <c r="I176" s="302"/>
      <c r="J176" s="303">
        <f>ROUND(I176*H176,2)</f>
        <v>0</v>
      </c>
      <c r="K176" s="299" t="s">
        <v>229</v>
      </c>
      <c r="L176" s="304"/>
      <c r="M176" s="305" t="s">
        <v>1</v>
      </c>
      <c r="N176" s="306" t="s">
        <v>43</v>
      </c>
      <c r="O176" s="92"/>
      <c r="P176" s="235">
        <f>O176*H176</f>
        <v>0</v>
      </c>
      <c r="Q176" s="235">
        <v>0.00087000000000000001</v>
      </c>
      <c r="R176" s="235">
        <f>Q176*H176</f>
        <v>0.00087000000000000001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567</v>
      </c>
      <c r="AT176" s="237" t="s">
        <v>483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365</v>
      </c>
      <c r="BM176" s="237" t="s">
        <v>3086</v>
      </c>
    </row>
    <row r="177" s="2" customFormat="1" ht="24.15" customHeight="1">
      <c r="A177" s="39"/>
      <c r="B177" s="40"/>
      <c r="C177" s="226" t="s">
        <v>583</v>
      </c>
      <c r="D177" s="226" t="s">
        <v>225</v>
      </c>
      <c r="E177" s="227" t="s">
        <v>3087</v>
      </c>
      <c r="F177" s="228" t="s">
        <v>3088</v>
      </c>
      <c r="G177" s="229" t="s">
        <v>486</v>
      </c>
      <c r="H177" s="230">
        <v>0.245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365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365</v>
      </c>
      <c r="BM177" s="237" t="s">
        <v>3089</v>
      </c>
    </row>
    <row r="178" s="12" customFormat="1" ht="22.8" customHeight="1">
      <c r="A178" s="12"/>
      <c r="B178" s="212"/>
      <c r="C178" s="213"/>
      <c r="D178" s="214" t="s">
        <v>77</v>
      </c>
      <c r="E178" s="244" t="s">
        <v>1101</v>
      </c>
      <c r="F178" s="244" t="s">
        <v>1102</v>
      </c>
      <c r="G178" s="213"/>
      <c r="H178" s="213"/>
      <c r="I178" s="216"/>
      <c r="J178" s="245">
        <f>BK178</f>
        <v>0</v>
      </c>
      <c r="K178" s="213"/>
      <c r="L178" s="218"/>
      <c r="M178" s="219"/>
      <c r="N178" s="220"/>
      <c r="O178" s="220"/>
      <c r="P178" s="221">
        <f>SUM(P179:P255)</f>
        <v>0</v>
      </c>
      <c r="Q178" s="220"/>
      <c r="R178" s="221">
        <f>SUM(R179:R255)</f>
        <v>0.060326999999999999</v>
      </c>
      <c r="S178" s="220"/>
      <c r="T178" s="222">
        <f>SUM(T179:T255)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3" t="s">
        <v>87</v>
      </c>
      <c r="AT178" s="224" t="s">
        <v>77</v>
      </c>
      <c r="AU178" s="224" t="s">
        <v>85</v>
      </c>
      <c r="AY178" s="223" t="s">
        <v>224</v>
      </c>
      <c r="BK178" s="225">
        <f>SUM(BK179:BK255)</f>
        <v>0</v>
      </c>
    </row>
    <row r="179" s="2" customFormat="1" ht="24.15" customHeight="1">
      <c r="A179" s="39"/>
      <c r="B179" s="40"/>
      <c r="C179" s="226" t="s">
        <v>587</v>
      </c>
      <c r="D179" s="226" t="s">
        <v>225</v>
      </c>
      <c r="E179" s="227" t="s">
        <v>1104</v>
      </c>
      <c r="F179" s="228" t="s">
        <v>1105</v>
      </c>
      <c r="G179" s="229" t="s">
        <v>570</v>
      </c>
      <c r="H179" s="230">
        <v>6</v>
      </c>
      <c r="I179" s="231"/>
      <c r="J179" s="232">
        <f>ROUND(I179*H179,2)</f>
        <v>0</v>
      </c>
      <c r="K179" s="228" t="s">
        <v>229</v>
      </c>
      <c r="L179" s="45"/>
      <c r="M179" s="233" t="s">
        <v>1</v>
      </c>
      <c r="N179" s="234" t="s">
        <v>43</v>
      </c>
      <c r="O179" s="92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365</v>
      </c>
      <c r="AT179" s="237" t="s">
        <v>225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365</v>
      </c>
      <c r="BM179" s="237" t="s">
        <v>3090</v>
      </c>
    </row>
    <row r="180" s="2" customFormat="1" ht="24.15" customHeight="1">
      <c r="A180" s="39"/>
      <c r="B180" s="40"/>
      <c r="C180" s="297" t="s">
        <v>592</v>
      </c>
      <c r="D180" s="297" t="s">
        <v>483</v>
      </c>
      <c r="E180" s="298" t="s">
        <v>933</v>
      </c>
      <c r="F180" s="299" t="s">
        <v>934</v>
      </c>
      <c r="G180" s="300" t="s">
        <v>570</v>
      </c>
      <c r="H180" s="301">
        <v>6.2999999999999998</v>
      </c>
      <c r="I180" s="302"/>
      <c r="J180" s="303">
        <f>ROUND(I180*H180,2)</f>
        <v>0</v>
      </c>
      <c r="K180" s="299" t="s">
        <v>229</v>
      </c>
      <c r="L180" s="304"/>
      <c r="M180" s="305" t="s">
        <v>1</v>
      </c>
      <c r="N180" s="306" t="s">
        <v>43</v>
      </c>
      <c r="O180" s="92"/>
      <c r="P180" s="235">
        <f>O180*H180</f>
        <v>0</v>
      </c>
      <c r="Q180" s="235">
        <v>0.00019000000000000001</v>
      </c>
      <c r="R180" s="235">
        <f>Q180*H180</f>
        <v>0.0011969999999999999</v>
      </c>
      <c r="S180" s="235">
        <v>0</v>
      </c>
      <c r="T180" s="23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7" t="s">
        <v>567</v>
      </c>
      <c r="AT180" s="237" t="s">
        <v>483</v>
      </c>
      <c r="AU180" s="237" t="s">
        <v>87</v>
      </c>
      <c r="AY180" s="18" t="s">
        <v>224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8" t="s">
        <v>85</v>
      </c>
      <c r="BK180" s="238">
        <f>ROUND(I180*H180,2)</f>
        <v>0</v>
      </c>
      <c r="BL180" s="18" t="s">
        <v>365</v>
      </c>
      <c r="BM180" s="237" t="s">
        <v>3091</v>
      </c>
    </row>
    <row r="181" s="13" customFormat="1">
      <c r="A181" s="13"/>
      <c r="B181" s="250"/>
      <c r="C181" s="251"/>
      <c r="D181" s="239" t="s">
        <v>314</v>
      </c>
      <c r="E181" s="251"/>
      <c r="F181" s="253" t="s">
        <v>1118</v>
      </c>
      <c r="G181" s="251"/>
      <c r="H181" s="254">
        <v>6.2999999999999998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4</v>
      </c>
      <c r="AX181" s="13" t="s">
        <v>85</v>
      </c>
      <c r="AY181" s="260" t="s">
        <v>224</v>
      </c>
    </row>
    <row r="182" s="2" customFormat="1" ht="24.15" customHeight="1">
      <c r="A182" s="39"/>
      <c r="B182" s="40"/>
      <c r="C182" s="226" t="s">
        <v>599</v>
      </c>
      <c r="D182" s="226" t="s">
        <v>225</v>
      </c>
      <c r="E182" s="227" t="s">
        <v>1111</v>
      </c>
      <c r="F182" s="228" t="s">
        <v>1112</v>
      </c>
      <c r="G182" s="229" t="s">
        <v>570</v>
      </c>
      <c r="H182" s="230">
        <v>6</v>
      </c>
      <c r="I182" s="231"/>
      <c r="J182" s="232">
        <f>ROUND(I182*H182,2)</f>
        <v>0</v>
      </c>
      <c r="K182" s="228" t="s">
        <v>229</v>
      </c>
      <c r="L182" s="45"/>
      <c r="M182" s="233" t="s">
        <v>1</v>
      </c>
      <c r="N182" s="234" t="s">
        <v>43</v>
      </c>
      <c r="O182" s="92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7" t="s">
        <v>365</v>
      </c>
      <c r="AT182" s="237" t="s">
        <v>225</v>
      </c>
      <c r="AU182" s="237" t="s">
        <v>87</v>
      </c>
      <c r="AY182" s="18" t="s">
        <v>224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8" t="s">
        <v>85</v>
      </c>
      <c r="BK182" s="238">
        <f>ROUND(I182*H182,2)</f>
        <v>0</v>
      </c>
      <c r="BL182" s="18" t="s">
        <v>365</v>
      </c>
      <c r="BM182" s="237" t="s">
        <v>3092</v>
      </c>
    </row>
    <row r="183" s="2" customFormat="1" ht="16.5" customHeight="1">
      <c r="A183" s="39"/>
      <c r="B183" s="40"/>
      <c r="C183" s="297" t="s">
        <v>1062</v>
      </c>
      <c r="D183" s="297" t="s">
        <v>483</v>
      </c>
      <c r="E183" s="298" t="s">
        <v>1115</v>
      </c>
      <c r="F183" s="299" t="s">
        <v>1116</v>
      </c>
      <c r="G183" s="300" t="s">
        <v>570</v>
      </c>
      <c r="H183" s="301">
        <v>6.2999999999999998</v>
      </c>
      <c r="I183" s="302"/>
      <c r="J183" s="303">
        <f>ROUND(I183*H183,2)</f>
        <v>0</v>
      </c>
      <c r="K183" s="299" t="s">
        <v>229</v>
      </c>
      <c r="L183" s="304"/>
      <c r="M183" s="305" t="s">
        <v>1</v>
      </c>
      <c r="N183" s="306" t="s">
        <v>43</v>
      </c>
      <c r="O183" s="92"/>
      <c r="P183" s="235">
        <f>O183*H183</f>
        <v>0</v>
      </c>
      <c r="Q183" s="235">
        <v>0.00014999999999999999</v>
      </c>
      <c r="R183" s="235">
        <f>Q183*H183</f>
        <v>0.00094499999999999988</v>
      </c>
      <c r="S183" s="235">
        <v>0</v>
      </c>
      <c r="T183" s="23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7" t="s">
        <v>567</v>
      </c>
      <c r="AT183" s="237" t="s">
        <v>483</v>
      </c>
      <c r="AU183" s="237" t="s">
        <v>87</v>
      </c>
      <c r="AY183" s="18" t="s">
        <v>224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8" t="s">
        <v>85</v>
      </c>
      <c r="BK183" s="238">
        <f>ROUND(I183*H183,2)</f>
        <v>0</v>
      </c>
      <c r="BL183" s="18" t="s">
        <v>365</v>
      </c>
      <c r="BM183" s="237" t="s">
        <v>3093</v>
      </c>
    </row>
    <row r="184" s="13" customFormat="1">
      <c r="A184" s="13"/>
      <c r="B184" s="250"/>
      <c r="C184" s="251"/>
      <c r="D184" s="239" t="s">
        <v>314</v>
      </c>
      <c r="E184" s="251"/>
      <c r="F184" s="253" t="s">
        <v>1118</v>
      </c>
      <c r="G184" s="251"/>
      <c r="H184" s="254">
        <v>6.2999999999999998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0" t="s">
        <v>314</v>
      </c>
      <c r="AU184" s="260" t="s">
        <v>87</v>
      </c>
      <c r="AV184" s="13" t="s">
        <v>87</v>
      </c>
      <c r="AW184" s="13" t="s">
        <v>4</v>
      </c>
      <c r="AX184" s="13" t="s">
        <v>85</v>
      </c>
      <c r="AY184" s="260" t="s">
        <v>224</v>
      </c>
    </row>
    <row r="185" s="2" customFormat="1" ht="24.15" customHeight="1">
      <c r="A185" s="39"/>
      <c r="B185" s="40"/>
      <c r="C185" s="226" t="s">
        <v>1066</v>
      </c>
      <c r="D185" s="226" t="s">
        <v>225</v>
      </c>
      <c r="E185" s="227" t="s">
        <v>1111</v>
      </c>
      <c r="F185" s="228" t="s">
        <v>1112</v>
      </c>
      <c r="G185" s="229" t="s">
        <v>570</v>
      </c>
      <c r="H185" s="230">
        <v>16</v>
      </c>
      <c r="I185" s="231"/>
      <c r="J185" s="232">
        <f>ROUND(I185*H185,2)</f>
        <v>0</v>
      </c>
      <c r="K185" s="228" t="s">
        <v>229</v>
      </c>
      <c r="L185" s="45"/>
      <c r="M185" s="233" t="s">
        <v>1</v>
      </c>
      <c r="N185" s="234" t="s">
        <v>43</v>
      </c>
      <c r="O185" s="92"/>
      <c r="P185" s="235">
        <f>O185*H185</f>
        <v>0</v>
      </c>
      <c r="Q185" s="235">
        <v>0</v>
      </c>
      <c r="R185" s="235">
        <f>Q185*H185</f>
        <v>0</v>
      </c>
      <c r="S185" s="235">
        <v>0</v>
      </c>
      <c r="T185" s="236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7" t="s">
        <v>365</v>
      </c>
      <c r="AT185" s="237" t="s">
        <v>225</v>
      </c>
      <c r="AU185" s="237" t="s">
        <v>87</v>
      </c>
      <c r="AY185" s="18" t="s">
        <v>224</v>
      </c>
      <c r="BE185" s="238">
        <f>IF(N185="základní",J185,0)</f>
        <v>0</v>
      </c>
      <c r="BF185" s="238">
        <f>IF(N185="snížená",J185,0)</f>
        <v>0</v>
      </c>
      <c r="BG185" s="238">
        <f>IF(N185="zákl. přenesená",J185,0)</f>
        <v>0</v>
      </c>
      <c r="BH185" s="238">
        <f>IF(N185="sníž. přenesená",J185,0)</f>
        <v>0</v>
      </c>
      <c r="BI185" s="238">
        <f>IF(N185="nulová",J185,0)</f>
        <v>0</v>
      </c>
      <c r="BJ185" s="18" t="s">
        <v>85</v>
      </c>
      <c r="BK185" s="238">
        <f>ROUND(I185*H185,2)</f>
        <v>0</v>
      </c>
      <c r="BL185" s="18" t="s">
        <v>365</v>
      </c>
      <c r="BM185" s="237" t="s">
        <v>3094</v>
      </c>
    </row>
    <row r="186" s="2" customFormat="1" ht="21.75" customHeight="1">
      <c r="A186" s="39"/>
      <c r="B186" s="40"/>
      <c r="C186" s="297" t="s">
        <v>1070</v>
      </c>
      <c r="D186" s="297" t="s">
        <v>483</v>
      </c>
      <c r="E186" s="298" t="s">
        <v>1122</v>
      </c>
      <c r="F186" s="299" t="s">
        <v>1123</v>
      </c>
      <c r="G186" s="300" t="s">
        <v>570</v>
      </c>
      <c r="H186" s="301">
        <v>16.800000000000001</v>
      </c>
      <c r="I186" s="302"/>
      <c r="J186" s="303">
        <f>ROUND(I186*H186,2)</f>
        <v>0</v>
      </c>
      <c r="K186" s="299" t="s">
        <v>229</v>
      </c>
      <c r="L186" s="304"/>
      <c r="M186" s="305" t="s">
        <v>1</v>
      </c>
      <c r="N186" s="306" t="s">
        <v>43</v>
      </c>
      <c r="O186" s="92"/>
      <c r="P186" s="235">
        <f>O186*H186</f>
        <v>0</v>
      </c>
      <c r="Q186" s="235">
        <v>0.00038999999999999999</v>
      </c>
      <c r="R186" s="235">
        <f>Q186*H186</f>
        <v>0.0065520000000000005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567</v>
      </c>
      <c r="AT186" s="237" t="s">
        <v>483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365</v>
      </c>
      <c r="BM186" s="237" t="s">
        <v>3095</v>
      </c>
    </row>
    <row r="187" s="13" customFormat="1">
      <c r="A187" s="13"/>
      <c r="B187" s="250"/>
      <c r="C187" s="251"/>
      <c r="D187" s="239" t="s">
        <v>314</v>
      </c>
      <c r="E187" s="251"/>
      <c r="F187" s="253" t="s">
        <v>1125</v>
      </c>
      <c r="G187" s="251"/>
      <c r="H187" s="254">
        <v>16.800000000000001</v>
      </c>
      <c r="I187" s="255"/>
      <c r="J187" s="251"/>
      <c r="K187" s="251"/>
      <c r="L187" s="256"/>
      <c r="M187" s="257"/>
      <c r="N187" s="258"/>
      <c r="O187" s="258"/>
      <c r="P187" s="258"/>
      <c r="Q187" s="258"/>
      <c r="R187" s="258"/>
      <c r="S187" s="258"/>
      <c r="T187" s="25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0" t="s">
        <v>314</v>
      </c>
      <c r="AU187" s="260" t="s">
        <v>87</v>
      </c>
      <c r="AV187" s="13" t="s">
        <v>87</v>
      </c>
      <c r="AW187" s="13" t="s">
        <v>4</v>
      </c>
      <c r="AX187" s="13" t="s">
        <v>85</v>
      </c>
      <c r="AY187" s="260" t="s">
        <v>224</v>
      </c>
    </row>
    <row r="188" s="2" customFormat="1" ht="24.15" customHeight="1">
      <c r="A188" s="39"/>
      <c r="B188" s="40"/>
      <c r="C188" s="226" t="s">
        <v>1074</v>
      </c>
      <c r="D188" s="226" t="s">
        <v>225</v>
      </c>
      <c r="E188" s="227" t="s">
        <v>1127</v>
      </c>
      <c r="F188" s="228" t="s">
        <v>1128</v>
      </c>
      <c r="G188" s="229" t="s">
        <v>318</v>
      </c>
      <c r="H188" s="230">
        <v>4</v>
      </c>
      <c r="I188" s="231"/>
      <c r="J188" s="232">
        <f>ROUND(I188*H188,2)</f>
        <v>0</v>
      </c>
      <c r="K188" s="228" t="s">
        <v>229</v>
      </c>
      <c r="L188" s="45"/>
      <c r="M188" s="233" t="s">
        <v>1</v>
      </c>
      <c r="N188" s="234" t="s">
        <v>43</v>
      </c>
      <c r="O188" s="92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7" t="s">
        <v>365</v>
      </c>
      <c r="AT188" s="237" t="s">
        <v>225</v>
      </c>
      <c r="AU188" s="237" t="s">
        <v>87</v>
      </c>
      <c r="AY188" s="18" t="s">
        <v>224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8" t="s">
        <v>85</v>
      </c>
      <c r="BK188" s="238">
        <f>ROUND(I188*H188,2)</f>
        <v>0</v>
      </c>
      <c r="BL188" s="18" t="s">
        <v>365</v>
      </c>
      <c r="BM188" s="237" t="s">
        <v>3096</v>
      </c>
    </row>
    <row r="189" s="2" customFormat="1" ht="24.15" customHeight="1">
      <c r="A189" s="39"/>
      <c r="B189" s="40"/>
      <c r="C189" s="297" t="s">
        <v>1079</v>
      </c>
      <c r="D189" s="297" t="s">
        <v>483</v>
      </c>
      <c r="E189" s="298" t="s">
        <v>1131</v>
      </c>
      <c r="F189" s="299" t="s">
        <v>1132</v>
      </c>
      <c r="G189" s="300" t="s">
        <v>318</v>
      </c>
      <c r="H189" s="301">
        <v>4</v>
      </c>
      <c r="I189" s="302"/>
      <c r="J189" s="303">
        <f>ROUND(I189*H189,2)</f>
        <v>0</v>
      </c>
      <c r="K189" s="299" t="s">
        <v>229</v>
      </c>
      <c r="L189" s="304"/>
      <c r="M189" s="305" t="s">
        <v>1</v>
      </c>
      <c r="N189" s="306" t="s">
        <v>43</v>
      </c>
      <c r="O189" s="92"/>
      <c r="P189" s="235">
        <f>O189*H189</f>
        <v>0</v>
      </c>
      <c r="Q189" s="235">
        <v>0.00029999999999999997</v>
      </c>
      <c r="R189" s="235">
        <f>Q189*H189</f>
        <v>0.0011999999999999999</v>
      </c>
      <c r="S189" s="235">
        <v>0</v>
      </c>
      <c r="T189" s="236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37" t="s">
        <v>567</v>
      </c>
      <c r="AT189" s="237" t="s">
        <v>483</v>
      </c>
      <c r="AU189" s="237" t="s">
        <v>87</v>
      </c>
      <c r="AY189" s="18" t="s">
        <v>224</v>
      </c>
      <c r="BE189" s="238">
        <f>IF(N189="základní",J189,0)</f>
        <v>0</v>
      </c>
      <c r="BF189" s="238">
        <f>IF(N189="snížená",J189,0)</f>
        <v>0</v>
      </c>
      <c r="BG189" s="238">
        <f>IF(N189="zákl. přenesená",J189,0)</f>
        <v>0</v>
      </c>
      <c r="BH189" s="238">
        <f>IF(N189="sníž. přenesená",J189,0)</f>
        <v>0</v>
      </c>
      <c r="BI189" s="238">
        <f>IF(N189="nulová",J189,0)</f>
        <v>0</v>
      </c>
      <c r="BJ189" s="18" t="s">
        <v>85</v>
      </c>
      <c r="BK189" s="238">
        <f>ROUND(I189*H189,2)</f>
        <v>0</v>
      </c>
      <c r="BL189" s="18" t="s">
        <v>365</v>
      </c>
      <c r="BM189" s="237" t="s">
        <v>3097</v>
      </c>
    </row>
    <row r="190" s="2" customFormat="1" ht="33" customHeight="1">
      <c r="A190" s="39"/>
      <c r="B190" s="40"/>
      <c r="C190" s="226" t="s">
        <v>1083</v>
      </c>
      <c r="D190" s="226" t="s">
        <v>225</v>
      </c>
      <c r="E190" s="227" t="s">
        <v>1135</v>
      </c>
      <c r="F190" s="228" t="s">
        <v>1136</v>
      </c>
      <c r="G190" s="229" t="s">
        <v>570</v>
      </c>
      <c r="H190" s="230">
        <v>150</v>
      </c>
      <c r="I190" s="231"/>
      <c r="J190" s="232">
        <f>ROUND(I190*H190,2)</f>
        <v>0</v>
      </c>
      <c r="K190" s="228" t="s">
        <v>229</v>
      </c>
      <c r="L190" s="45"/>
      <c r="M190" s="233" t="s">
        <v>1</v>
      </c>
      <c r="N190" s="234" t="s">
        <v>43</v>
      </c>
      <c r="O190" s="92"/>
      <c r="P190" s="235">
        <f>O190*H190</f>
        <v>0</v>
      </c>
      <c r="Q190" s="235">
        <v>0</v>
      </c>
      <c r="R190" s="235">
        <f>Q190*H190</f>
        <v>0</v>
      </c>
      <c r="S190" s="235">
        <v>0</v>
      </c>
      <c r="T190" s="23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7" t="s">
        <v>365</v>
      </c>
      <c r="AT190" s="237" t="s">
        <v>225</v>
      </c>
      <c r="AU190" s="237" t="s">
        <v>87</v>
      </c>
      <c r="AY190" s="18" t="s">
        <v>224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8" t="s">
        <v>85</v>
      </c>
      <c r="BK190" s="238">
        <f>ROUND(I190*H190,2)</f>
        <v>0</v>
      </c>
      <c r="BL190" s="18" t="s">
        <v>365</v>
      </c>
      <c r="BM190" s="237" t="s">
        <v>3098</v>
      </c>
    </row>
    <row r="191" s="2" customFormat="1" ht="24.15" customHeight="1">
      <c r="A191" s="39"/>
      <c r="B191" s="40"/>
      <c r="C191" s="297" t="s">
        <v>1089</v>
      </c>
      <c r="D191" s="297" t="s">
        <v>483</v>
      </c>
      <c r="E191" s="298" t="s">
        <v>1139</v>
      </c>
      <c r="F191" s="299" t="s">
        <v>1140</v>
      </c>
      <c r="G191" s="300" t="s">
        <v>570</v>
      </c>
      <c r="H191" s="301">
        <v>172.5</v>
      </c>
      <c r="I191" s="302"/>
      <c r="J191" s="303">
        <f>ROUND(I191*H191,2)</f>
        <v>0</v>
      </c>
      <c r="K191" s="299" t="s">
        <v>229</v>
      </c>
      <c r="L191" s="304"/>
      <c r="M191" s="305" t="s">
        <v>1</v>
      </c>
      <c r="N191" s="306" t="s">
        <v>43</v>
      </c>
      <c r="O191" s="92"/>
      <c r="P191" s="235">
        <f>O191*H191</f>
        <v>0</v>
      </c>
      <c r="Q191" s="235">
        <v>2.0000000000000002E-05</v>
      </c>
      <c r="R191" s="235">
        <f>Q191*H191</f>
        <v>0.0034500000000000004</v>
      </c>
      <c r="S191" s="235">
        <v>0</v>
      </c>
      <c r="T191" s="236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7" t="s">
        <v>567</v>
      </c>
      <c r="AT191" s="237" t="s">
        <v>483</v>
      </c>
      <c r="AU191" s="237" t="s">
        <v>87</v>
      </c>
      <c r="AY191" s="18" t="s">
        <v>224</v>
      </c>
      <c r="BE191" s="238">
        <f>IF(N191="základní",J191,0)</f>
        <v>0</v>
      </c>
      <c r="BF191" s="238">
        <f>IF(N191="snížená",J191,0)</f>
        <v>0</v>
      </c>
      <c r="BG191" s="238">
        <f>IF(N191="zákl. přenesená",J191,0)</f>
        <v>0</v>
      </c>
      <c r="BH191" s="238">
        <f>IF(N191="sníž. přenesená",J191,0)</f>
        <v>0</v>
      </c>
      <c r="BI191" s="238">
        <f>IF(N191="nulová",J191,0)</f>
        <v>0</v>
      </c>
      <c r="BJ191" s="18" t="s">
        <v>85</v>
      </c>
      <c r="BK191" s="238">
        <f>ROUND(I191*H191,2)</f>
        <v>0</v>
      </c>
      <c r="BL191" s="18" t="s">
        <v>365</v>
      </c>
      <c r="BM191" s="237" t="s">
        <v>3099</v>
      </c>
    </row>
    <row r="192" s="13" customFormat="1">
      <c r="A192" s="13"/>
      <c r="B192" s="250"/>
      <c r="C192" s="251"/>
      <c r="D192" s="239" t="s">
        <v>314</v>
      </c>
      <c r="E192" s="251"/>
      <c r="F192" s="253" t="s">
        <v>3100</v>
      </c>
      <c r="G192" s="251"/>
      <c r="H192" s="254">
        <v>172.5</v>
      </c>
      <c r="I192" s="255"/>
      <c r="J192" s="251"/>
      <c r="K192" s="251"/>
      <c r="L192" s="256"/>
      <c r="M192" s="257"/>
      <c r="N192" s="258"/>
      <c r="O192" s="258"/>
      <c r="P192" s="258"/>
      <c r="Q192" s="258"/>
      <c r="R192" s="258"/>
      <c r="S192" s="258"/>
      <c r="T192" s="25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0" t="s">
        <v>314</v>
      </c>
      <c r="AU192" s="260" t="s">
        <v>87</v>
      </c>
      <c r="AV192" s="13" t="s">
        <v>87</v>
      </c>
      <c r="AW192" s="13" t="s">
        <v>4</v>
      </c>
      <c r="AX192" s="13" t="s">
        <v>85</v>
      </c>
      <c r="AY192" s="260" t="s">
        <v>224</v>
      </c>
    </row>
    <row r="193" s="2" customFormat="1" ht="33" customHeight="1">
      <c r="A193" s="39"/>
      <c r="B193" s="40"/>
      <c r="C193" s="226" t="s">
        <v>1093</v>
      </c>
      <c r="D193" s="226" t="s">
        <v>225</v>
      </c>
      <c r="E193" s="227" t="s">
        <v>1135</v>
      </c>
      <c r="F193" s="228" t="s">
        <v>1136</v>
      </c>
      <c r="G193" s="229" t="s">
        <v>570</v>
      </c>
      <c r="H193" s="230">
        <v>25</v>
      </c>
      <c r="I193" s="231"/>
      <c r="J193" s="232">
        <f>ROUND(I193*H193,2)</f>
        <v>0</v>
      </c>
      <c r="K193" s="228" t="s">
        <v>229</v>
      </c>
      <c r="L193" s="45"/>
      <c r="M193" s="233" t="s">
        <v>1</v>
      </c>
      <c r="N193" s="234" t="s">
        <v>43</v>
      </c>
      <c r="O193" s="92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7" t="s">
        <v>365</v>
      </c>
      <c r="AT193" s="237" t="s">
        <v>225</v>
      </c>
      <c r="AU193" s="237" t="s">
        <v>87</v>
      </c>
      <c r="AY193" s="18" t="s">
        <v>224</v>
      </c>
      <c r="BE193" s="238">
        <f>IF(N193="základní",J193,0)</f>
        <v>0</v>
      </c>
      <c r="BF193" s="238">
        <f>IF(N193="snížená",J193,0)</f>
        <v>0</v>
      </c>
      <c r="BG193" s="238">
        <f>IF(N193="zákl. přenesená",J193,0)</f>
        <v>0</v>
      </c>
      <c r="BH193" s="238">
        <f>IF(N193="sníž. přenesená",J193,0)</f>
        <v>0</v>
      </c>
      <c r="BI193" s="238">
        <f>IF(N193="nulová",J193,0)</f>
        <v>0</v>
      </c>
      <c r="BJ193" s="18" t="s">
        <v>85</v>
      </c>
      <c r="BK193" s="238">
        <f>ROUND(I193*H193,2)</f>
        <v>0</v>
      </c>
      <c r="BL193" s="18" t="s">
        <v>365</v>
      </c>
      <c r="BM193" s="237" t="s">
        <v>3101</v>
      </c>
    </row>
    <row r="194" s="2" customFormat="1" ht="24.15" customHeight="1">
      <c r="A194" s="39"/>
      <c r="B194" s="40"/>
      <c r="C194" s="297" t="s">
        <v>1097</v>
      </c>
      <c r="D194" s="297" t="s">
        <v>483</v>
      </c>
      <c r="E194" s="298" t="s">
        <v>1146</v>
      </c>
      <c r="F194" s="299" t="s">
        <v>1147</v>
      </c>
      <c r="G194" s="300" t="s">
        <v>570</v>
      </c>
      <c r="H194" s="301">
        <v>28.75</v>
      </c>
      <c r="I194" s="302"/>
      <c r="J194" s="303">
        <f>ROUND(I194*H194,2)</f>
        <v>0</v>
      </c>
      <c r="K194" s="299" t="s">
        <v>229</v>
      </c>
      <c r="L194" s="304"/>
      <c r="M194" s="305" t="s">
        <v>1</v>
      </c>
      <c r="N194" s="306" t="s">
        <v>43</v>
      </c>
      <c r="O194" s="92"/>
      <c r="P194" s="235">
        <f>O194*H194</f>
        <v>0</v>
      </c>
      <c r="Q194" s="235">
        <v>4.0000000000000003E-05</v>
      </c>
      <c r="R194" s="235">
        <f>Q194*H194</f>
        <v>0.0011500000000000002</v>
      </c>
      <c r="S194" s="235">
        <v>0</v>
      </c>
      <c r="T194" s="236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7" t="s">
        <v>567</v>
      </c>
      <c r="AT194" s="237" t="s">
        <v>483</v>
      </c>
      <c r="AU194" s="237" t="s">
        <v>87</v>
      </c>
      <c r="AY194" s="18" t="s">
        <v>224</v>
      </c>
      <c r="BE194" s="238">
        <f>IF(N194="základní",J194,0)</f>
        <v>0</v>
      </c>
      <c r="BF194" s="238">
        <f>IF(N194="snížená",J194,0)</f>
        <v>0</v>
      </c>
      <c r="BG194" s="238">
        <f>IF(N194="zákl. přenesená",J194,0)</f>
        <v>0</v>
      </c>
      <c r="BH194" s="238">
        <f>IF(N194="sníž. přenesená",J194,0)</f>
        <v>0</v>
      </c>
      <c r="BI194" s="238">
        <f>IF(N194="nulová",J194,0)</f>
        <v>0</v>
      </c>
      <c r="BJ194" s="18" t="s">
        <v>85</v>
      </c>
      <c r="BK194" s="238">
        <f>ROUND(I194*H194,2)</f>
        <v>0</v>
      </c>
      <c r="BL194" s="18" t="s">
        <v>365</v>
      </c>
      <c r="BM194" s="237" t="s">
        <v>3102</v>
      </c>
    </row>
    <row r="195" s="13" customFormat="1">
      <c r="A195" s="13"/>
      <c r="B195" s="250"/>
      <c r="C195" s="251"/>
      <c r="D195" s="239" t="s">
        <v>314</v>
      </c>
      <c r="E195" s="251"/>
      <c r="F195" s="253" t="s">
        <v>1201</v>
      </c>
      <c r="G195" s="251"/>
      <c r="H195" s="254">
        <v>28.75</v>
      </c>
      <c r="I195" s="255"/>
      <c r="J195" s="251"/>
      <c r="K195" s="251"/>
      <c r="L195" s="256"/>
      <c r="M195" s="257"/>
      <c r="N195" s="258"/>
      <c r="O195" s="258"/>
      <c r="P195" s="258"/>
      <c r="Q195" s="258"/>
      <c r="R195" s="258"/>
      <c r="S195" s="258"/>
      <c r="T195" s="25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0" t="s">
        <v>314</v>
      </c>
      <c r="AU195" s="260" t="s">
        <v>87</v>
      </c>
      <c r="AV195" s="13" t="s">
        <v>87</v>
      </c>
      <c r="AW195" s="13" t="s">
        <v>4</v>
      </c>
      <c r="AX195" s="13" t="s">
        <v>85</v>
      </c>
      <c r="AY195" s="260" t="s">
        <v>224</v>
      </c>
    </row>
    <row r="196" s="2" customFormat="1" ht="33" customHeight="1">
      <c r="A196" s="39"/>
      <c r="B196" s="40"/>
      <c r="C196" s="226" t="s">
        <v>1103</v>
      </c>
      <c r="D196" s="226" t="s">
        <v>225</v>
      </c>
      <c r="E196" s="227" t="s">
        <v>1135</v>
      </c>
      <c r="F196" s="228" t="s">
        <v>1136</v>
      </c>
      <c r="G196" s="229" t="s">
        <v>570</v>
      </c>
      <c r="H196" s="230">
        <v>16</v>
      </c>
      <c r="I196" s="231"/>
      <c r="J196" s="232">
        <f>ROUND(I196*H196,2)</f>
        <v>0</v>
      </c>
      <c r="K196" s="228" t="s">
        <v>229</v>
      </c>
      <c r="L196" s="45"/>
      <c r="M196" s="233" t="s">
        <v>1</v>
      </c>
      <c r="N196" s="234" t="s">
        <v>43</v>
      </c>
      <c r="O196" s="92"/>
      <c r="P196" s="235">
        <f>O196*H196</f>
        <v>0</v>
      </c>
      <c r="Q196" s="235">
        <v>0</v>
      </c>
      <c r="R196" s="235">
        <f>Q196*H196</f>
        <v>0</v>
      </c>
      <c r="S196" s="235">
        <v>0</v>
      </c>
      <c r="T196" s="236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7" t="s">
        <v>365</v>
      </c>
      <c r="AT196" s="237" t="s">
        <v>225</v>
      </c>
      <c r="AU196" s="237" t="s">
        <v>87</v>
      </c>
      <c r="AY196" s="18" t="s">
        <v>224</v>
      </c>
      <c r="BE196" s="238">
        <f>IF(N196="základní",J196,0)</f>
        <v>0</v>
      </c>
      <c r="BF196" s="238">
        <f>IF(N196="snížená",J196,0)</f>
        <v>0</v>
      </c>
      <c r="BG196" s="238">
        <f>IF(N196="zákl. přenesená",J196,0)</f>
        <v>0</v>
      </c>
      <c r="BH196" s="238">
        <f>IF(N196="sníž. přenesená",J196,0)</f>
        <v>0</v>
      </c>
      <c r="BI196" s="238">
        <f>IF(N196="nulová",J196,0)</f>
        <v>0</v>
      </c>
      <c r="BJ196" s="18" t="s">
        <v>85</v>
      </c>
      <c r="BK196" s="238">
        <f>ROUND(I196*H196,2)</f>
        <v>0</v>
      </c>
      <c r="BL196" s="18" t="s">
        <v>365</v>
      </c>
      <c r="BM196" s="237" t="s">
        <v>3103</v>
      </c>
    </row>
    <row r="197" s="2" customFormat="1" ht="24.15" customHeight="1">
      <c r="A197" s="39"/>
      <c r="B197" s="40"/>
      <c r="C197" s="297" t="s">
        <v>1107</v>
      </c>
      <c r="D197" s="297" t="s">
        <v>483</v>
      </c>
      <c r="E197" s="298" t="s">
        <v>1153</v>
      </c>
      <c r="F197" s="299" t="s">
        <v>1154</v>
      </c>
      <c r="G197" s="300" t="s">
        <v>570</v>
      </c>
      <c r="H197" s="301">
        <v>18.399999999999999</v>
      </c>
      <c r="I197" s="302"/>
      <c r="J197" s="303">
        <f>ROUND(I197*H197,2)</f>
        <v>0</v>
      </c>
      <c r="K197" s="299" t="s">
        <v>229</v>
      </c>
      <c r="L197" s="304"/>
      <c r="M197" s="305" t="s">
        <v>1</v>
      </c>
      <c r="N197" s="306" t="s">
        <v>43</v>
      </c>
      <c r="O197" s="92"/>
      <c r="P197" s="235">
        <f>O197*H197</f>
        <v>0</v>
      </c>
      <c r="Q197" s="235">
        <v>5.0000000000000002E-05</v>
      </c>
      <c r="R197" s="235">
        <f>Q197*H197</f>
        <v>0.00091999999999999992</v>
      </c>
      <c r="S197" s="235">
        <v>0</v>
      </c>
      <c r="T197" s="236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7" t="s">
        <v>567</v>
      </c>
      <c r="AT197" s="237" t="s">
        <v>483</v>
      </c>
      <c r="AU197" s="237" t="s">
        <v>87</v>
      </c>
      <c r="AY197" s="18" t="s">
        <v>224</v>
      </c>
      <c r="BE197" s="238">
        <f>IF(N197="základní",J197,0)</f>
        <v>0</v>
      </c>
      <c r="BF197" s="238">
        <f>IF(N197="snížená",J197,0)</f>
        <v>0</v>
      </c>
      <c r="BG197" s="238">
        <f>IF(N197="zákl. přenesená",J197,0)</f>
        <v>0</v>
      </c>
      <c r="BH197" s="238">
        <f>IF(N197="sníž. přenesená",J197,0)</f>
        <v>0</v>
      </c>
      <c r="BI197" s="238">
        <f>IF(N197="nulová",J197,0)</f>
        <v>0</v>
      </c>
      <c r="BJ197" s="18" t="s">
        <v>85</v>
      </c>
      <c r="BK197" s="238">
        <f>ROUND(I197*H197,2)</f>
        <v>0</v>
      </c>
      <c r="BL197" s="18" t="s">
        <v>365</v>
      </c>
      <c r="BM197" s="237" t="s">
        <v>3104</v>
      </c>
    </row>
    <row r="198" s="13" customFormat="1">
      <c r="A198" s="13"/>
      <c r="B198" s="250"/>
      <c r="C198" s="251"/>
      <c r="D198" s="239" t="s">
        <v>314</v>
      </c>
      <c r="E198" s="251"/>
      <c r="F198" s="253" t="s">
        <v>1156</v>
      </c>
      <c r="G198" s="251"/>
      <c r="H198" s="254">
        <v>18.399999999999999</v>
      </c>
      <c r="I198" s="255"/>
      <c r="J198" s="251"/>
      <c r="K198" s="251"/>
      <c r="L198" s="256"/>
      <c r="M198" s="257"/>
      <c r="N198" s="258"/>
      <c r="O198" s="258"/>
      <c r="P198" s="258"/>
      <c r="Q198" s="258"/>
      <c r="R198" s="258"/>
      <c r="S198" s="258"/>
      <c r="T198" s="25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0" t="s">
        <v>314</v>
      </c>
      <c r="AU198" s="260" t="s">
        <v>87</v>
      </c>
      <c r="AV198" s="13" t="s">
        <v>87</v>
      </c>
      <c r="AW198" s="13" t="s">
        <v>4</v>
      </c>
      <c r="AX198" s="13" t="s">
        <v>85</v>
      </c>
      <c r="AY198" s="260" t="s">
        <v>224</v>
      </c>
    </row>
    <row r="199" s="2" customFormat="1" ht="33" customHeight="1">
      <c r="A199" s="39"/>
      <c r="B199" s="40"/>
      <c r="C199" s="226" t="s">
        <v>1110</v>
      </c>
      <c r="D199" s="226" t="s">
        <v>225</v>
      </c>
      <c r="E199" s="227" t="s">
        <v>1135</v>
      </c>
      <c r="F199" s="228" t="s">
        <v>1136</v>
      </c>
      <c r="G199" s="229" t="s">
        <v>570</v>
      </c>
      <c r="H199" s="230">
        <v>10</v>
      </c>
      <c r="I199" s="231"/>
      <c r="J199" s="232">
        <f>ROUND(I199*H199,2)</f>
        <v>0</v>
      </c>
      <c r="K199" s="228" t="s">
        <v>229</v>
      </c>
      <c r="L199" s="45"/>
      <c r="M199" s="233" t="s">
        <v>1</v>
      </c>
      <c r="N199" s="234" t="s">
        <v>43</v>
      </c>
      <c r="O199" s="92"/>
      <c r="P199" s="235">
        <f>O199*H199</f>
        <v>0</v>
      </c>
      <c r="Q199" s="235">
        <v>0</v>
      </c>
      <c r="R199" s="235">
        <f>Q199*H199</f>
        <v>0</v>
      </c>
      <c r="S199" s="235">
        <v>0</v>
      </c>
      <c r="T199" s="236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7" t="s">
        <v>365</v>
      </c>
      <c r="AT199" s="237" t="s">
        <v>225</v>
      </c>
      <c r="AU199" s="237" t="s">
        <v>87</v>
      </c>
      <c r="AY199" s="18" t="s">
        <v>224</v>
      </c>
      <c r="BE199" s="238">
        <f>IF(N199="základní",J199,0)</f>
        <v>0</v>
      </c>
      <c r="BF199" s="238">
        <f>IF(N199="snížená",J199,0)</f>
        <v>0</v>
      </c>
      <c r="BG199" s="238">
        <f>IF(N199="zákl. přenesená",J199,0)</f>
        <v>0</v>
      </c>
      <c r="BH199" s="238">
        <f>IF(N199="sníž. přenesená",J199,0)</f>
        <v>0</v>
      </c>
      <c r="BI199" s="238">
        <f>IF(N199="nulová",J199,0)</f>
        <v>0</v>
      </c>
      <c r="BJ199" s="18" t="s">
        <v>85</v>
      </c>
      <c r="BK199" s="238">
        <f>ROUND(I199*H199,2)</f>
        <v>0</v>
      </c>
      <c r="BL199" s="18" t="s">
        <v>365</v>
      </c>
      <c r="BM199" s="237" t="s">
        <v>3105</v>
      </c>
    </row>
    <row r="200" s="2" customFormat="1" ht="24.15" customHeight="1">
      <c r="A200" s="39"/>
      <c r="B200" s="40"/>
      <c r="C200" s="297" t="s">
        <v>1114</v>
      </c>
      <c r="D200" s="297" t="s">
        <v>483</v>
      </c>
      <c r="E200" s="298" t="s">
        <v>1160</v>
      </c>
      <c r="F200" s="299" t="s">
        <v>1161</v>
      </c>
      <c r="G200" s="300" t="s">
        <v>570</v>
      </c>
      <c r="H200" s="301">
        <v>11.5</v>
      </c>
      <c r="I200" s="302"/>
      <c r="J200" s="303">
        <f>ROUND(I200*H200,2)</f>
        <v>0</v>
      </c>
      <c r="K200" s="299" t="s">
        <v>229</v>
      </c>
      <c r="L200" s="304"/>
      <c r="M200" s="305" t="s">
        <v>1</v>
      </c>
      <c r="N200" s="306" t="s">
        <v>43</v>
      </c>
      <c r="O200" s="92"/>
      <c r="P200" s="235">
        <f>O200*H200</f>
        <v>0</v>
      </c>
      <c r="Q200" s="235">
        <v>0.00017000000000000001</v>
      </c>
      <c r="R200" s="235">
        <f>Q200*H200</f>
        <v>0.0019550000000000001</v>
      </c>
      <c r="S200" s="235">
        <v>0</v>
      </c>
      <c r="T200" s="236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7" t="s">
        <v>567</v>
      </c>
      <c r="AT200" s="237" t="s">
        <v>483</v>
      </c>
      <c r="AU200" s="237" t="s">
        <v>87</v>
      </c>
      <c r="AY200" s="18" t="s">
        <v>224</v>
      </c>
      <c r="BE200" s="238">
        <f>IF(N200="základní",J200,0)</f>
        <v>0</v>
      </c>
      <c r="BF200" s="238">
        <f>IF(N200="snížená",J200,0)</f>
        <v>0</v>
      </c>
      <c r="BG200" s="238">
        <f>IF(N200="zákl. přenesená",J200,0)</f>
        <v>0</v>
      </c>
      <c r="BH200" s="238">
        <f>IF(N200="sníž. přenesená",J200,0)</f>
        <v>0</v>
      </c>
      <c r="BI200" s="238">
        <f>IF(N200="nulová",J200,0)</f>
        <v>0</v>
      </c>
      <c r="BJ200" s="18" t="s">
        <v>85</v>
      </c>
      <c r="BK200" s="238">
        <f>ROUND(I200*H200,2)</f>
        <v>0</v>
      </c>
      <c r="BL200" s="18" t="s">
        <v>365</v>
      </c>
      <c r="BM200" s="237" t="s">
        <v>3106</v>
      </c>
    </row>
    <row r="201" s="13" customFormat="1">
      <c r="A201" s="13"/>
      <c r="B201" s="250"/>
      <c r="C201" s="251"/>
      <c r="D201" s="239" t="s">
        <v>314</v>
      </c>
      <c r="E201" s="251"/>
      <c r="F201" s="253" t="s">
        <v>3107</v>
      </c>
      <c r="G201" s="251"/>
      <c r="H201" s="254">
        <v>11.5</v>
      </c>
      <c r="I201" s="255"/>
      <c r="J201" s="251"/>
      <c r="K201" s="251"/>
      <c r="L201" s="256"/>
      <c r="M201" s="257"/>
      <c r="N201" s="258"/>
      <c r="O201" s="258"/>
      <c r="P201" s="258"/>
      <c r="Q201" s="258"/>
      <c r="R201" s="258"/>
      <c r="S201" s="258"/>
      <c r="T201" s="25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0" t="s">
        <v>314</v>
      </c>
      <c r="AU201" s="260" t="s">
        <v>87</v>
      </c>
      <c r="AV201" s="13" t="s">
        <v>87</v>
      </c>
      <c r="AW201" s="13" t="s">
        <v>4</v>
      </c>
      <c r="AX201" s="13" t="s">
        <v>85</v>
      </c>
      <c r="AY201" s="260" t="s">
        <v>224</v>
      </c>
    </row>
    <row r="202" s="2" customFormat="1" ht="24.15" customHeight="1">
      <c r="A202" s="39"/>
      <c r="B202" s="40"/>
      <c r="C202" s="226" t="s">
        <v>1119</v>
      </c>
      <c r="D202" s="226" t="s">
        <v>225</v>
      </c>
      <c r="E202" s="227" t="s">
        <v>1165</v>
      </c>
      <c r="F202" s="228" t="s">
        <v>1166</v>
      </c>
      <c r="G202" s="229" t="s">
        <v>570</v>
      </c>
      <c r="H202" s="230">
        <v>15</v>
      </c>
      <c r="I202" s="231"/>
      <c r="J202" s="232">
        <f>ROUND(I202*H202,2)</f>
        <v>0</v>
      </c>
      <c r="K202" s="228" t="s">
        <v>229</v>
      </c>
      <c r="L202" s="45"/>
      <c r="M202" s="233" t="s">
        <v>1</v>
      </c>
      <c r="N202" s="234" t="s">
        <v>43</v>
      </c>
      <c r="O202" s="92"/>
      <c r="P202" s="235">
        <f>O202*H202</f>
        <v>0</v>
      </c>
      <c r="Q202" s="235">
        <v>0</v>
      </c>
      <c r="R202" s="235">
        <f>Q202*H202</f>
        <v>0</v>
      </c>
      <c r="S202" s="235">
        <v>0</v>
      </c>
      <c r="T202" s="236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7" t="s">
        <v>365</v>
      </c>
      <c r="AT202" s="237" t="s">
        <v>225</v>
      </c>
      <c r="AU202" s="237" t="s">
        <v>87</v>
      </c>
      <c r="AY202" s="18" t="s">
        <v>224</v>
      </c>
      <c r="BE202" s="238">
        <f>IF(N202="základní",J202,0)</f>
        <v>0</v>
      </c>
      <c r="BF202" s="238">
        <f>IF(N202="snížená",J202,0)</f>
        <v>0</v>
      </c>
      <c r="BG202" s="238">
        <f>IF(N202="zákl. přenesená",J202,0)</f>
        <v>0</v>
      </c>
      <c r="BH202" s="238">
        <f>IF(N202="sníž. přenesená",J202,0)</f>
        <v>0</v>
      </c>
      <c r="BI202" s="238">
        <f>IF(N202="nulová",J202,0)</f>
        <v>0</v>
      </c>
      <c r="BJ202" s="18" t="s">
        <v>85</v>
      </c>
      <c r="BK202" s="238">
        <f>ROUND(I202*H202,2)</f>
        <v>0</v>
      </c>
      <c r="BL202" s="18" t="s">
        <v>365</v>
      </c>
      <c r="BM202" s="237" t="s">
        <v>3108</v>
      </c>
    </row>
    <row r="203" s="2" customFormat="1" ht="37.8" customHeight="1">
      <c r="A203" s="39"/>
      <c r="B203" s="40"/>
      <c r="C203" s="297" t="s">
        <v>1121</v>
      </c>
      <c r="D203" s="297" t="s">
        <v>483</v>
      </c>
      <c r="E203" s="298" t="s">
        <v>3109</v>
      </c>
      <c r="F203" s="299" t="s">
        <v>3110</v>
      </c>
      <c r="G203" s="300" t="s">
        <v>570</v>
      </c>
      <c r="H203" s="301">
        <v>17.25</v>
      </c>
      <c r="I203" s="302"/>
      <c r="J203" s="303">
        <f>ROUND(I203*H203,2)</f>
        <v>0</v>
      </c>
      <c r="K203" s="299" t="s">
        <v>229</v>
      </c>
      <c r="L203" s="304"/>
      <c r="M203" s="305" t="s">
        <v>1</v>
      </c>
      <c r="N203" s="306" t="s">
        <v>43</v>
      </c>
      <c r="O203" s="92"/>
      <c r="P203" s="235">
        <f>O203*H203</f>
        <v>0</v>
      </c>
      <c r="Q203" s="235">
        <v>0.00013999999999999999</v>
      </c>
      <c r="R203" s="235">
        <f>Q203*H203</f>
        <v>0.0024149999999999996</v>
      </c>
      <c r="S203" s="235">
        <v>0</v>
      </c>
      <c r="T203" s="236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7" t="s">
        <v>567</v>
      </c>
      <c r="AT203" s="237" t="s">
        <v>483</v>
      </c>
      <c r="AU203" s="237" t="s">
        <v>87</v>
      </c>
      <c r="AY203" s="18" t="s">
        <v>224</v>
      </c>
      <c r="BE203" s="238">
        <f>IF(N203="základní",J203,0)</f>
        <v>0</v>
      </c>
      <c r="BF203" s="238">
        <f>IF(N203="snížená",J203,0)</f>
        <v>0</v>
      </c>
      <c r="BG203" s="238">
        <f>IF(N203="zákl. přenesená",J203,0)</f>
        <v>0</v>
      </c>
      <c r="BH203" s="238">
        <f>IF(N203="sníž. přenesená",J203,0)</f>
        <v>0</v>
      </c>
      <c r="BI203" s="238">
        <f>IF(N203="nulová",J203,0)</f>
        <v>0</v>
      </c>
      <c r="BJ203" s="18" t="s">
        <v>85</v>
      </c>
      <c r="BK203" s="238">
        <f>ROUND(I203*H203,2)</f>
        <v>0</v>
      </c>
      <c r="BL203" s="18" t="s">
        <v>365</v>
      </c>
      <c r="BM203" s="237" t="s">
        <v>3111</v>
      </c>
    </row>
    <row r="204" s="13" customFormat="1">
      <c r="A204" s="13"/>
      <c r="B204" s="250"/>
      <c r="C204" s="251"/>
      <c r="D204" s="239" t="s">
        <v>314</v>
      </c>
      <c r="E204" s="251"/>
      <c r="F204" s="253" t="s">
        <v>1149</v>
      </c>
      <c r="G204" s="251"/>
      <c r="H204" s="254">
        <v>17.25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0" t="s">
        <v>314</v>
      </c>
      <c r="AU204" s="260" t="s">
        <v>87</v>
      </c>
      <c r="AV204" s="13" t="s">
        <v>87</v>
      </c>
      <c r="AW204" s="13" t="s">
        <v>4</v>
      </c>
      <c r="AX204" s="13" t="s">
        <v>85</v>
      </c>
      <c r="AY204" s="260" t="s">
        <v>224</v>
      </c>
    </row>
    <row r="205" s="2" customFormat="1" ht="24.15" customHeight="1">
      <c r="A205" s="39"/>
      <c r="B205" s="40"/>
      <c r="C205" s="226" t="s">
        <v>1126</v>
      </c>
      <c r="D205" s="226" t="s">
        <v>225</v>
      </c>
      <c r="E205" s="227" t="s">
        <v>1165</v>
      </c>
      <c r="F205" s="228" t="s">
        <v>1166</v>
      </c>
      <c r="G205" s="229" t="s">
        <v>570</v>
      </c>
      <c r="H205" s="230">
        <v>24</v>
      </c>
      <c r="I205" s="231"/>
      <c r="J205" s="232">
        <f>ROUND(I205*H205,2)</f>
        <v>0</v>
      </c>
      <c r="K205" s="228" t="s">
        <v>229</v>
      </c>
      <c r="L205" s="45"/>
      <c r="M205" s="233" t="s">
        <v>1</v>
      </c>
      <c r="N205" s="234" t="s">
        <v>43</v>
      </c>
      <c r="O205" s="92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7" t="s">
        <v>365</v>
      </c>
      <c r="AT205" s="237" t="s">
        <v>225</v>
      </c>
      <c r="AU205" s="237" t="s">
        <v>87</v>
      </c>
      <c r="AY205" s="18" t="s">
        <v>224</v>
      </c>
      <c r="BE205" s="238">
        <f>IF(N205="základní",J205,0)</f>
        <v>0</v>
      </c>
      <c r="BF205" s="238">
        <f>IF(N205="snížená",J205,0)</f>
        <v>0</v>
      </c>
      <c r="BG205" s="238">
        <f>IF(N205="zákl. přenesená",J205,0)</f>
        <v>0</v>
      </c>
      <c r="BH205" s="238">
        <f>IF(N205="sníž. přenesená",J205,0)</f>
        <v>0</v>
      </c>
      <c r="BI205" s="238">
        <f>IF(N205="nulová",J205,0)</f>
        <v>0</v>
      </c>
      <c r="BJ205" s="18" t="s">
        <v>85</v>
      </c>
      <c r="BK205" s="238">
        <f>ROUND(I205*H205,2)</f>
        <v>0</v>
      </c>
      <c r="BL205" s="18" t="s">
        <v>365</v>
      </c>
      <c r="BM205" s="237" t="s">
        <v>3112</v>
      </c>
    </row>
    <row r="206" s="2" customFormat="1" ht="33" customHeight="1">
      <c r="A206" s="39"/>
      <c r="B206" s="40"/>
      <c r="C206" s="297" t="s">
        <v>1130</v>
      </c>
      <c r="D206" s="297" t="s">
        <v>483</v>
      </c>
      <c r="E206" s="298" t="s">
        <v>3113</v>
      </c>
      <c r="F206" s="299" t="s">
        <v>3114</v>
      </c>
      <c r="G206" s="300" t="s">
        <v>570</v>
      </c>
      <c r="H206" s="301">
        <v>27.600000000000001</v>
      </c>
      <c r="I206" s="302"/>
      <c r="J206" s="303">
        <f>ROUND(I206*H206,2)</f>
        <v>0</v>
      </c>
      <c r="K206" s="299" t="s">
        <v>229</v>
      </c>
      <c r="L206" s="304"/>
      <c r="M206" s="305" t="s">
        <v>1</v>
      </c>
      <c r="N206" s="306" t="s">
        <v>43</v>
      </c>
      <c r="O206" s="92"/>
      <c r="P206" s="235">
        <f>O206*H206</f>
        <v>0</v>
      </c>
      <c r="Q206" s="235">
        <v>8.0000000000000007E-05</v>
      </c>
      <c r="R206" s="235">
        <f>Q206*H206</f>
        <v>0.0022080000000000003</v>
      </c>
      <c r="S206" s="235">
        <v>0</v>
      </c>
      <c r="T206" s="236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7" t="s">
        <v>567</v>
      </c>
      <c r="AT206" s="237" t="s">
        <v>483</v>
      </c>
      <c r="AU206" s="237" t="s">
        <v>87</v>
      </c>
      <c r="AY206" s="18" t="s">
        <v>224</v>
      </c>
      <c r="BE206" s="238">
        <f>IF(N206="základní",J206,0)</f>
        <v>0</v>
      </c>
      <c r="BF206" s="238">
        <f>IF(N206="snížená",J206,0)</f>
        <v>0</v>
      </c>
      <c r="BG206" s="238">
        <f>IF(N206="zákl. přenesená",J206,0)</f>
        <v>0</v>
      </c>
      <c r="BH206" s="238">
        <f>IF(N206="sníž. přenesená",J206,0)</f>
        <v>0</v>
      </c>
      <c r="BI206" s="238">
        <f>IF(N206="nulová",J206,0)</f>
        <v>0</v>
      </c>
      <c r="BJ206" s="18" t="s">
        <v>85</v>
      </c>
      <c r="BK206" s="238">
        <f>ROUND(I206*H206,2)</f>
        <v>0</v>
      </c>
      <c r="BL206" s="18" t="s">
        <v>365</v>
      </c>
      <c r="BM206" s="237" t="s">
        <v>3115</v>
      </c>
    </row>
    <row r="207" s="2" customFormat="1">
      <c r="A207" s="39"/>
      <c r="B207" s="40"/>
      <c r="C207" s="41"/>
      <c r="D207" s="239" t="s">
        <v>235</v>
      </c>
      <c r="E207" s="41"/>
      <c r="F207" s="240" t="s">
        <v>3116</v>
      </c>
      <c r="G207" s="41"/>
      <c r="H207" s="41"/>
      <c r="I207" s="241"/>
      <c r="J207" s="41"/>
      <c r="K207" s="41"/>
      <c r="L207" s="45"/>
      <c r="M207" s="242"/>
      <c r="N207" s="243"/>
      <c r="O207" s="92"/>
      <c r="P207" s="92"/>
      <c r="Q207" s="92"/>
      <c r="R207" s="92"/>
      <c r="S207" s="92"/>
      <c r="T207" s="93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235</v>
      </c>
      <c r="AU207" s="18" t="s">
        <v>87</v>
      </c>
    </row>
    <row r="208" s="13" customFormat="1">
      <c r="A208" s="13"/>
      <c r="B208" s="250"/>
      <c r="C208" s="251"/>
      <c r="D208" s="239" t="s">
        <v>314</v>
      </c>
      <c r="E208" s="251"/>
      <c r="F208" s="253" t="s">
        <v>3117</v>
      </c>
      <c r="G208" s="251"/>
      <c r="H208" s="254">
        <v>27.600000000000001</v>
      </c>
      <c r="I208" s="255"/>
      <c r="J208" s="251"/>
      <c r="K208" s="251"/>
      <c r="L208" s="256"/>
      <c r="M208" s="257"/>
      <c r="N208" s="258"/>
      <c r="O208" s="258"/>
      <c r="P208" s="258"/>
      <c r="Q208" s="258"/>
      <c r="R208" s="258"/>
      <c r="S208" s="258"/>
      <c r="T208" s="25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0" t="s">
        <v>314</v>
      </c>
      <c r="AU208" s="260" t="s">
        <v>87</v>
      </c>
      <c r="AV208" s="13" t="s">
        <v>87</v>
      </c>
      <c r="AW208" s="13" t="s">
        <v>4</v>
      </c>
      <c r="AX208" s="13" t="s">
        <v>85</v>
      </c>
      <c r="AY208" s="260" t="s">
        <v>224</v>
      </c>
    </row>
    <row r="209" s="2" customFormat="1" ht="24.15" customHeight="1">
      <c r="A209" s="39"/>
      <c r="B209" s="40"/>
      <c r="C209" s="226" t="s">
        <v>1134</v>
      </c>
      <c r="D209" s="226" t="s">
        <v>225</v>
      </c>
      <c r="E209" s="227" t="s">
        <v>1165</v>
      </c>
      <c r="F209" s="228" t="s">
        <v>1166</v>
      </c>
      <c r="G209" s="229" t="s">
        <v>570</v>
      </c>
      <c r="H209" s="230">
        <v>15</v>
      </c>
      <c r="I209" s="231"/>
      <c r="J209" s="232">
        <f>ROUND(I209*H209,2)</f>
        <v>0</v>
      </c>
      <c r="K209" s="228" t="s">
        <v>229</v>
      </c>
      <c r="L209" s="45"/>
      <c r="M209" s="233" t="s">
        <v>1</v>
      </c>
      <c r="N209" s="234" t="s">
        <v>43</v>
      </c>
      <c r="O209" s="92"/>
      <c r="P209" s="235">
        <f>O209*H209</f>
        <v>0</v>
      </c>
      <c r="Q209" s="235">
        <v>0</v>
      </c>
      <c r="R209" s="235">
        <f>Q209*H209</f>
        <v>0</v>
      </c>
      <c r="S209" s="235">
        <v>0</v>
      </c>
      <c r="T209" s="236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7" t="s">
        <v>365</v>
      </c>
      <c r="AT209" s="237" t="s">
        <v>225</v>
      </c>
      <c r="AU209" s="237" t="s">
        <v>87</v>
      </c>
      <c r="AY209" s="18" t="s">
        <v>224</v>
      </c>
      <c r="BE209" s="238">
        <f>IF(N209="základní",J209,0)</f>
        <v>0</v>
      </c>
      <c r="BF209" s="238">
        <f>IF(N209="snížená",J209,0)</f>
        <v>0</v>
      </c>
      <c r="BG209" s="238">
        <f>IF(N209="zákl. přenesená",J209,0)</f>
        <v>0</v>
      </c>
      <c r="BH209" s="238">
        <f>IF(N209="sníž. přenesená",J209,0)</f>
        <v>0</v>
      </c>
      <c r="BI209" s="238">
        <f>IF(N209="nulová",J209,0)</f>
        <v>0</v>
      </c>
      <c r="BJ209" s="18" t="s">
        <v>85</v>
      </c>
      <c r="BK209" s="238">
        <f>ROUND(I209*H209,2)</f>
        <v>0</v>
      </c>
      <c r="BL209" s="18" t="s">
        <v>365</v>
      </c>
      <c r="BM209" s="237" t="s">
        <v>3118</v>
      </c>
    </row>
    <row r="210" s="2" customFormat="1" ht="33" customHeight="1">
      <c r="A210" s="39"/>
      <c r="B210" s="40"/>
      <c r="C210" s="297" t="s">
        <v>1138</v>
      </c>
      <c r="D210" s="297" t="s">
        <v>483</v>
      </c>
      <c r="E210" s="298" t="s">
        <v>1169</v>
      </c>
      <c r="F210" s="299" t="s">
        <v>1170</v>
      </c>
      <c r="G210" s="300" t="s">
        <v>570</v>
      </c>
      <c r="H210" s="301">
        <v>17.25</v>
      </c>
      <c r="I210" s="302"/>
      <c r="J210" s="303">
        <f>ROUND(I210*H210,2)</f>
        <v>0</v>
      </c>
      <c r="K210" s="299" t="s">
        <v>229</v>
      </c>
      <c r="L210" s="304"/>
      <c r="M210" s="305" t="s">
        <v>1</v>
      </c>
      <c r="N210" s="306" t="s">
        <v>43</v>
      </c>
      <c r="O210" s="92"/>
      <c r="P210" s="235">
        <f>O210*H210</f>
        <v>0</v>
      </c>
      <c r="Q210" s="235">
        <v>0.00011</v>
      </c>
      <c r="R210" s="235">
        <f>Q210*H210</f>
        <v>0.0018975000000000001</v>
      </c>
      <c r="S210" s="235">
        <v>0</v>
      </c>
      <c r="T210" s="236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7" t="s">
        <v>567</v>
      </c>
      <c r="AT210" s="237" t="s">
        <v>483</v>
      </c>
      <c r="AU210" s="237" t="s">
        <v>87</v>
      </c>
      <c r="AY210" s="18" t="s">
        <v>224</v>
      </c>
      <c r="BE210" s="238">
        <f>IF(N210="základní",J210,0)</f>
        <v>0</v>
      </c>
      <c r="BF210" s="238">
        <f>IF(N210="snížená",J210,0)</f>
        <v>0</v>
      </c>
      <c r="BG210" s="238">
        <f>IF(N210="zákl. přenesená",J210,0)</f>
        <v>0</v>
      </c>
      <c r="BH210" s="238">
        <f>IF(N210="sníž. přenesená",J210,0)</f>
        <v>0</v>
      </c>
      <c r="BI210" s="238">
        <f>IF(N210="nulová",J210,0)</f>
        <v>0</v>
      </c>
      <c r="BJ210" s="18" t="s">
        <v>85</v>
      </c>
      <c r="BK210" s="238">
        <f>ROUND(I210*H210,2)</f>
        <v>0</v>
      </c>
      <c r="BL210" s="18" t="s">
        <v>365</v>
      </c>
      <c r="BM210" s="237" t="s">
        <v>3119</v>
      </c>
    </row>
    <row r="211" s="2" customFormat="1">
      <c r="A211" s="39"/>
      <c r="B211" s="40"/>
      <c r="C211" s="41"/>
      <c r="D211" s="239" t="s">
        <v>235</v>
      </c>
      <c r="E211" s="41"/>
      <c r="F211" s="240" t="s">
        <v>3120</v>
      </c>
      <c r="G211" s="41"/>
      <c r="H211" s="41"/>
      <c r="I211" s="241"/>
      <c r="J211" s="41"/>
      <c r="K211" s="41"/>
      <c r="L211" s="45"/>
      <c r="M211" s="242"/>
      <c r="N211" s="243"/>
      <c r="O211" s="92"/>
      <c r="P211" s="92"/>
      <c r="Q211" s="92"/>
      <c r="R211" s="92"/>
      <c r="S211" s="92"/>
      <c r="T211" s="93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235</v>
      </c>
      <c r="AU211" s="18" t="s">
        <v>87</v>
      </c>
    </row>
    <row r="212" s="13" customFormat="1">
      <c r="A212" s="13"/>
      <c r="B212" s="250"/>
      <c r="C212" s="251"/>
      <c r="D212" s="239" t="s">
        <v>314</v>
      </c>
      <c r="E212" s="251"/>
      <c r="F212" s="253" t="s">
        <v>1149</v>
      </c>
      <c r="G212" s="251"/>
      <c r="H212" s="254">
        <v>17.25</v>
      </c>
      <c r="I212" s="255"/>
      <c r="J212" s="251"/>
      <c r="K212" s="251"/>
      <c r="L212" s="256"/>
      <c r="M212" s="257"/>
      <c r="N212" s="258"/>
      <c r="O212" s="258"/>
      <c r="P212" s="258"/>
      <c r="Q212" s="258"/>
      <c r="R212" s="258"/>
      <c r="S212" s="258"/>
      <c r="T212" s="25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0" t="s">
        <v>314</v>
      </c>
      <c r="AU212" s="260" t="s">
        <v>87</v>
      </c>
      <c r="AV212" s="13" t="s">
        <v>87</v>
      </c>
      <c r="AW212" s="13" t="s">
        <v>4</v>
      </c>
      <c r="AX212" s="13" t="s">
        <v>85</v>
      </c>
      <c r="AY212" s="260" t="s">
        <v>224</v>
      </c>
    </row>
    <row r="213" s="2" customFormat="1" ht="24.15" customHeight="1">
      <c r="A213" s="39"/>
      <c r="B213" s="40"/>
      <c r="C213" s="226" t="s">
        <v>1143</v>
      </c>
      <c r="D213" s="226" t="s">
        <v>225</v>
      </c>
      <c r="E213" s="227" t="s">
        <v>1185</v>
      </c>
      <c r="F213" s="228" t="s">
        <v>1186</v>
      </c>
      <c r="G213" s="229" t="s">
        <v>570</v>
      </c>
      <c r="H213" s="230">
        <v>80</v>
      </c>
      <c r="I213" s="231"/>
      <c r="J213" s="232">
        <f>ROUND(I213*H213,2)</f>
        <v>0</v>
      </c>
      <c r="K213" s="228" t="s">
        <v>229</v>
      </c>
      <c r="L213" s="45"/>
      <c r="M213" s="233" t="s">
        <v>1</v>
      </c>
      <c r="N213" s="234" t="s">
        <v>43</v>
      </c>
      <c r="O213" s="92"/>
      <c r="P213" s="235">
        <f>O213*H213</f>
        <v>0</v>
      </c>
      <c r="Q213" s="235">
        <v>0</v>
      </c>
      <c r="R213" s="235">
        <f>Q213*H213</f>
        <v>0</v>
      </c>
      <c r="S213" s="235">
        <v>0</v>
      </c>
      <c r="T213" s="236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7" t="s">
        <v>365</v>
      </c>
      <c r="AT213" s="237" t="s">
        <v>225</v>
      </c>
      <c r="AU213" s="237" t="s">
        <v>87</v>
      </c>
      <c r="AY213" s="18" t="s">
        <v>224</v>
      </c>
      <c r="BE213" s="238">
        <f>IF(N213="základní",J213,0)</f>
        <v>0</v>
      </c>
      <c r="BF213" s="238">
        <f>IF(N213="snížená",J213,0)</f>
        <v>0</v>
      </c>
      <c r="BG213" s="238">
        <f>IF(N213="zákl. přenesená",J213,0)</f>
        <v>0</v>
      </c>
      <c r="BH213" s="238">
        <f>IF(N213="sníž. přenesená",J213,0)</f>
        <v>0</v>
      </c>
      <c r="BI213" s="238">
        <f>IF(N213="nulová",J213,0)</f>
        <v>0</v>
      </c>
      <c r="BJ213" s="18" t="s">
        <v>85</v>
      </c>
      <c r="BK213" s="238">
        <f>ROUND(I213*H213,2)</f>
        <v>0</v>
      </c>
      <c r="BL213" s="18" t="s">
        <v>365</v>
      </c>
      <c r="BM213" s="237" t="s">
        <v>3121</v>
      </c>
    </row>
    <row r="214" s="2" customFormat="1" ht="37.8" customHeight="1">
      <c r="A214" s="39"/>
      <c r="B214" s="40"/>
      <c r="C214" s="297" t="s">
        <v>1145</v>
      </c>
      <c r="D214" s="297" t="s">
        <v>483</v>
      </c>
      <c r="E214" s="298" t="s">
        <v>3122</v>
      </c>
      <c r="F214" s="299" t="s">
        <v>3123</v>
      </c>
      <c r="G214" s="300" t="s">
        <v>570</v>
      </c>
      <c r="H214" s="301">
        <v>92</v>
      </c>
      <c r="I214" s="302"/>
      <c r="J214" s="303">
        <f>ROUND(I214*H214,2)</f>
        <v>0</v>
      </c>
      <c r="K214" s="299" t="s">
        <v>229</v>
      </c>
      <c r="L214" s="304"/>
      <c r="M214" s="305" t="s">
        <v>1</v>
      </c>
      <c r="N214" s="306" t="s">
        <v>43</v>
      </c>
      <c r="O214" s="92"/>
      <c r="P214" s="235">
        <f>O214*H214</f>
        <v>0</v>
      </c>
      <c r="Q214" s="235">
        <v>0.00019000000000000001</v>
      </c>
      <c r="R214" s="235">
        <f>Q214*H214</f>
        <v>0.017480000000000002</v>
      </c>
      <c r="S214" s="235">
        <v>0</v>
      </c>
      <c r="T214" s="236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7" t="s">
        <v>567</v>
      </c>
      <c r="AT214" s="237" t="s">
        <v>483</v>
      </c>
      <c r="AU214" s="237" t="s">
        <v>87</v>
      </c>
      <c r="AY214" s="18" t="s">
        <v>224</v>
      </c>
      <c r="BE214" s="238">
        <f>IF(N214="základní",J214,0)</f>
        <v>0</v>
      </c>
      <c r="BF214" s="238">
        <f>IF(N214="snížená",J214,0)</f>
        <v>0</v>
      </c>
      <c r="BG214" s="238">
        <f>IF(N214="zákl. přenesená",J214,0)</f>
        <v>0</v>
      </c>
      <c r="BH214" s="238">
        <f>IF(N214="sníž. přenesená",J214,0)</f>
        <v>0</v>
      </c>
      <c r="BI214" s="238">
        <f>IF(N214="nulová",J214,0)</f>
        <v>0</v>
      </c>
      <c r="BJ214" s="18" t="s">
        <v>85</v>
      </c>
      <c r="BK214" s="238">
        <f>ROUND(I214*H214,2)</f>
        <v>0</v>
      </c>
      <c r="BL214" s="18" t="s">
        <v>365</v>
      </c>
      <c r="BM214" s="237" t="s">
        <v>3124</v>
      </c>
    </row>
    <row r="215" s="13" customFormat="1">
      <c r="A215" s="13"/>
      <c r="B215" s="250"/>
      <c r="C215" s="251"/>
      <c r="D215" s="239" t="s">
        <v>314</v>
      </c>
      <c r="E215" s="251"/>
      <c r="F215" s="253" t="s">
        <v>1911</v>
      </c>
      <c r="G215" s="251"/>
      <c r="H215" s="254">
        <v>92</v>
      </c>
      <c r="I215" s="255"/>
      <c r="J215" s="251"/>
      <c r="K215" s="251"/>
      <c r="L215" s="256"/>
      <c r="M215" s="257"/>
      <c r="N215" s="258"/>
      <c r="O215" s="258"/>
      <c r="P215" s="258"/>
      <c r="Q215" s="258"/>
      <c r="R215" s="258"/>
      <c r="S215" s="258"/>
      <c r="T215" s="25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0" t="s">
        <v>314</v>
      </c>
      <c r="AU215" s="260" t="s">
        <v>87</v>
      </c>
      <c r="AV215" s="13" t="s">
        <v>87</v>
      </c>
      <c r="AW215" s="13" t="s">
        <v>4</v>
      </c>
      <c r="AX215" s="13" t="s">
        <v>85</v>
      </c>
      <c r="AY215" s="260" t="s">
        <v>224</v>
      </c>
    </row>
    <row r="216" s="2" customFormat="1" ht="24.15" customHeight="1">
      <c r="A216" s="39"/>
      <c r="B216" s="40"/>
      <c r="C216" s="226" t="s">
        <v>1150</v>
      </c>
      <c r="D216" s="226" t="s">
        <v>225</v>
      </c>
      <c r="E216" s="227" t="s">
        <v>1194</v>
      </c>
      <c r="F216" s="228" t="s">
        <v>1195</v>
      </c>
      <c r="G216" s="229" t="s">
        <v>570</v>
      </c>
      <c r="H216" s="230">
        <v>55</v>
      </c>
      <c r="I216" s="231"/>
      <c r="J216" s="232">
        <f>ROUND(I216*H216,2)</f>
        <v>0</v>
      </c>
      <c r="K216" s="228" t="s">
        <v>229</v>
      </c>
      <c r="L216" s="45"/>
      <c r="M216" s="233" t="s">
        <v>1</v>
      </c>
      <c r="N216" s="234" t="s">
        <v>43</v>
      </c>
      <c r="O216" s="92"/>
      <c r="P216" s="235">
        <f>O216*H216</f>
        <v>0</v>
      </c>
      <c r="Q216" s="235">
        <v>0</v>
      </c>
      <c r="R216" s="235">
        <f>Q216*H216</f>
        <v>0</v>
      </c>
      <c r="S216" s="235">
        <v>0</v>
      </c>
      <c r="T216" s="23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7" t="s">
        <v>365</v>
      </c>
      <c r="AT216" s="237" t="s">
        <v>225</v>
      </c>
      <c r="AU216" s="237" t="s">
        <v>87</v>
      </c>
      <c r="AY216" s="18" t="s">
        <v>224</v>
      </c>
      <c r="BE216" s="238">
        <f>IF(N216="základní",J216,0)</f>
        <v>0</v>
      </c>
      <c r="BF216" s="238">
        <f>IF(N216="snížená",J216,0)</f>
        <v>0</v>
      </c>
      <c r="BG216" s="238">
        <f>IF(N216="zákl. přenesená",J216,0)</f>
        <v>0</v>
      </c>
      <c r="BH216" s="238">
        <f>IF(N216="sníž. přenesená",J216,0)</f>
        <v>0</v>
      </c>
      <c r="BI216" s="238">
        <f>IF(N216="nulová",J216,0)</f>
        <v>0</v>
      </c>
      <c r="BJ216" s="18" t="s">
        <v>85</v>
      </c>
      <c r="BK216" s="238">
        <f>ROUND(I216*H216,2)</f>
        <v>0</v>
      </c>
      <c r="BL216" s="18" t="s">
        <v>365</v>
      </c>
      <c r="BM216" s="237" t="s">
        <v>3125</v>
      </c>
    </row>
    <row r="217" s="2" customFormat="1" ht="24.15" customHeight="1">
      <c r="A217" s="39"/>
      <c r="B217" s="40"/>
      <c r="C217" s="297" t="s">
        <v>1152</v>
      </c>
      <c r="D217" s="297" t="s">
        <v>483</v>
      </c>
      <c r="E217" s="298" t="s">
        <v>1198</v>
      </c>
      <c r="F217" s="299" t="s">
        <v>1199</v>
      </c>
      <c r="G217" s="300" t="s">
        <v>570</v>
      </c>
      <c r="H217" s="301">
        <v>63.25</v>
      </c>
      <c r="I217" s="302"/>
      <c r="J217" s="303">
        <f>ROUND(I217*H217,2)</f>
        <v>0</v>
      </c>
      <c r="K217" s="299" t="s">
        <v>229</v>
      </c>
      <c r="L217" s="304"/>
      <c r="M217" s="305" t="s">
        <v>1</v>
      </c>
      <c r="N217" s="306" t="s">
        <v>43</v>
      </c>
      <c r="O217" s="92"/>
      <c r="P217" s="235">
        <f>O217*H217</f>
        <v>0</v>
      </c>
      <c r="Q217" s="235">
        <v>0.00012</v>
      </c>
      <c r="R217" s="235">
        <f>Q217*H217</f>
        <v>0.0075900000000000004</v>
      </c>
      <c r="S217" s="235">
        <v>0</v>
      </c>
      <c r="T217" s="236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7" t="s">
        <v>567</v>
      </c>
      <c r="AT217" s="237" t="s">
        <v>483</v>
      </c>
      <c r="AU217" s="237" t="s">
        <v>87</v>
      </c>
      <c r="AY217" s="18" t="s">
        <v>224</v>
      </c>
      <c r="BE217" s="238">
        <f>IF(N217="základní",J217,0)</f>
        <v>0</v>
      </c>
      <c r="BF217" s="238">
        <f>IF(N217="snížená",J217,0)</f>
        <v>0</v>
      </c>
      <c r="BG217" s="238">
        <f>IF(N217="zákl. přenesená",J217,0)</f>
        <v>0</v>
      </c>
      <c r="BH217" s="238">
        <f>IF(N217="sníž. přenesená",J217,0)</f>
        <v>0</v>
      </c>
      <c r="BI217" s="238">
        <f>IF(N217="nulová",J217,0)</f>
        <v>0</v>
      </c>
      <c r="BJ217" s="18" t="s">
        <v>85</v>
      </c>
      <c r="BK217" s="238">
        <f>ROUND(I217*H217,2)</f>
        <v>0</v>
      </c>
      <c r="BL217" s="18" t="s">
        <v>365</v>
      </c>
      <c r="BM217" s="237" t="s">
        <v>3126</v>
      </c>
    </row>
    <row r="218" s="13" customFormat="1">
      <c r="A218" s="13"/>
      <c r="B218" s="250"/>
      <c r="C218" s="251"/>
      <c r="D218" s="239" t="s">
        <v>314</v>
      </c>
      <c r="E218" s="251"/>
      <c r="F218" s="253" t="s">
        <v>3127</v>
      </c>
      <c r="G218" s="251"/>
      <c r="H218" s="254">
        <v>63.25</v>
      </c>
      <c r="I218" s="255"/>
      <c r="J218" s="251"/>
      <c r="K218" s="251"/>
      <c r="L218" s="256"/>
      <c r="M218" s="257"/>
      <c r="N218" s="258"/>
      <c r="O218" s="258"/>
      <c r="P218" s="258"/>
      <c r="Q218" s="258"/>
      <c r="R218" s="258"/>
      <c r="S218" s="258"/>
      <c r="T218" s="25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0" t="s">
        <v>314</v>
      </c>
      <c r="AU218" s="260" t="s">
        <v>87</v>
      </c>
      <c r="AV218" s="13" t="s">
        <v>87</v>
      </c>
      <c r="AW218" s="13" t="s">
        <v>4</v>
      </c>
      <c r="AX218" s="13" t="s">
        <v>85</v>
      </c>
      <c r="AY218" s="260" t="s">
        <v>224</v>
      </c>
    </row>
    <row r="219" s="2" customFormat="1" ht="24.15" customHeight="1">
      <c r="A219" s="39"/>
      <c r="B219" s="40"/>
      <c r="C219" s="226" t="s">
        <v>1157</v>
      </c>
      <c r="D219" s="226" t="s">
        <v>225</v>
      </c>
      <c r="E219" s="227" t="s">
        <v>1194</v>
      </c>
      <c r="F219" s="228" t="s">
        <v>1195</v>
      </c>
      <c r="G219" s="229" t="s">
        <v>570</v>
      </c>
      <c r="H219" s="230">
        <v>25</v>
      </c>
      <c r="I219" s="231"/>
      <c r="J219" s="232">
        <f>ROUND(I219*H219,2)</f>
        <v>0</v>
      </c>
      <c r="K219" s="228" t="s">
        <v>229</v>
      </c>
      <c r="L219" s="45"/>
      <c r="M219" s="233" t="s">
        <v>1</v>
      </c>
      <c r="N219" s="234" t="s">
        <v>43</v>
      </c>
      <c r="O219" s="92"/>
      <c r="P219" s="235">
        <f>O219*H219</f>
        <v>0</v>
      </c>
      <c r="Q219" s="235">
        <v>0</v>
      </c>
      <c r="R219" s="235">
        <f>Q219*H219</f>
        <v>0</v>
      </c>
      <c r="S219" s="235">
        <v>0</v>
      </c>
      <c r="T219" s="236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7" t="s">
        <v>365</v>
      </c>
      <c r="AT219" s="237" t="s">
        <v>225</v>
      </c>
      <c r="AU219" s="237" t="s">
        <v>87</v>
      </c>
      <c r="AY219" s="18" t="s">
        <v>224</v>
      </c>
      <c r="BE219" s="238">
        <f>IF(N219="základní",J219,0)</f>
        <v>0</v>
      </c>
      <c r="BF219" s="238">
        <f>IF(N219="snížená",J219,0)</f>
        <v>0</v>
      </c>
      <c r="BG219" s="238">
        <f>IF(N219="zákl. přenesená",J219,0)</f>
        <v>0</v>
      </c>
      <c r="BH219" s="238">
        <f>IF(N219="sníž. přenesená",J219,0)</f>
        <v>0</v>
      </c>
      <c r="BI219" s="238">
        <f>IF(N219="nulová",J219,0)</f>
        <v>0</v>
      </c>
      <c r="BJ219" s="18" t="s">
        <v>85</v>
      </c>
      <c r="BK219" s="238">
        <f>ROUND(I219*H219,2)</f>
        <v>0</v>
      </c>
      <c r="BL219" s="18" t="s">
        <v>365</v>
      </c>
      <c r="BM219" s="237" t="s">
        <v>3128</v>
      </c>
    </row>
    <row r="220" s="2" customFormat="1" ht="24.15" customHeight="1">
      <c r="A220" s="39"/>
      <c r="B220" s="40"/>
      <c r="C220" s="297" t="s">
        <v>1159</v>
      </c>
      <c r="D220" s="297" t="s">
        <v>483</v>
      </c>
      <c r="E220" s="298" t="s">
        <v>1205</v>
      </c>
      <c r="F220" s="299" t="s">
        <v>1206</v>
      </c>
      <c r="G220" s="300" t="s">
        <v>570</v>
      </c>
      <c r="H220" s="301">
        <v>28.75</v>
      </c>
      <c r="I220" s="302"/>
      <c r="J220" s="303">
        <f>ROUND(I220*H220,2)</f>
        <v>0</v>
      </c>
      <c r="K220" s="299" t="s">
        <v>229</v>
      </c>
      <c r="L220" s="304"/>
      <c r="M220" s="305" t="s">
        <v>1</v>
      </c>
      <c r="N220" s="306" t="s">
        <v>43</v>
      </c>
      <c r="O220" s="92"/>
      <c r="P220" s="235">
        <f>O220*H220</f>
        <v>0</v>
      </c>
      <c r="Q220" s="235">
        <v>0.00017000000000000001</v>
      </c>
      <c r="R220" s="235">
        <f>Q220*H220</f>
        <v>0.0048875000000000004</v>
      </c>
      <c r="S220" s="235">
        <v>0</v>
      </c>
      <c r="T220" s="236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7" t="s">
        <v>567</v>
      </c>
      <c r="AT220" s="237" t="s">
        <v>483</v>
      </c>
      <c r="AU220" s="237" t="s">
        <v>87</v>
      </c>
      <c r="AY220" s="18" t="s">
        <v>224</v>
      </c>
      <c r="BE220" s="238">
        <f>IF(N220="základní",J220,0)</f>
        <v>0</v>
      </c>
      <c r="BF220" s="238">
        <f>IF(N220="snížená",J220,0)</f>
        <v>0</v>
      </c>
      <c r="BG220" s="238">
        <f>IF(N220="zákl. přenesená",J220,0)</f>
        <v>0</v>
      </c>
      <c r="BH220" s="238">
        <f>IF(N220="sníž. přenesená",J220,0)</f>
        <v>0</v>
      </c>
      <c r="BI220" s="238">
        <f>IF(N220="nulová",J220,0)</f>
        <v>0</v>
      </c>
      <c r="BJ220" s="18" t="s">
        <v>85</v>
      </c>
      <c r="BK220" s="238">
        <f>ROUND(I220*H220,2)</f>
        <v>0</v>
      </c>
      <c r="BL220" s="18" t="s">
        <v>365</v>
      </c>
      <c r="BM220" s="237" t="s">
        <v>3129</v>
      </c>
    </row>
    <row r="221" s="13" customFormat="1">
      <c r="A221" s="13"/>
      <c r="B221" s="250"/>
      <c r="C221" s="251"/>
      <c r="D221" s="239" t="s">
        <v>314</v>
      </c>
      <c r="E221" s="251"/>
      <c r="F221" s="253" t="s">
        <v>1201</v>
      </c>
      <c r="G221" s="251"/>
      <c r="H221" s="254">
        <v>28.75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0" t="s">
        <v>314</v>
      </c>
      <c r="AU221" s="260" t="s">
        <v>87</v>
      </c>
      <c r="AV221" s="13" t="s">
        <v>87</v>
      </c>
      <c r="AW221" s="13" t="s">
        <v>4</v>
      </c>
      <c r="AX221" s="13" t="s">
        <v>85</v>
      </c>
      <c r="AY221" s="260" t="s">
        <v>224</v>
      </c>
    </row>
    <row r="222" s="2" customFormat="1" ht="24.15" customHeight="1">
      <c r="A222" s="39"/>
      <c r="B222" s="40"/>
      <c r="C222" s="226" t="s">
        <v>1164</v>
      </c>
      <c r="D222" s="226" t="s">
        <v>225</v>
      </c>
      <c r="E222" s="227" t="s">
        <v>1209</v>
      </c>
      <c r="F222" s="228" t="s">
        <v>1210</v>
      </c>
      <c r="G222" s="229" t="s">
        <v>318</v>
      </c>
      <c r="H222" s="230">
        <v>1</v>
      </c>
      <c r="I222" s="231"/>
      <c r="J222" s="232">
        <f>ROUND(I222*H222,2)</f>
        <v>0</v>
      </c>
      <c r="K222" s="228" t="s">
        <v>229</v>
      </c>
      <c r="L222" s="45"/>
      <c r="M222" s="233" t="s">
        <v>1</v>
      </c>
      <c r="N222" s="234" t="s">
        <v>43</v>
      </c>
      <c r="O222" s="92"/>
      <c r="P222" s="235">
        <f>O222*H222</f>
        <v>0</v>
      </c>
      <c r="Q222" s="235">
        <v>0</v>
      </c>
      <c r="R222" s="235">
        <f>Q222*H222</f>
        <v>0</v>
      </c>
      <c r="S222" s="235">
        <v>0</v>
      </c>
      <c r="T222" s="236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7" t="s">
        <v>365</v>
      </c>
      <c r="AT222" s="237" t="s">
        <v>225</v>
      </c>
      <c r="AU222" s="237" t="s">
        <v>87</v>
      </c>
      <c r="AY222" s="18" t="s">
        <v>224</v>
      </c>
      <c r="BE222" s="238">
        <f>IF(N222="základní",J222,0)</f>
        <v>0</v>
      </c>
      <c r="BF222" s="238">
        <f>IF(N222="snížená",J222,0)</f>
        <v>0</v>
      </c>
      <c r="BG222" s="238">
        <f>IF(N222="zákl. přenesená",J222,0)</f>
        <v>0</v>
      </c>
      <c r="BH222" s="238">
        <f>IF(N222="sníž. přenesená",J222,0)</f>
        <v>0</v>
      </c>
      <c r="BI222" s="238">
        <f>IF(N222="nulová",J222,0)</f>
        <v>0</v>
      </c>
      <c r="BJ222" s="18" t="s">
        <v>85</v>
      </c>
      <c r="BK222" s="238">
        <f>ROUND(I222*H222,2)</f>
        <v>0</v>
      </c>
      <c r="BL222" s="18" t="s">
        <v>365</v>
      </c>
      <c r="BM222" s="237" t="s">
        <v>3130</v>
      </c>
    </row>
    <row r="223" s="2" customFormat="1" ht="21.75" customHeight="1">
      <c r="A223" s="39"/>
      <c r="B223" s="40"/>
      <c r="C223" s="297" t="s">
        <v>1168</v>
      </c>
      <c r="D223" s="297" t="s">
        <v>483</v>
      </c>
      <c r="E223" s="298" t="s">
        <v>3131</v>
      </c>
      <c r="F223" s="299" t="s">
        <v>3132</v>
      </c>
      <c r="G223" s="300" t="s">
        <v>318</v>
      </c>
      <c r="H223" s="301">
        <v>1</v>
      </c>
      <c r="I223" s="302"/>
      <c r="J223" s="303">
        <f>ROUND(I223*H223,2)</f>
        <v>0</v>
      </c>
      <c r="K223" s="299" t="s">
        <v>1</v>
      </c>
      <c r="L223" s="304"/>
      <c r="M223" s="305" t="s">
        <v>1</v>
      </c>
      <c r="N223" s="306" t="s">
        <v>43</v>
      </c>
      <c r="O223" s="92"/>
      <c r="P223" s="235">
        <f>O223*H223</f>
        <v>0</v>
      </c>
      <c r="Q223" s="235">
        <v>0.0048999999999999998</v>
      </c>
      <c r="R223" s="235">
        <f>Q223*H223</f>
        <v>0.0048999999999999998</v>
      </c>
      <c r="S223" s="235">
        <v>0</v>
      </c>
      <c r="T223" s="23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7" t="s">
        <v>567</v>
      </c>
      <c r="AT223" s="237" t="s">
        <v>483</v>
      </c>
      <c r="AU223" s="237" t="s">
        <v>87</v>
      </c>
      <c r="AY223" s="18" t="s">
        <v>224</v>
      </c>
      <c r="BE223" s="238">
        <f>IF(N223="základní",J223,0)</f>
        <v>0</v>
      </c>
      <c r="BF223" s="238">
        <f>IF(N223="snížená",J223,0)</f>
        <v>0</v>
      </c>
      <c r="BG223" s="238">
        <f>IF(N223="zákl. přenesená",J223,0)</f>
        <v>0</v>
      </c>
      <c r="BH223" s="238">
        <f>IF(N223="sníž. přenesená",J223,0)</f>
        <v>0</v>
      </c>
      <c r="BI223" s="238">
        <f>IF(N223="nulová",J223,0)</f>
        <v>0</v>
      </c>
      <c r="BJ223" s="18" t="s">
        <v>85</v>
      </c>
      <c r="BK223" s="238">
        <f>ROUND(I223*H223,2)</f>
        <v>0</v>
      </c>
      <c r="BL223" s="18" t="s">
        <v>365</v>
      </c>
      <c r="BM223" s="237" t="s">
        <v>3133</v>
      </c>
    </row>
    <row r="224" s="2" customFormat="1" ht="24.15" customHeight="1">
      <c r="A224" s="39"/>
      <c r="B224" s="40"/>
      <c r="C224" s="226" t="s">
        <v>1174</v>
      </c>
      <c r="D224" s="226" t="s">
        <v>225</v>
      </c>
      <c r="E224" s="227" t="s">
        <v>1217</v>
      </c>
      <c r="F224" s="228" t="s">
        <v>1218</v>
      </c>
      <c r="G224" s="229" t="s">
        <v>318</v>
      </c>
      <c r="H224" s="230">
        <v>65</v>
      </c>
      <c r="I224" s="231"/>
      <c r="J224" s="232">
        <f>ROUND(I224*H224,2)</f>
        <v>0</v>
      </c>
      <c r="K224" s="228" t="s">
        <v>229</v>
      </c>
      <c r="L224" s="45"/>
      <c r="M224" s="233" t="s">
        <v>1</v>
      </c>
      <c r="N224" s="234" t="s">
        <v>43</v>
      </c>
      <c r="O224" s="92"/>
      <c r="P224" s="235">
        <f>O224*H224</f>
        <v>0</v>
      </c>
      <c r="Q224" s="235">
        <v>0</v>
      </c>
      <c r="R224" s="235">
        <f>Q224*H224</f>
        <v>0</v>
      </c>
      <c r="S224" s="235">
        <v>0</v>
      </c>
      <c r="T224" s="236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7" t="s">
        <v>365</v>
      </c>
      <c r="AT224" s="237" t="s">
        <v>225</v>
      </c>
      <c r="AU224" s="237" t="s">
        <v>87</v>
      </c>
      <c r="AY224" s="18" t="s">
        <v>224</v>
      </c>
      <c r="BE224" s="238">
        <f>IF(N224="základní",J224,0)</f>
        <v>0</v>
      </c>
      <c r="BF224" s="238">
        <f>IF(N224="snížená",J224,0)</f>
        <v>0</v>
      </c>
      <c r="BG224" s="238">
        <f>IF(N224="zákl. přenesená",J224,0)</f>
        <v>0</v>
      </c>
      <c r="BH224" s="238">
        <f>IF(N224="sníž. přenesená",J224,0)</f>
        <v>0</v>
      </c>
      <c r="BI224" s="238">
        <f>IF(N224="nulová",J224,0)</f>
        <v>0</v>
      </c>
      <c r="BJ224" s="18" t="s">
        <v>85</v>
      </c>
      <c r="BK224" s="238">
        <f>ROUND(I224*H224,2)</f>
        <v>0</v>
      </c>
      <c r="BL224" s="18" t="s">
        <v>365</v>
      </c>
      <c r="BM224" s="237" t="s">
        <v>3134</v>
      </c>
    </row>
    <row r="225" s="2" customFormat="1" ht="24.15" customHeight="1">
      <c r="A225" s="39"/>
      <c r="B225" s="40"/>
      <c r="C225" s="297" t="s">
        <v>1178</v>
      </c>
      <c r="D225" s="297" t="s">
        <v>483</v>
      </c>
      <c r="E225" s="298" t="s">
        <v>1221</v>
      </c>
      <c r="F225" s="299" t="s">
        <v>1222</v>
      </c>
      <c r="G225" s="300" t="s">
        <v>318</v>
      </c>
      <c r="H225" s="301">
        <v>65</v>
      </c>
      <c r="I225" s="302"/>
      <c r="J225" s="303">
        <f>ROUND(I225*H225,2)</f>
        <v>0</v>
      </c>
      <c r="K225" s="299" t="s">
        <v>229</v>
      </c>
      <c r="L225" s="304"/>
      <c r="M225" s="305" t="s">
        <v>1</v>
      </c>
      <c r="N225" s="306" t="s">
        <v>43</v>
      </c>
      <c r="O225" s="92"/>
      <c r="P225" s="235">
        <f>O225*H225</f>
        <v>0</v>
      </c>
      <c r="Q225" s="235">
        <v>1.0000000000000001E-05</v>
      </c>
      <c r="R225" s="235">
        <f>Q225*H225</f>
        <v>0.00065000000000000008</v>
      </c>
      <c r="S225" s="235">
        <v>0</v>
      </c>
      <c r="T225" s="236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7" t="s">
        <v>567</v>
      </c>
      <c r="AT225" s="237" t="s">
        <v>483</v>
      </c>
      <c r="AU225" s="237" t="s">
        <v>87</v>
      </c>
      <c r="AY225" s="18" t="s">
        <v>224</v>
      </c>
      <c r="BE225" s="238">
        <f>IF(N225="základní",J225,0)</f>
        <v>0</v>
      </c>
      <c r="BF225" s="238">
        <f>IF(N225="snížená",J225,0)</f>
        <v>0</v>
      </c>
      <c r="BG225" s="238">
        <f>IF(N225="zákl. přenesená",J225,0)</f>
        <v>0</v>
      </c>
      <c r="BH225" s="238">
        <f>IF(N225="sníž. přenesená",J225,0)</f>
        <v>0</v>
      </c>
      <c r="BI225" s="238">
        <f>IF(N225="nulová",J225,0)</f>
        <v>0</v>
      </c>
      <c r="BJ225" s="18" t="s">
        <v>85</v>
      </c>
      <c r="BK225" s="238">
        <f>ROUND(I225*H225,2)</f>
        <v>0</v>
      </c>
      <c r="BL225" s="18" t="s">
        <v>365</v>
      </c>
      <c r="BM225" s="237" t="s">
        <v>3135</v>
      </c>
    </row>
    <row r="226" s="2" customFormat="1" ht="24.15" customHeight="1">
      <c r="A226" s="39"/>
      <c r="B226" s="40"/>
      <c r="C226" s="226" t="s">
        <v>1184</v>
      </c>
      <c r="D226" s="226" t="s">
        <v>225</v>
      </c>
      <c r="E226" s="227" t="s">
        <v>1225</v>
      </c>
      <c r="F226" s="228" t="s">
        <v>1226</v>
      </c>
      <c r="G226" s="229" t="s">
        <v>318</v>
      </c>
      <c r="H226" s="230">
        <v>11</v>
      </c>
      <c r="I226" s="231"/>
      <c r="J226" s="232">
        <f>ROUND(I226*H226,2)</f>
        <v>0</v>
      </c>
      <c r="K226" s="228" t="s">
        <v>229</v>
      </c>
      <c r="L226" s="45"/>
      <c r="M226" s="233" t="s">
        <v>1</v>
      </c>
      <c r="N226" s="234" t="s">
        <v>43</v>
      </c>
      <c r="O226" s="92"/>
      <c r="P226" s="235">
        <f>O226*H226</f>
        <v>0</v>
      </c>
      <c r="Q226" s="235">
        <v>0</v>
      </c>
      <c r="R226" s="235">
        <f>Q226*H226</f>
        <v>0</v>
      </c>
      <c r="S226" s="235">
        <v>0</v>
      </c>
      <c r="T226" s="23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7" t="s">
        <v>365</v>
      </c>
      <c r="AT226" s="237" t="s">
        <v>225</v>
      </c>
      <c r="AU226" s="237" t="s">
        <v>87</v>
      </c>
      <c r="AY226" s="18" t="s">
        <v>224</v>
      </c>
      <c r="BE226" s="238">
        <f>IF(N226="základní",J226,0)</f>
        <v>0</v>
      </c>
      <c r="BF226" s="238">
        <f>IF(N226="snížená",J226,0)</f>
        <v>0</v>
      </c>
      <c r="BG226" s="238">
        <f>IF(N226="zákl. přenesená",J226,0)</f>
        <v>0</v>
      </c>
      <c r="BH226" s="238">
        <f>IF(N226="sníž. přenesená",J226,0)</f>
        <v>0</v>
      </c>
      <c r="BI226" s="238">
        <f>IF(N226="nulová",J226,0)</f>
        <v>0</v>
      </c>
      <c r="BJ226" s="18" t="s">
        <v>85</v>
      </c>
      <c r="BK226" s="238">
        <f>ROUND(I226*H226,2)</f>
        <v>0</v>
      </c>
      <c r="BL226" s="18" t="s">
        <v>365</v>
      </c>
      <c r="BM226" s="237" t="s">
        <v>3136</v>
      </c>
    </row>
    <row r="227" s="2" customFormat="1" ht="16.5" customHeight="1">
      <c r="A227" s="39"/>
      <c r="B227" s="40"/>
      <c r="C227" s="297" t="s">
        <v>1188</v>
      </c>
      <c r="D227" s="297" t="s">
        <v>483</v>
      </c>
      <c r="E227" s="298" t="s">
        <v>1229</v>
      </c>
      <c r="F227" s="299" t="s">
        <v>1230</v>
      </c>
      <c r="G227" s="300" t="s">
        <v>318</v>
      </c>
      <c r="H227" s="301">
        <v>11</v>
      </c>
      <c r="I227" s="302"/>
      <c r="J227" s="303">
        <f>ROUND(I227*H227,2)</f>
        <v>0</v>
      </c>
      <c r="K227" s="299" t="s">
        <v>229</v>
      </c>
      <c r="L227" s="304"/>
      <c r="M227" s="305" t="s">
        <v>1</v>
      </c>
      <c r="N227" s="306" t="s">
        <v>43</v>
      </c>
      <c r="O227" s="92"/>
      <c r="P227" s="235">
        <f>O227*H227</f>
        <v>0</v>
      </c>
      <c r="Q227" s="235">
        <v>1.0000000000000001E-05</v>
      </c>
      <c r="R227" s="235">
        <f>Q227*H227</f>
        <v>0.00011</v>
      </c>
      <c r="S227" s="235">
        <v>0</v>
      </c>
      <c r="T227" s="236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7" t="s">
        <v>567</v>
      </c>
      <c r="AT227" s="237" t="s">
        <v>483</v>
      </c>
      <c r="AU227" s="237" t="s">
        <v>87</v>
      </c>
      <c r="AY227" s="18" t="s">
        <v>224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8" t="s">
        <v>85</v>
      </c>
      <c r="BK227" s="238">
        <f>ROUND(I227*H227,2)</f>
        <v>0</v>
      </c>
      <c r="BL227" s="18" t="s">
        <v>365</v>
      </c>
      <c r="BM227" s="237" t="s">
        <v>3137</v>
      </c>
    </row>
    <row r="228" s="13" customFormat="1">
      <c r="A228" s="13"/>
      <c r="B228" s="250"/>
      <c r="C228" s="251"/>
      <c r="D228" s="239" t="s">
        <v>314</v>
      </c>
      <c r="E228" s="252" t="s">
        <v>1</v>
      </c>
      <c r="F228" s="253" t="s">
        <v>1232</v>
      </c>
      <c r="G228" s="251"/>
      <c r="H228" s="254">
        <v>11</v>
      </c>
      <c r="I228" s="255"/>
      <c r="J228" s="251"/>
      <c r="K228" s="251"/>
      <c r="L228" s="256"/>
      <c r="M228" s="257"/>
      <c r="N228" s="258"/>
      <c r="O228" s="258"/>
      <c r="P228" s="258"/>
      <c r="Q228" s="258"/>
      <c r="R228" s="258"/>
      <c r="S228" s="258"/>
      <c r="T228" s="25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0" t="s">
        <v>314</v>
      </c>
      <c r="AU228" s="260" t="s">
        <v>87</v>
      </c>
      <c r="AV228" s="13" t="s">
        <v>87</v>
      </c>
      <c r="AW228" s="13" t="s">
        <v>34</v>
      </c>
      <c r="AX228" s="13" t="s">
        <v>85</v>
      </c>
      <c r="AY228" s="260" t="s">
        <v>224</v>
      </c>
    </row>
    <row r="229" s="2" customFormat="1" ht="24.15" customHeight="1">
      <c r="A229" s="39"/>
      <c r="B229" s="40"/>
      <c r="C229" s="226" t="s">
        <v>1193</v>
      </c>
      <c r="D229" s="226" t="s">
        <v>225</v>
      </c>
      <c r="E229" s="227" t="s">
        <v>1234</v>
      </c>
      <c r="F229" s="228" t="s">
        <v>1235</v>
      </c>
      <c r="G229" s="229" t="s">
        <v>318</v>
      </c>
      <c r="H229" s="230">
        <v>1</v>
      </c>
      <c r="I229" s="231"/>
      <c r="J229" s="232">
        <f>ROUND(I229*H229,2)</f>
        <v>0</v>
      </c>
      <c r="K229" s="228" t="s">
        <v>229</v>
      </c>
      <c r="L229" s="45"/>
      <c r="M229" s="233" t="s">
        <v>1</v>
      </c>
      <c r="N229" s="234" t="s">
        <v>43</v>
      </c>
      <c r="O229" s="92"/>
      <c r="P229" s="235">
        <f>O229*H229</f>
        <v>0</v>
      </c>
      <c r="Q229" s="235">
        <v>0</v>
      </c>
      <c r="R229" s="235">
        <f>Q229*H229</f>
        <v>0</v>
      </c>
      <c r="S229" s="235">
        <v>0</v>
      </c>
      <c r="T229" s="236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7" t="s">
        <v>365</v>
      </c>
      <c r="AT229" s="237" t="s">
        <v>225</v>
      </c>
      <c r="AU229" s="237" t="s">
        <v>87</v>
      </c>
      <c r="AY229" s="18" t="s">
        <v>224</v>
      </c>
      <c r="BE229" s="238">
        <f>IF(N229="základní",J229,0)</f>
        <v>0</v>
      </c>
      <c r="BF229" s="238">
        <f>IF(N229="snížená",J229,0)</f>
        <v>0</v>
      </c>
      <c r="BG229" s="238">
        <f>IF(N229="zákl. přenesená",J229,0)</f>
        <v>0</v>
      </c>
      <c r="BH229" s="238">
        <f>IF(N229="sníž. přenesená",J229,0)</f>
        <v>0</v>
      </c>
      <c r="BI229" s="238">
        <f>IF(N229="nulová",J229,0)</f>
        <v>0</v>
      </c>
      <c r="BJ229" s="18" t="s">
        <v>85</v>
      </c>
      <c r="BK229" s="238">
        <f>ROUND(I229*H229,2)</f>
        <v>0</v>
      </c>
      <c r="BL229" s="18" t="s">
        <v>365</v>
      </c>
      <c r="BM229" s="237" t="s">
        <v>3138</v>
      </c>
    </row>
    <row r="230" s="2" customFormat="1" ht="24.15" customHeight="1">
      <c r="A230" s="39"/>
      <c r="B230" s="40"/>
      <c r="C230" s="297" t="s">
        <v>1197</v>
      </c>
      <c r="D230" s="297" t="s">
        <v>483</v>
      </c>
      <c r="E230" s="298" t="s">
        <v>1238</v>
      </c>
      <c r="F230" s="299" t="s">
        <v>1239</v>
      </c>
      <c r="G230" s="300" t="s">
        <v>318</v>
      </c>
      <c r="H230" s="301">
        <v>1</v>
      </c>
      <c r="I230" s="302"/>
      <c r="J230" s="303">
        <f>ROUND(I230*H230,2)</f>
        <v>0</v>
      </c>
      <c r="K230" s="299" t="s">
        <v>229</v>
      </c>
      <c r="L230" s="304"/>
      <c r="M230" s="305" t="s">
        <v>1</v>
      </c>
      <c r="N230" s="306" t="s">
        <v>43</v>
      </c>
      <c r="O230" s="92"/>
      <c r="P230" s="235">
        <f>O230*H230</f>
        <v>0</v>
      </c>
      <c r="Q230" s="235">
        <v>9.0000000000000006E-05</v>
      </c>
      <c r="R230" s="235">
        <f>Q230*H230</f>
        <v>9.0000000000000006E-05</v>
      </c>
      <c r="S230" s="235">
        <v>0</v>
      </c>
      <c r="T230" s="236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7" t="s">
        <v>567</v>
      </c>
      <c r="AT230" s="237" t="s">
        <v>483</v>
      </c>
      <c r="AU230" s="237" t="s">
        <v>87</v>
      </c>
      <c r="AY230" s="18" t="s">
        <v>224</v>
      </c>
      <c r="BE230" s="238">
        <f>IF(N230="základní",J230,0)</f>
        <v>0</v>
      </c>
      <c r="BF230" s="238">
        <f>IF(N230="snížená",J230,0)</f>
        <v>0</v>
      </c>
      <c r="BG230" s="238">
        <f>IF(N230="zákl. přenesená",J230,0)</f>
        <v>0</v>
      </c>
      <c r="BH230" s="238">
        <f>IF(N230="sníž. přenesená",J230,0)</f>
        <v>0</v>
      </c>
      <c r="BI230" s="238">
        <f>IF(N230="nulová",J230,0)</f>
        <v>0</v>
      </c>
      <c r="BJ230" s="18" t="s">
        <v>85</v>
      </c>
      <c r="BK230" s="238">
        <f>ROUND(I230*H230,2)</f>
        <v>0</v>
      </c>
      <c r="BL230" s="18" t="s">
        <v>365</v>
      </c>
      <c r="BM230" s="237" t="s">
        <v>3139</v>
      </c>
    </row>
    <row r="231" s="2" customFormat="1" ht="16.5" customHeight="1">
      <c r="A231" s="39"/>
      <c r="B231" s="40"/>
      <c r="C231" s="297" t="s">
        <v>1202</v>
      </c>
      <c r="D231" s="297" t="s">
        <v>483</v>
      </c>
      <c r="E231" s="298" t="s">
        <v>1242</v>
      </c>
      <c r="F231" s="299" t="s">
        <v>1243</v>
      </c>
      <c r="G231" s="300" t="s">
        <v>318</v>
      </c>
      <c r="H231" s="301">
        <v>1</v>
      </c>
      <c r="I231" s="302"/>
      <c r="J231" s="303">
        <f>ROUND(I231*H231,2)</f>
        <v>0</v>
      </c>
      <c r="K231" s="299" t="s">
        <v>229</v>
      </c>
      <c r="L231" s="304"/>
      <c r="M231" s="305" t="s">
        <v>1</v>
      </c>
      <c r="N231" s="306" t="s">
        <v>43</v>
      </c>
      <c r="O231" s="92"/>
      <c r="P231" s="235">
        <f>O231*H231</f>
        <v>0</v>
      </c>
      <c r="Q231" s="235">
        <v>1.0000000000000001E-05</v>
      </c>
      <c r="R231" s="235">
        <f>Q231*H231</f>
        <v>1.0000000000000001E-05</v>
      </c>
      <c r="S231" s="235">
        <v>0</v>
      </c>
      <c r="T231" s="236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7" t="s">
        <v>567</v>
      </c>
      <c r="AT231" s="237" t="s">
        <v>483</v>
      </c>
      <c r="AU231" s="237" t="s">
        <v>87</v>
      </c>
      <c r="AY231" s="18" t="s">
        <v>224</v>
      </c>
      <c r="BE231" s="238">
        <f>IF(N231="základní",J231,0)</f>
        <v>0</v>
      </c>
      <c r="BF231" s="238">
        <f>IF(N231="snížená",J231,0)</f>
        <v>0</v>
      </c>
      <c r="BG231" s="238">
        <f>IF(N231="zákl. přenesená",J231,0)</f>
        <v>0</v>
      </c>
      <c r="BH231" s="238">
        <f>IF(N231="sníž. přenesená",J231,0)</f>
        <v>0</v>
      </c>
      <c r="BI231" s="238">
        <f>IF(N231="nulová",J231,0)</f>
        <v>0</v>
      </c>
      <c r="BJ231" s="18" t="s">
        <v>85</v>
      </c>
      <c r="BK231" s="238">
        <f>ROUND(I231*H231,2)</f>
        <v>0</v>
      </c>
      <c r="BL231" s="18" t="s">
        <v>365</v>
      </c>
      <c r="BM231" s="237" t="s">
        <v>3140</v>
      </c>
    </row>
    <row r="232" s="2" customFormat="1" ht="37.8" customHeight="1">
      <c r="A232" s="39"/>
      <c r="B232" s="40"/>
      <c r="C232" s="226" t="s">
        <v>1204</v>
      </c>
      <c r="D232" s="226" t="s">
        <v>225</v>
      </c>
      <c r="E232" s="227" t="s">
        <v>1246</v>
      </c>
      <c r="F232" s="228" t="s">
        <v>1247</v>
      </c>
      <c r="G232" s="229" t="s">
        <v>318</v>
      </c>
      <c r="H232" s="230">
        <v>4</v>
      </c>
      <c r="I232" s="231"/>
      <c r="J232" s="232">
        <f>ROUND(I232*H232,2)</f>
        <v>0</v>
      </c>
      <c r="K232" s="228" t="s">
        <v>229</v>
      </c>
      <c r="L232" s="45"/>
      <c r="M232" s="233" t="s">
        <v>1</v>
      </c>
      <c r="N232" s="234" t="s">
        <v>43</v>
      </c>
      <c r="O232" s="92"/>
      <c r="P232" s="235">
        <f>O232*H232</f>
        <v>0</v>
      </c>
      <c r="Q232" s="235">
        <v>0</v>
      </c>
      <c r="R232" s="235">
        <f>Q232*H232</f>
        <v>0</v>
      </c>
      <c r="S232" s="235">
        <v>0</v>
      </c>
      <c r="T232" s="236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7" t="s">
        <v>365</v>
      </c>
      <c r="AT232" s="237" t="s">
        <v>225</v>
      </c>
      <c r="AU232" s="237" t="s">
        <v>87</v>
      </c>
      <c r="AY232" s="18" t="s">
        <v>224</v>
      </c>
      <c r="BE232" s="238">
        <f>IF(N232="základní",J232,0)</f>
        <v>0</v>
      </c>
      <c r="BF232" s="238">
        <f>IF(N232="snížená",J232,0)</f>
        <v>0</v>
      </c>
      <c r="BG232" s="238">
        <f>IF(N232="zákl. přenesená",J232,0)</f>
        <v>0</v>
      </c>
      <c r="BH232" s="238">
        <f>IF(N232="sníž. přenesená",J232,0)</f>
        <v>0</v>
      </c>
      <c r="BI232" s="238">
        <f>IF(N232="nulová",J232,0)</f>
        <v>0</v>
      </c>
      <c r="BJ232" s="18" t="s">
        <v>85</v>
      </c>
      <c r="BK232" s="238">
        <f>ROUND(I232*H232,2)</f>
        <v>0</v>
      </c>
      <c r="BL232" s="18" t="s">
        <v>365</v>
      </c>
      <c r="BM232" s="237" t="s">
        <v>3141</v>
      </c>
    </row>
    <row r="233" s="2" customFormat="1" ht="24.15" customHeight="1">
      <c r="A233" s="39"/>
      <c r="B233" s="40"/>
      <c r="C233" s="297" t="s">
        <v>1208</v>
      </c>
      <c r="D233" s="297" t="s">
        <v>483</v>
      </c>
      <c r="E233" s="298" t="s">
        <v>1250</v>
      </c>
      <c r="F233" s="299" t="s">
        <v>1251</v>
      </c>
      <c r="G233" s="300" t="s">
        <v>318</v>
      </c>
      <c r="H233" s="301">
        <v>4</v>
      </c>
      <c r="I233" s="302"/>
      <c r="J233" s="303">
        <f>ROUND(I233*H233,2)</f>
        <v>0</v>
      </c>
      <c r="K233" s="299" t="s">
        <v>229</v>
      </c>
      <c r="L233" s="304"/>
      <c r="M233" s="305" t="s">
        <v>1</v>
      </c>
      <c r="N233" s="306" t="s">
        <v>43</v>
      </c>
      <c r="O233" s="92"/>
      <c r="P233" s="235">
        <f>O233*H233</f>
        <v>0</v>
      </c>
      <c r="Q233" s="235">
        <v>8.0000000000000007E-05</v>
      </c>
      <c r="R233" s="235">
        <f>Q233*H233</f>
        <v>0.00032000000000000003</v>
      </c>
      <c r="S233" s="235">
        <v>0</v>
      </c>
      <c r="T233" s="236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7" t="s">
        <v>567</v>
      </c>
      <c r="AT233" s="237" t="s">
        <v>483</v>
      </c>
      <c r="AU233" s="237" t="s">
        <v>87</v>
      </c>
      <c r="AY233" s="18" t="s">
        <v>224</v>
      </c>
      <c r="BE233" s="238">
        <f>IF(N233="základní",J233,0)</f>
        <v>0</v>
      </c>
      <c r="BF233" s="238">
        <f>IF(N233="snížená",J233,0)</f>
        <v>0</v>
      </c>
      <c r="BG233" s="238">
        <f>IF(N233="zákl. přenesená",J233,0)</f>
        <v>0</v>
      </c>
      <c r="BH233" s="238">
        <f>IF(N233="sníž. přenesená",J233,0)</f>
        <v>0</v>
      </c>
      <c r="BI233" s="238">
        <f>IF(N233="nulová",J233,0)</f>
        <v>0</v>
      </c>
      <c r="BJ233" s="18" t="s">
        <v>85</v>
      </c>
      <c r="BK233" s="238">
        <f>ROUND(I233*H233,2)</f>
        <v>0</v>
      </c>
      <c r="BL233" s="18" t="s">
        <v>365</v>
      </c>
      <c r="BM233" s="237" t="s">
        <v>3142</v>
      </c>
    </row>
    <row r="234" s="2" customFormat="1" ht="33" customHeight="1">
      <c r="A234" s="39"/>
      <c r="B234" s="40"/>
      <c r="C234" s="226" t="s">
        <v>1212</v>
      </c>
      <c r="D234" s="226" t="s">
        <v>225</v>
      </c>
      <c r="E234" s="227" t="s">
        <v>3143</v>
      </c>
      <c r="F234" s="228" t="s">
        <v>3144</v>
      </c>
      <c r="G234" s="229" t="s">
        <v>318</v>
      </c>
      <c r="H234" s="230">
        <v>2</v>
      </c>
      <c r="I234" s="231"/>
      <c r="J234" s="232">
        <f>ROUND(I234*H234,2)</f>
        <v>0</v>
      </c>
      <c r="K234" s="228" t="s">
        <v>229</v>
      </c>
      <c r="L234" s="45"/>
      <c r="M234" s="233" t="s">
        <v>1</v>
      </c>
      <c r="N234" s="234" t="s">
        <v>43</v>
      </c>
      <c r="O234" s="92"/>
      <c r="P234" s="235">
        <f>O234*H234</f>
        <v>0</v>
      </c>
      <c r="Q234" s="235">
        <v>0</v>
      </c>
      <c r="R234" s="235">
        <f>Q234*H234</f>
        <v>0</v>
      </c>
      <c r="S234" s="235">
        <v>0</v>
      </c>
      <c r="T234" s="236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7" t="s">
        <v>365</v>
      </c>
      <c r="AT234" s="237" t="s">
        <v>225</v>
      </c>
      <c r="AU234" s="237" t="s">
        <v>87</v>
      </c>
      <c r="AY234" s="18" t="s">
        <v>224</v>
      </c>
      <c r="BE234" s="238">
        <f>IF(N234="základní",J234,0)</f>
        <v>0</v>
      </c>
      <c r="BF234" s="238">
        <f>IF(N234="snížená",J234,0)</f>
        <v>0</v>
      </c>
      <c r="BG234" s="238">
        <f>IF(N234="zákl. přenesená",J234,0)</f>
        <v>0</v>
      </c>
      <c r="BH234" s="238">
        <f>IF(N234="sníž. přenesená",J234,0)</f>
        <v>0</v>
      </c>
      <c r="BI234" s="238">
        <f>IF(N234="nulová",J234,0)</f>
        <v>0</v>
      </c>
      <c r="BJ234" s="18" t="s">
        <v>85</v>
      </c>
      <c r="BK234" s="238">
        <f>ROUND(I234*H234,2)</f>
        <v>0</v>
      </c>
      <c r="BL234" s="18" t="s">
        <v>365</v>
      </c>
      <c r="BM234" s="237" t="s">
        <v>3145</v>
      </c>
    </row>
    <row r="235" s="2" customFormat="1" ht="21.75" customHeight="1">
      <c r="A235" s="39"/>
      <c r="B235" s="40"/>
      <c r="C235" s="297" t="s">
        <v>1216</v>
      </c>
      <c r="D235" s="297" t="s">
        <v>483</v>
      </c>
      <c r="E235" s="298" t="s">
        <v>3146</v>
      </c>
      <c r="F235" s="299" t="s">
        <v>3147</v>
      </c>
      <c r="G235" s="300" t="s">
        <v>318</v>
      </c>
      <c r="H235" s="301">
        <v>2</v>
      </c>
      <c r="I235" s="302"/>
      <c r="J235" s="303">
        <f>ROUND(I235*H235,2)</f>
        <v>0</v>
      </c>
      <c r="K235" s="299" t="s">
        <v>229</v>
      </c>
      <c r="L235" s="304"/>
      <c r="M235" s="305" t="s">
        <v>1</v>
      </c>
      <c r="N235" s="306" t="s">
        <v>43</v>
      </c>
      <c r="O235" s="92"/>
      <c r="P235" s="235">
        <f>O235*H235</f>
        <v>0</v>
      </c>
      <c r="Q235" s="235">
        <v>0.00020000000000000001</v>
      </c>
      <c r="R235" s="235">
        <f>Q235*H235</f>
        <v>0.00040000000000000002</v>
      </c>
      <c r="S235" s="235">
        <v>0</v>
      </c>
      <c r="T235" s="236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7" t="s">
        <v>567</v>
      </c>
      <c r="AT235" s="237" t="s">
        <v>483</v>
      </c>
      <c r="AU235" s="237" t="s">
        <v>87</v>
      </c>
      <c r="AY235" s="18" t="s">
        <v>224</v>
      </c>
      <c r="BE235" s="238">
        <f>IF(N235="základní",J235,0)</f>
        <v>0</v>
      </c>
      <c r="BF235" s="238">
        <f>IF(N235="snížená",J235,0)</f>
        <v>0</v>
      </c>
      <c r="BG235" s="238">
        <f>IF(N235="zákl. přenesená",J235,0)</f>
        <v>0</v>
      </c>
      <c r="BH235" s="238">
        <f>IF(N235="sníž. přenesená",J235,0)</f>
        <v>0</v>
      </c>
      <c r="BI235" s="238">
        <f>IF(N235="nulová",J235,0)</f>
        <v>0</v>
      </c>
      <c r="BJ235" s="18" t="s">
        <v>85</v>
      </c>
      <c r="BK235" s="238">
        <f>ROUND(I235*H235,2)</f>
        <v>0</v>
      </c>
      <c r="BL235" s="18" t="s">
        <v>365</v>
      </c>
      <c r="BM235" s="237" t="s">
        <v>3148</v>
      </c>
    </row>
    <row r="236" s="2" customFormat="1" ht="16.5" customHeight="1">
      <c r="A236" s="39"/>
      <c r="B236" s="40"/>
      <c r="C236" s="226" t="s">
        <v>1220</v>
      </c>
      <c r="D236" s="226" t="s">
        <v>225</v>
      </c>
      <c r="E236" s="227" t="s">
        <v>1254</v>
      </c>
      <c r="F236" s="228" t="s">
        <v>1255</v>
      </c>
      <c r="G236" s="229" t="s">
        <v>318</v>
      </c>
      <c r="H236" s="230">
        <v>2</v>
      </c>
      <c r="I236" s="231"/>
      <c r="J236" s="232">
        <f>ROUND(I236*H236,2)</f>
        <v>0</v>
      </c>
      <c r="K236" s="228" t="s">
        <v>1</v>
      </c>
      <c r="L236" s="45"/>
      <c r="M236" s="233" t="s">
        <v>1</v>
      </c>
      <c r="N236" s="234" t="s">
        <v>43</v>
      </c>
      <c r="O236" s="92"/>
      <c r="P236" s="235">
        <f>O236*H236</f>
        <v>0</v>
      </c>
      <c r="Q236" s="235">
        <v>0</v>
      </c>
      <c r="R236" s="235">
        <f>Q236*H236</f>
        <v>0</v>
      </c>
      <c r="S236" s="235">
        <v>0</v>
      </c>
      <c r="T236" s="236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7" t="s">
        <v>365</v>
      </c>
      <c r="AT236" s="237" t="s">
        <v>225</v>
      </c>
      <c r="AU236" s="237" t="s">
        <v>87</v>
      </c>
      <c r="AY236" s="18" t="s">
        <v>224</v>
      </c>
      <c r="BE236" s="238">
        <f>IF(N236="základní",J236,0)</f>
        <v>0</v>
      </c>
      <c r="BF236" s="238">
        <f>IF(N236="snížená",J236,0)</f>
        <v>0</v>
      </c>
      <c r="BG236" s="238">
        <f>IF(N236="zákl. přenesená",J236,0)</f>
        <v>0</v>
      </c>
      <c r="BH236" s="238">
        <f>IF(N236="sníž. přenesená",J236,0)</f>
        <v>0</v>
      </c>
      <c r="BI236" s="238">
        <f>IF(N236="nulová",J236,0)</f>
        <v>0</v>
      </c>
      <c r="BJ236" s="18" t="s">
        <v>85</v>
      </c>
      <c r="BK236" s="238">
        <f>ROUND(I236*H236,2)</f>
        <v>0</v>
      </c>
      <c r="BL236" s="18" t="s">
        <v>365</v>
      </c>
      <c r="BM236" s="237" t="s">
        <v>3149</v>
      </c>
    </row>
    <row r="237" s="2" customFormat="1" ht="16.5" customHeight="1">
      <c r="A237" s="39"/>
      <c r="B237" s="40"/>
      <c r="C237" s="226" t="s">
        <v>1224</v>
      </c>
      <c r="D237" s="226" t="s">
        <v>225</v>
      </c>
      <c r="E237" s="227" t="s">
        <v>1258</v>
      </c>
      <c r="F237" s="228" t="s">
        <v>1259</v>
      </c>
      <c r="G237" s="229" t="s">
        <v>318</v>
      </c>
      <c r="H237" s="230">
        <v>1</v>
      </c>
      <c r="I237" s="231"/>
      <c r="J237" s="232">
        <f>ROUND(I237*H237,2)</f>
        <v>0</v>
      </c>
      <c r="K237" s="228" t="s">
        <v>1</v>
      </c>
      <c r="L237" s="45"/>
      <c r="M237" s="233" t="s">
        <v>1</v>
      </c>
      <c r="N237" s="234" t="s">
        <v>43</v>
      </c>
      <c r="O237" s="92"/>
      <c r="P237" s="235">
        <f>O237*H237</f>
        <v>0</v>
      </c>
      <c r="Q237" s="235">
        <v>0</v>
      </c>
      <c r="R237" s="235">
        <f>Q237*H237</f>
        <v>0</v>
      </c>
      <c r="S237" s="235">
        <v>0</v>
      </c>
      <c r="T237" s="236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7" t="s">
        <v>365</v>
      </c>
      <c r="AT237" s="237" t="s">
        <v>225</v>
      </c>
      <c r="AU237" s="237" t="s">
        <v>87</v>
      </c>
      <c r="AY237" s="18" t="s">
        <v>224</v>
      </c>
      <c r="BE237" s="238">
        <f>IF(N237="základní",J237,0)</f>
        <v>0</v>
      </c>
      <c r="BF237" s="238">
        <f>IF(N237="snížená",J237,0)</f>
        <v>0</v>
      </c>
      <c r="BG237" s="238">
        <f>IF(N237="zákl. přenesená",J237,0)</f>
        <v>0</v>
      </c>
      <c r="BH237" s="238">
        <f>IF(N237="sníž. přenesená",J237,0)</f>
        <v>0</v>
      </c>
      <c r="BI237" s="238">
        <f>IF(N237="nulová",J237,0)</f>
        <v>0</v>
      </c>
      <c r="BJ237" s="18" t="s">
        <v>85</v>
      </c>
      <c r="BK237" s="238">
        <f>ROUND(I237*H237,2)</f>
        <v>0</v>
      </c>
      <c r="BL237" s="18" t="s">
        <v>365</v>
      </c>
      <c r="BM237" s="237" t="s">
        <v>3150</v>
      </c>
    </row>
    <row r="238" s="2" customFormat="1" ht="16.5" customHeight="1">
      <c r="A238" s="39"/>
      <c r="B238" s="40"/>
      <c r="C238" s="226" t="s">
        <v>1228</v>
      </c>
      <c r="D238" s="226" t="s">
        <v>225</v>
      </c>
      <c r="E238" s="227" t="s">
        <v>1262</v>
      </c>
      <c r="F238" s="228" t="s">
        <v>1263</v>
      </c>
      <c r="G238" s="229" t="s">
        <v>318</v>
      </c>
      <c r="H238" s="230">
        <v>3</v>
      </c>
      <c r="I238" s="231"/>
      <c r="J238" s="232">
        <f>ROUND(I238*H238,2)</f>
        <v>0</v>
      </c>
      <c r="K238" s="228" t="s">
        <v>1</v>
      </c>
      <c r="L238" s="45"/>
      <c r="M238" s="233" t="s">
        <v>1</v>
      </c>
      <c r="N238" s="234" t="s">
        <v>43</v>
      </c>
      <c r="O238" s="92"/>
      <c r="P238" s="235">
        <f>O238*H238</f>
        <v>0</v>
      </c>
      <c r="Q238" s="235">
        <v>0</v>
      </c>
      <c r="R238" s="235">
        <f>Q238*H238</f>
        <v>0</v>
      </c>
      <c r="S238" s="235">
        <v>0</v>
      </c>
      <c r="T238" s="236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7" t="s">
        <v>365</v>
      </c>
      <c r="AT238" s="237" t="s">
        <v>225</v>
      </c>
      <c r="AU238" s="237" t="s">
        <v>87</v>
      </c>
      <c r="AY238" s="18" t="s">
        <v>224</v>
      </c>
      <c r="BE238" s="238">
        <f>IF(N238="základní",J238,0)</f>
        <v>0</v>
      </c>
      <c r="BF238" s="238">
        <f>IF(N238="snížená",J238,0)</f>
        <v>0</v>
      </c>
      <c r="BG238" s="238">
        <f>IF(N238="zákl. přenesená",J238,0)</f>
        <v>0</v>
      </c>
      <c r="BH238" s="238">
        <f>IF(N238="sníž. přenesená",J238,0)</f>
        <v>0</v>
      </c>
      <c r="BI238" s="238">
        <f>IF(N238="nulová",J238,0)</f>
        <v>0</v>
      </c>
      <c r="BJ238" s="18" t="s">
        <v>85</v>
      </c>
      <c r="BK238" s="238">
        <f>ROUND(I238*H238,2)</f>
        <v>0</v>
      </c>
      <c r="BL238" s="18" t="s">
        <v>365</v>
      </c>
      <c r="BM238" s="237" t="s">
        <v>3151</v>
      </c>
    </row>
    <row r="239" s="2" customFormat="1" ht="16.5" customHeight="1">
      <c r="A239" s="39"/>
      <c r="B239" s="40"/>
      <c r="C239" s="226" t="s">
        <v>1233</v>
      </c>
      <c r="D239" s="226" t="s">
        <v>225</v>
      </c>
      <c r="E239" s="227" t="s">
        <v>1266</v>
      </c>
      <c r="F239" s="228" t="s">
        <v>1267</v>
      </c>
      <c r="G239" s="229" t="s">
        <v>318</v>
      </c>
      <c r="H239" s="230">
        <v>3</v>
      </c>
      <c r="I239" s="231"/>
      <c r="J239" s="232">
        <f>ROUND(I239*H239,2)</f>
        <v>0</v>
      </c>
      <c r="K239" s="228" t="s">
        <v>1</v>
      </c>
      <c r="L239" s="45"/>
      <c r="M239" s="233" t="s">
        <v>1</v>
      </c>
      <c r="N239" s="234" t="s">
        <v>43</v>
      </c>
      <c r="O239" s="92"/>
      <c r="P239" s="235">
        <f>O239*H239</f>
        <v>0</v>
      </c>
      <c r="Q239" s="235">
        <v>0</v>
      </c>
      <c r="R239" s="235">
        <f>Q239*H239</f>
        <v>0</v>
      </c>
      <c r="S239" s="235">
        <v>0</v>
      </c>
      <c r="T239" s="236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7" t="s">
        <v>365</v>
      </c>
      <c r="AT239" s="237" t="s">
        <v>225</v>
      </c>
      <c r="AU239" s="237" t="s">
        <v>87</v>
      </c>
      <c r="AY239" s="18" t="s">
        <v>224</v>
      </c>
      <c r="BE239" s="238">
        <f>IF(N239="základní",J239,0)</f>
        <v>0</v>
      </c>
      <c r="BF239" s="238">
        <f>IF(N239="snížená",J239,0)</f>
        <v>0</v>
      </c>
      <c r="BG239" s="238">
        <f>IF(N239="zákl. přenesená",J239,0)</f>
        <v>0</v>
      </c>
      <c r="BH239" s="238">
        <f>IF(N239="sníž. přenesená",J239,0)</f>
        <v>0</v>
      </c>
      <c r="BI239" s="238">
        <f>IF(N239="nulová",J239,0)</f>
        <v>0</v>
      </c>
      <c r="BJ239" s="18" t="s">
        <v>85</v>
      </c>
      <c r="BK239" s="238">
        <f>ROUND(I239*H239,2)</f>
        <v>0</v>
      </c>
      <c r="BL239" s="18" t="s">
        <v>365</v>
      </c>
      <c r="BM239" s="237" t="s">
        <v>3152</v>
      </c>
    </row>
    <row r="240" s="2" customFormat="1" ht="16.5" customHeight="1">
      <c r="A240" s="39"/>
      <c r="B240" s="40"/>
      <c r="C240" s="226" t="s">
        <v>1237</v>
      </c>
      <c r="D240" s="226" t="s">
        <v>225</v>
      </c>
      <c r="E240" s="227" t="s">
        <v>1270</v>
      </c>
      <c r="F240" s="228" t="s">
        <v>1271</v>
      </c>
      <c r="G240" s="229" t="s">
        <v>318</v>
      </c>
      <c r="H240" s="230">
        <v>2</v>
      </c>
      <c r="I240" s="231"/>
      <c r="J240" s="232">
        <f>ROUND(I240*H240,2)</f>
        <v>0</v>
      </c>
      <c r="K240" s="228" t="s">
        <v>1</v>
      </c>
      <c r="L240" s="45"/>
      <c r="M240" s="233" t="s">
        <v>1</v>
      </c>
      <c r="N240" s="234" t="s">
        <v>43</v>
      </c>
      <c r="O240" s="92"/>
      <c r="P240" s="235">
        <f>O240*H240</f>
        <v>0</v>
      </c>
      <c r="Q240" s="235">
        <v>0</v>
      </c>
      <c r="R240" s="235">
        <f>Q240*H240</f>
        <v>0</v>
      </c>
      <c r="S240" s="235">
        <v>0</v>
      </c>
      <c r="T240" s="236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7" t="s">
        <v>365</v>
      </c>
      <c r="AT240" s="237" t="s">
        <v>225</v>
      </c>
      <c r="AU240" s="237" t="s">
        <v>87</v>
      </c>
      <c r="AY240" s="18" t="s">
        <v>224</v>
      </c>
      <c r="BE240" s="238">
        <f>IF(N240="základní",J240,0)</f>
        <v>0</v>
      </c>
      <c r="BF240" s="238">
        <f>IF(N240="snížená",J240,0)</f>
        <v>0</v>
      </c>
      <c r="BG240" s="238">
        <f>IF(N240="zákl. přenesená",J240,0)</f>
        <v>0</v>
      </c>
      <c r="BH240" s="238">
        <f>IF(N240="sníž. přenesená",J240,0)</f>
        <v>0</v>
      </c>
      <c r="BI240" s="238">
        <f>IF(N240="nulová",J240,0)</f>
        <v>0</v>
      </c>
      <c r="BJ240" s="18" t="s">
        <v>85</v>
      </c>
      <c r="BK240" s="238">
        <f>ROUND(I240*H240,2)</f>
        <v>0</v>
      </c>
      <c r="BL240" s="18" t="s">
        <v>365</v>
      </c>
      <c r="BM240" s="237" t="s">
        <v>3153</v>
      </c>
    </row>
    <row r="241" s="2" customFormat="1" ht="16.5" customHeight="1">
      <c r="A241" s="39"/>
      <c r="B241" s="40"/>
      <c r="C241" s="226" t="s">
        <v>1241</v>
      </c>
      <c r="D241" s="226" t="s">
        <v>225</v>
      </c>
      <c r="E241" s="227" t="s">
        <v>1274</v>
      </c>
      <c r="F241" s="228" t="s">
        <v>1275</v>
      </c>
      <c r="G241" s="229" t="s">
        <v>318</v>
      </c>
      <c r="H241" s="230">
        <v>1</v>
      </c>
      <c r="I241" s="231"/>
      <c r="J241" s="232">
        <f>ROUND(I241*H241,2)</f>
        <v>0</v>
      </c>
      <c r="K241" s="228" t="s">
        <v>1</v>
      </c>
      <c r="L241" s="45"/>
      <c r="M241" s="233" t="s">
        <v>1</v>
      </c>
      <c r="N241" s="234" t="s">
        <v>43</v>
      </c>
      <c r="O241" s="92"/>
      <c r="P241" s="235">
        <f>O241*H241</f>
        <v>0</v>
      </c>
      <c r="Q241" s="235">
        <v>0</v>
      </c>
      <c r="R241" s="235">
        <f>Q241*H241</f>
        <v>0</v>
      </c>
      <c r="S241" s="235">
        <v>0</v>
      </c>
      <c r="T241" s="236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7" t="s">
        <v>365</v>
      </c>
      <c r="AT241" s="237" t="s">
        <v>225</v>
      </c>
      <c r="AU241" s="237" t="s">
        <v>87</v>
      </c>
      <c r="AY241" s="18" t="s">
        <v>224</v>
      </c>
      <c r="BE241" s="238">
        <f>IF(N241="základní",J241,0)</f>
        <v>0</v>
      </c>
      <c r="BF241" s="238">
        <f>IF(N241="snížená",J241,0)</f>
        <v>0</v>
      </c>
      <c r="BG241" s="238">
        <f>IF(N241="zákl. přenesená",J241,0)</f>
        <v>0</v>
      </c>
      <c r="BH241" s="238">
        <f>IF(N241="sníž. přenesená",J241,0)</f>
        <v>0</v>
      </c>
      <c r="BI241" s="238">
        <f>IF(N241="nulová",J241,0)</f>
        <v>0</v>
      </c>
      <c r="BJ241" s="18" t="s">
        <v>85</v>
      </c>
      <c r="BK241" s="238">
        <f>ROUND(I241*H241,2)</f>
        <v>0</v>
      </c>
      <c r="BL241" s="18" t="s">
        <v>365</v>
      </c>
      <c r="BM241" s="237" t="s">
        <v>3154</v>
      </c>
    </row>
    <row r="242" s="2" customFormat="1" ht="16.5" customHeight="1">
      <c r="A242" s="39"/>
      <c r="B242" s="40"/>
      <c r="C242" s="226" t="s">
        <v>1245</v>
      </c>
      <c r="D242" s="226" t="s">
        <v>225</v>
      </c>
      <c r="E242" s="227" t="s">
        <v>3155</v>
      </c>
      <c r="F242" s="228" t="s">
        <v>3156</v>
      </c>
      <c r="G242" s="229" t="s">
        <v>318</v>
      </c>
      <c r="H242" s="230">
        <v>1</v>
      </c>
      <c r="I242" s="231"/>
      <c r="J242" s="232">
        <f>ROUND(I242*H242,2)</f>
        <v>0</v>
      </c>
      <c r="K242" s="228" t="s">
        <v>1</v>
      </c>
      <c r="L242" s="45"/>
      <c r="M242" s="233" t="s">
        <v>1</v>
      </c>
      <c r="N242" s="234" t="s">
        <v>43</v>
      </c>
      <c r="O242" s="92"/>
      <c r="P242" s="235">
        <f>O242*H242</f>
        <v>0</v>
      </c>
      <c r="Q242" s="235">
        <v>0</v>
      </c>
      <c r="R242" s="235">
        <f>Q242*H242</f>
        <v>0</v>
      </c>
      <c r="S242" s="235">
        <v>0</v>
      </c>
      <c r="T242" s="236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7" t="s">
        <v>365</v>
      </c>
      <c r="AT242" s="237" t="s">
        <v>225</v>
      </c>
      <c r="AU242" s="237" t="s">
        <v>87</v>
      </c>
      <c r="AY242" s="18" t="s">
        <v>224</v>
      </c>
      <c r="BE242" s="238">
        <f>IF(N242="základní",J242,0)</f>
        <v>0</v>
      </c>
      <c r="BF242" s="238">
        <f>IF(N242="snížená",J242,0)</f>
        <v>0</v>
      </c>
      <c r="BG242" s="238">
        <f>IF(N242="zákl. přenesená",J242,0)</f>
        <v>0</v>
      </c>
      <c r="BH242" s="238">
        <f>IF(N242="sníž. přenesená",J242,0)</f>
        <v>0</v>
      </c>
      <c r="BI242" s="238">
        <f>IF(N242="nulová",J242,0)</f>
        <v>0</v>
      </c>
      <c r="BJ242" s="18" t="s">
        <v>85</v>
      </c>
      <c r="BK242" s="238">
        <f>ROUND(I242*H242,2)</f>
        <v>0</v>
      </c>
      <c r="BL242" s="18" t="s">
        <v>365</v>
      </c>
      <c r="BM242" s="237" t="s">
        <v>3157</v>
      </c>
    </row>
    <row r="243" s="2" customFormat="1" ht="16.5" customHeight="1">
      <c r="A243" s="39"/>
      <c r="B243" s="40"/>
      <c r="C243" s="226" t="s">
        <v>1249</v>
      </c>
      <c r="D243" s="226" t="s">
        <v>225</v>
      </c>
      <c r="E243" s="227" t="s">
        <v>1278</v>
      </c>
      <c r="F243" s="228" t="s">
        <v>1279</v>
      </c>
      <c r="G243" s="229" t="s">
        <v>318</v>
      </c>
      <c r="H243" s="230">
        <v>5</v>
      </c>
      <c r="I243" s="231"/>
      <c r="J243" s="232">
        <f>ROUND(I243*H243,2)</f>
        <v>0</v>
      </c>
      <c r="K243" s="228" t="s">
        <v>1</v>
      </c>
      <c r="L243" s="45"/>
      <c r="M243" s="233" t="s">
        <v>1</v>
      </c>
      <c r="N243" s="234" t="s">
        <v>43</v>
      </c>
      <c r="O243" s="92"/>
      <c r="P243" s="235">
        <f>O243*H243</f>
        <v>0</v>
      </c>
      <c r="Q243" s="235">
        <v>0</v>
      </c>
      <c r="R243" s="235">
        <f>Q243*H243</f>
        <v>0</v>
      </c>
      <c r="S243" s="235">
        <v>0</v>
      </c>
      <c r="T243" s="236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7" t="s">
        <v>365</v>
      </c>
      <c r="AT243" s="237" t="s">
        <v>225</v>
      </c>
      <c r="AU243" s="237" t="s">
        <v>87</v>
      </c>
      <c r="AY243" s="18" t="s">
        <v>224</v>
      </c>
      <c r="BE243" s="238">
        <f>IF(N243="základní",J243,0)</f>
        <v>0</v>
      </c>
      <c r="BF243" s="238">
        <f>IF(N243="snížená",J243,0)</f>
        <v>0</v>
      </c>
      <c r="BG243" s="238">
        <f>IF(N243="zákl. přenesená",J243,0)</f>
        <v>0</v>
      </c>
      <c r="BH243" s="238">
        <f>IF(N243="sníž. přenesená",J243,0)</f>
        <v>0</v>
      </c>
      <c r="BI243" s="238">
        <f>IF(N243="nulová",J243,0)</f>
        <v>0</v>
      </c>
      <c r="BJ243" s="18" t="s">
        <v>85</v>
      </c>
      <c r="BK243" s="238">
        <f>ROUND(I243*H243,2)</f>
        <v>0</v>
      </c>
      <c r="BL243" s="18" t="s">
        <v>365</v>
      </c>
      <c r="BM243" s="237" t="s">
        <v>3158</v>
      </c>
    </row>
    <row r="244" s="2" customFormat="1" ht="16.5" customHeight="1">
      <c r="A244" s="39"/>
      <c r="B244" s="40"/>
      <c r="C244" s="226" t="s">
        <v>1253</v>
      </c>
      <c r="D244" s="226" t="s">
        <v>225</v>
      </c>
      <c r="E244" s="227" t="s">
        <v>3159</v>
      </c>
      <c r="F244" s="228" t="s">
        <v>3160</v>
      </c>
      <c r="G244" s="229" t="s">
        <v>318</v>
      </c>
      <c r="H244" s="230">
        <v>9</v>
      </c>
      <c r="I244" s="231"/>
      <c r="J244" s="232">
        <f>ROUND(I244*H244,2)</f>
        <v>0</v>
      </c>
      <c r="K244" s="228" t="s">
        <v>1</v>
      </c>
      <c r="L244" s="45"/>
      <c r="M244" s="233" t="s">
        <v>1</v>
      </c>
      <c r="N244" s="234" t="s">
        <v>43</v>
      </c>
      <c r="O244" s="92"/>
      <c r="P244" s="235">
        <f>O244*H244</f>
        <v>0</v>
      </c>
      <c r="Q244" s="235">
        <v>0</v>
      </c>
      <c r="R244" s="235">
        <f>Q244*H244</f>
        <v>0</v>
      </c>
      <c r="S244" s="235">
        <v>0</v>
      </c>
      <c r="T244" s="236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7" t="s">
        <v>365</v>
      </c>
      <c r="AT244" s="237" t="s">
        <v>225</v>
      </c>
      <c r="AU244" s="237" t="s">
        <v>87</v>
      </c>
      <c r="AY244" s="18" t="s">
        <v>224</v>
      </c>
      <c r="BE244" s="238">
        <f>IF(N244="základní",J244,0)</f>
        <v>0</v>
      </c>
      <c r="BF244" s="238">
        <f>IF(N244="snížená",J244,0)</f>
        <v>0</v>
      </c>
      <c r="BG244" s="238">
        <f>IF(N244="zákl. přenesená",J244,0)</f>
        <v>0</v>
      </c>
      <c r="BH244" s="238">
        <f>IF(N244="sníž. přenesená",J244,0)</f>
        <v>0</v>
      </c>
      <c r="BI244" s="238">
        <f>IF(N244="nulová",J244,0)</f>
        <v>0</v>
      </c>
      <c r="BJ244" s="18" t="s">
        <v>85</v>
      </c>
      <c r="BK244" s="238">
        <f>ROUND(I244*H244,2)</f>
        <v>0</v>
      </c>
      <c r="BL244" s="18" t="s">
        <v>365</v>
      </c>
      <c r="BM244" s="237" t="s">
        <v>3161</v>
      </c>
    </row>
    <row r="245" s="2" customFormat="1" ht="16.5" customHeight="1">
      <c r="A245" s="39"/>
      <c r="B245" s="40"/>
      <c r="C245" s="226" t="s">
        <v>1257</v>
      </c>
      <c r="D245" s="226" t="s">
        <v>225</v>
      </c>
      <c r="E245" s="227" t="s">
        <v>1282</v>
      </c>
      <c r="F245" s="228" t="s">
        <v>1283</v>
      </c>
      <c r="G245" s="229" t="s">
        <v>318</v>
      </c>
      <c r="H245" s="230">
        <v>1</v>
      </c>
      <c r="I245" s="231"/>
      <c r="J245" s="232">
        <f>ROUND(I245*H245,2)</f>
        <v>0</v>
      </c>
      <c r="K245" s="228" t="s">
        <v>1</v>
      </c>
      <c r="L245" s="45"/>
      <c r="M245" s="233" t="s">
        <v>1</v>
      </c>
      <c r="N245" s="234" t="s">
        <v>43</v>
      </c>
      <c r="O245" s="92"/>
      <c r="P245" s="235">
        <f>O245*H245</f>
        <v>0</v>
      </c>
      <c r="Q245" s="235">
        <v>0</v>
      </c>
      <c r="R245" s="235">
        <f>Q245*H245</f>
        <v>0</v>
      </c>
      <c r="S245" s="235">
        <v>0</v>
      </c>
      <c r="T245" s="236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7" t="s">
        <v>365</v>
      </c>
      <c r="AT245" s="237" t="s">
        <v>225</v>
      </c>
      <c r="AU245" s="237" t="s">
        <v>87</v>
      </c>
      <c r="AY245" s="18" t="s">
        <v>224</v>
      </c>
      <c r="BE245" s="238">
        <f>IF(N245="základní",J245,0)</f>
        <v>0</v>
      </c>
      <c r="BF245" s="238">
        <f>IF(N245="snížená",J245,0)</f>
        <v>0</v>
      </c>
      <c r="BG245" s="238">
        <f>IF(N245="zákl. přenesená",J245,0)</f>
        <v>0</v>
      </c>
      <c r="BH245" s="238">
        <f>IF(N245="sníž. přenesená",J245,0)</f>
        <v>0</v>
      </c>
      <c r="BI245" s="238">
        <f>IF(N245="nulová",J245,0)</f>
        <v>0</v>
      </c>
      <c r="BJ245" s="18" t="s">
        <v>85</v>
      </c>
      <c r="BK245" s="238">
        <f>ROUND(I245*H245,2)</f>
        <v>0</v>
      </c>
      <c r="BL245" s="18" t="s">
        <v>365</v>
      </c>
      <c r="BM245" s="237" t="s">
        <v>3162</v>
      </c>
    </row>
    <row r="246" s="2" customFormat="1" ht="16.5" customHeight="1">
      <c r="A246" s="39"/>
      <c r="B246" s="40"/>
      <c r="C246" s="226" t="s">
        <v>1261</v>
      </c>
      <c r="D246" s="226" t="s">
        <v>225</v>
      </c>
      <c r="E246" s="227" t="s">
        <v>1286</v>
      </c>
      <c r="F246" s="228" t="s">
        <v>1287</v>
      </c>
      <c r="G246" s="229" t="s">
        <v>318</v>
      </c>
      <c r="H246" s="230">
        <v>1</v>
      </c>
      <c r="I246" s="231"/>
      <c r="J246" s="232">
        <f>ROUND(I246*H246,2)</f>
        <v>0</v>
      </c>
      <c r="K246" s="228" t="s">
        <v>1</v>
      </c>
      <c r="L246" s="45"/>
      <c r="M246" s="233" t="s">
        <v>1</v>
      </c>
      <c r="N246" s="234" t="s">
        <v>43</v>
      </c>
      <c r="O246" s="92"/>
      <c r="P246" s="235">
        <f>O246*H246</f>
        <v>0</v>
      </c>
      <c r="Q246" s="235">
        <v>0</v>
      </c>
      <c r="R246" s="235">
        <f>Q246*H246</f>
        <v>0</v>
      </c>
      <c r="S246" s="235">
        <v>0</v>
      </c>
      <c r="T246" s="236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7" t="s">
        <v>365</v>
      </c>
      <c r="AT246" s="237" t="s">
        <v>225</v>
      </c>
      <c r="AU246" s="237" t="s">
        <v>87</v>
      </c>
      <c r="AY246" s="18" t="s">
        <v>224</v>
      </c>
      <c r="BE246" s="238">
        <f>IF(N246="základní",J246,0)</f>
        <v>0</v>
      </c>
      <c r="BF246" s="238">
        <f>IF(N246="snížená",J246,0)</f>
        <v>0</v>
      </c>
      <c r="BG246" s="238">
        <f>IF(N246="zákl. přenesená",J246,0)</f>
        <v>0</v>
      </c>
      <c r="BH246" s="238">
        <f>IF(N246="sníž. přenesená",J246,0)</f>
        <v>0</v>
      </c>
      <c r="BI246" s="238">
        <f>IF(N246="nulová",J246,0)</f>
        <v>0</v>
      </c>
      <c r="BJ246" s="18" t="s">
        <v>85</v>
      </c>
      <c r="BK246" s="238">
        <f>ROUND(I246*H246,2)</f>
        <v>0</v>
      </c>
      <c r="BL246" s="18" t="s">
        <v>365</v>
      </c>
      <c r="BM246" s="237" t="s">
        <v>3163</v>
      </c>
    </row>
    <row r="247" s="2" customFormat="1" ht="16.5" customHeight="1">
      <c r="A247" s="39"/>
      <c r="B247" s="40"/>
      <c r="C247" s="226" t="s">
        <v>1265</v>
      </c>
      <c r="D247" s="226" t="s">
        <v>225</v>
      </c>
      <c r="E247" s="227" t="s">
        <v>3164</v>
      </c>
      <c r="F247" s="228" t="s">
        <v>3165</v>
      </c>
      <c r="G247" s="229" t="s">
        <v>318</v>
      </c>
      <c r="H247" s="230">
        <v>1</v>
      </c>
      <c r="I247" s="231"/>
      <c r="J247" s="232">
        <f>ROUND(I247*H247,2)</f>
        <v>0</v>
      </c>
      <c r="K247" s="228" t="s">
        <v>1</v>
      </c>
      <c r="L247" s="45"/>
      <c r="M247" s="233" t="s">
        <v>1</v>
      </c>
      <c r="N247" s="234" t="s">
        <v>43</v>
      </c>
      <c r="O247" s="92"/>
      <c r="P247" s="235">
        <f>O247*H247</f>
        <v>0</v>
      </c>
      <c r="Q247" s="235">
        <v>0</v>
      </c>
      <c r="R247" s="235">
        <f>Q247*H247</f>
        <v>0</v>
      </c>
      <c r="S247" s="235">
        <v>0</v>
      </c>
      <c r="T247" s="236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7" t="s">
        <v>365</v>
      </c>
      <c r="AT247" s="237" t="s">
        <v>225</v>
      </c>
      <c r="AU247" s="237" t="s">
        <v>87</v>
      </c>
      <c r="AY247" s="18" t="s">
        <v>224</v>
      </c>
      <c r="BE247" s="238">
        <f>IF(N247="základní",J247,0)</f>
        <v>0</v>
      </c>
      <c r="BF247" s="238">
        <f>IF(N247="snížená",J247,0)</f>
        <v>0</v>
      </c>
      <c r="BG247" s="238">
        <f>IF(N247="zákl. přenesená",J247,0)</f>
        <v>0</v>
      </c>
      <c r="BH247" s="238">
        <f>IF(N247="sníž. přenesená",J247,0)</f>
        <v>0</v>
      </c>
      <c r="BI247" s="238">
        <f>IF(N247="nulová",J247,0)</f>
        <v>0</v>
      </c>
      <c r="BJ247" s="18" t="s">
        <v>85</v>
      </c>
      <c r="BK247" s="238">
        <f>ROUND(I247*H247,2)</f>
        <v>0</v>
      </c>
      <c r="BL247" s="18" t="s">
        <v>365</v>
      </c>
      <c r="BM247" s="237" t="s">
        <v>3166</v>
      </c>
    </row>
    <row r="248" s="2" customFormat="1" ht="16.5" customHeight="1">
      <c r="A248" s="39"/>
      <c r="B248" s="40"/>
      <c r="C248" s="226" t="s">
        <v>1269</v>
      </c>
      <c r="D248" s="226" t="s">
        <v>225</v>
      </c>
      <c r="E248" s="227" t="s">
        <v>3167</v>
      </c>
      <c r="F248" s="228" t="s">
        <v>3168</v>
      </c>
      <c r="G248" s="229" t="s">
        <v>318</v>
      </c>
      <c r="H248" s="230">
        <v>1</v>
      </c>
      <c r="I248" s="231"/>
      <c r="J248" s="232">
        <f>ROUND(I248*H248,2)</f>
        <v>0</v>
      </c>
      <c r="K248" s="228" t="s">
        <v>1</v>
      </c>
      <c r="L248" s="45"/>
      <c r="M248" s="233" t="s">
        <v>1</v>
      </c>
      <c r="N248" s="234" t="s">
        <v>43</v>
      </c>
      <c r="O248" s="92"/>
      <c r="P248" s="235">
        <f>O248*H248</f>
        <v>0</v>
      </c>
      <c r="Q248" s="235">
        <v>0</v>
      </c>
      <c r="R248" s="235">
        <f>Q248*H248</f>
        <v>0</v>
      </c>
      <c r="S248" s="235">
        <v>0</v>
      </c>
      <c r="T248" s="236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7" t="s">
        <v>365</v>
      </c>
      <c r="AT248" s="237" t="s">
        <v>225</v>
      </c>
      <c r="AU248" s="237" t="s">
        <v>87</v>
      </c>
      <c r="AY248" s="18" t="s">
        <v>224</v>
      </c>
      <c r="BE248" s="238">
        <f>IF(N248="základní",J248,0)</f>
        <v>0</v>
      </c>
      <c r="BF248" s="238">
        <f>IF(N248="snížená",J248,0)</f>
        <v>0</v>
      </c>
      <c r="BG248" s="238">
        <f>IF(N248="zákl. přenesená",J248,0)</f>
        <v>0</v>
      </c>
      <c r="BH248" s="238">
        <f>IF(N248="sníž. přenesená",J248,0)</f>
        <v>0</v>
      </c>
      <c r="BI248" s="238">
        <f>IF(N248="nulová",J248,0)</f>
        <v>0</v>
      </c>
      <c r="BJ248" s="18" t="s">
        <v>85</v>
      </c>
      <c r="BK248" s="238">
        <f>ROUND(I248*H248,2)</f>
        <v>0</v>
      </c>
      <c r="BL248" s="18" t="s">
        <v>365</v>
      </c>
      <c r="BM248" s="237" t="s">
        <v>3169</v>
      </c>
    </row>
    <row r="249" s="2" customFormat="1" ht="16.5" customHeight="1">
      <c r="A249" s="39"/>
      <c r="B249" s="40"/>
      <c r="C249" s="226" t="s">
        <v>1273</v>
      </c>
      <c r="D249" s="226" t="s">
        <v>225</v>
      </c>
      <c r="E249" s="227" t="s">
        <v>1290</v>
      </c>
      <c r="F249" s="228" t="s">
        <v>1291</v>
      </c>
      <c r="G249" s="229" t="s">
        <v>318</v>
      </c>
      <c r="H249" s="230">
        <v>20</v>
      </c>
      <c r="I249" s="231"/>
      <c r="J249" s="232">
        <f>ROUND(I249*H249,2)</f>
        <v>0</v>
      </c>
      <c r="K249" s="228" t="s">
        <v>1</v>
      </c>
      <c r="L249" s="45"/>
      <c r="M249" s="233" t="s">
        <v>1</v>
      </c>
      <c r="N249" s="234" t="s">
        <v>43</v>
      </c>
      <c r="O249" s="92"/>
      <c r="P249" s="235">
        <f>O249*H249</f>
        <v>0</v>
      </c>
      <c r="Q249" s="235">
        <v>0</v>
      </c>
      <c r="R249" s="235">
        <f>Q249*H249</f>
        <v>0</v>
      </c>
      <c r="S249" s="235">
        <v>0</v>
      </c>
      <c r="T249" s="236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7" t="s">
        <v>365</v>
      </c>
      <c r="AT249" s="237" t="s">
        <v>225</v>
      </c>
      <c r="AU249" s="237" t="s">
        <v>87</v>
      </c>
      <c r="AY249" s="18" t="s">
        <v>224</v>
      </c>
      <c r="BE249" s="238">
        <f>IF(N249="základní",J249,0)</f>
        <v>0</v>
      </c>
      <c r="BF249" s="238">
        <f>IF(N249="snížená",J249,0)</f>
        <v>0</v>
      </c>
      <c r="BG249" s="238">
        <f>IF(N249="zákl. přenesená",J249,0)</f>
        <v>0</v>
      </c>
      <c r="BH249" s="238">
        <f>IF(N249="sníž. přenesená",J249,0)</f>
        <v>0</v>
      </c>
      <c r="BI249" s="238">
        <f>IF(N249="nulová",J249,0)</f>
        <v>0</v>
      </c>
      <c r="BJ249" s="18" t="s">
        <v>85</v>
      </c>
      <c r="BK249" s="238">
        <f>ROUND(I249*H249,2)</f>
        <v>0</v>
      </c>
      <c r="BL249" s="18" t="s">
        <v>365</v>
      </c>
      <c r="BM249" s="237" t="s">
        <v>3170</v>
      </c>
    </row>
    <row r="250" s="2" customFormat="1" ht="16.5" customHeight="1">
      <c r="A250" s="39"/>
      <c r="B250" s="40"/>
      <c r="C250" s="226" t="s">
        <v>1277</v>
      </c>
      <c r="D250" s="226" t="s">
        <v>225</v>
      </c>
      <c r="E250" s="227" t="s">
        <v>1294</v>
      </c>
      <c r="F250" s="228" t="s">
        <v>1295</v>
      </c>
      <c r="G250" s="229" t="s">
        <v>318</v>
      </c>
      <c r="H250" s="230">
        <v>20</v>
      </c>
      <c r="I250" s="231"/>
      <c r="J250" s="232">
        <f>ROUND(I250*H250,2)</f>
        <v>0</v>
      </c>
      <c r="K250" s="228" t="s">
        <v>1</v>
      </c>
      <c r="L250" s="45"/>
      <c r="M250" s="233" t="s">
        <v>1</v>
      </c>
      <c r="N250" s="234" t="s">
        <v>43</v>
      </c>
      <c r="O250" s="92"/>
      <c r="P250" s="235">
        <f>O250*H250</f>
        <v>0</v>
      </c>
      <c r="Q250" s="235">
        <v>0</v>
      </c>
      <c r="R250" s="235">
        <f>Q250*H250</f>
        <v>0</v>
      </c>
      <c r="S250" s="235">
        <v>0</v>
      </c>
      <c r="T250" s="236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7" t="s">
        <v>365</v>
      </c>
      <c r="AT250" s="237" t="s">
        <v>225</v>
      </c>
      <c r="AU250" s="237" t="s">
        <v>87</v>
      </c>
      <c r="AY250" s="18" t="s">
        <v>224</v>
      </c>
      <c r="BE250" s="238">
        <f>IF(N250="základní",J250,0)</f>
        <v>0</v>
      </c>
      <c r="BF250" s="238">
        <f>IF(N250="snížená",J250,0)</f>
        <v>0</v>
      </c>
      <c r="BG250" s="238">
        <f>IF(N250="zákl. přenesená",J250,0)</f>
        <v>0</v>
      </c>
      <c r="BH250" s="238">
        <f>IF(N250="sníž. přenesená",J250,0)</f>
        <v>0</v>
      </c>
      <c r="BI250" s="238">
        <f>IF(N250="nulová",J250,0)</f>
        <v>0</v>
      </c>
      <c r="BJ250" s="18" t="s">
        <v>85</v>
      </c>
      <c r="BK250" s="238">
        <f>ROUND(I250*H250,2)</f>
        <v>0</v>
      </c>
      <c r="BL250" s="18" t="s">
        <v>365</v>
      </c>
      <c r="BM250" s="237" t="s">
        <v>3171</v>
      </c>
    </row>
    <row r="251" s="2" customFormat="1" ht="24.15" customHeight="1">
      <c r="A251" s="39"/>
      <c r="B251" s="40"/>
      <c r="C251" s="226" t="s">
        <v>1281</v>
      </c>
      <c r="D251" s="226" t="s">
        <v>225</v>
      </c>
      <c r="E251" s="227" t="s">
        <v>1298</v>
      </c>
      <c r="F251" s="228" t="s">
        <v>1299</v>
      </c>
      <c r="G251" s="229" t="s">
        <v>318</v>
      </c>
      <c r="H251" s="230">
        <v>7</v>
      </c>
      <c r="I251" s="231"/>
      <c r="J251" s="232">
        <f>ROUND(I251*H251,2)</f>
        <v>0</v>
      </c>
      <c r="K251" s="228" t="s">
        <v>1</v>
      </c>
      <c r="L251" s="45"/>
      <c r="M251" s="233" t="s">
        <v>1</v>
      </c>
      <c r="N251" s="234" t="s">
        <v>43</v>
      </c>
      <c r="O251" s="92"/>
      <c r="P251" s="235">
        <f>O251*H251</f>
        <v>0</v>
      </c>
      <c r="Q251" s="235">
        <v>0</v>
      </c>
      <c r="R251" s="235">
        <f>Q251*H251</f>
        <v>0</v>
      </c>
      <c r="S251" s="235">
        <v>0</v>
      </c>
      <c r="T251" s="236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7" t="s">
        <v>365</v>
      </c>
      <c r="AT251" s="237" t="s">
        <v>225</v>
      </c>
      <c r="AU251" s="237" t="s">
        <v>87</v>
      </c>
      <c r="AY251" s="18" t="s">
        <v>224</v>
      </c>
      <c r="BE251" s="238">
        <f>IF(N251="základní",J251,0)</f>
        <v>0</v>
      </c>
      <c r="BF251" s="238">
        <f>IF(N251="snížená",J251,0)</f>
        <v>0</v>
      </c>
      <c r="BG251" s="238">
        <f>IF(N251="zákl. přenesená",J251,0)</f>
        <v>0</v>
      </c>
      <c r="BH251" s="238">
        <f>IF(N251="sníž. přenesená",J251,0)</f>
        <v>0</v>
      </c>
      <c r="BI251" s="238">
        <f>IF(N251="nulová",J251,0)</f>
        <v>0</v>
      </c>
      <c r="BJ251" s="18" t="s">
        <v>85</v>
      </c>
      <c r="BK251" s="238">
        <f>ROUND(I251*H251,2)</f>
        <v>0</v>
      </c>
      <c r="BL251" s="18" t="s">
        <v>365</v>
      </c>
      <c r="BM251" s="237" t="s">
        <v>3172</v>
      </c>
    </row>
    <row r="252" s="2" customFormat="1">
      <c r="A252" s="39"/>
      <c r="B252" s="40"/>
      <c r="C252" s="41"/>
      <c r="D252" s="239" t="s">
        <v>235</v>
      </c>
      <c r="E252" s="41"/>
      <c r="F252" s="240" t="s">
        <v>1301</v>
      </c>
      <c r="G252" s="41"/>
      <c r="H252" s="41"/>
      <c r="I252" s="241"/>
      <c r="J252" s="41"/>
      <c r="K252" s="41"/>
      <c r="L252" s="45"/>
      <c r="M252" s="242"/>
      <c r="N252" s="243"/>
      <c r="O252" s="92"/>
      <c r="P252" s="92"/>
      <c r="Q252" s="92"/>
      <c r="R252" s="92"/>
      <c r="S252" s="92"/>
      <c r="T252" s="93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235</v>
      </c>
      <c r="AU252" s="18" t="s">
        <v>87</v>
      </c>
    </row>
    <row r="253" s="2" customFormat="1" ht="44.25" customHeight="1">
      <c r="A253" s="39"/>
      <c r="B253" s="40"/>
      <c r="C253" s="226" t="s">
        <v>1285</v>
      </c>
      <c r="D253" s="226" t="s">
        <v>225</v>
      </c>
      <c r="E253" s="227" t="s">
        <v>1303</v>
      </c>
      <c r="F253" s="228" t="s">
        <v>1304</v>
      </c>
      <c r="G253" s="229" t="s">
        <v>318</v>
      </c>
      <c r="H253" s="230">
        <v>4</v>
      </c>
      <c r="I253" s="231"/>
      <c r="J253" s="232">
        <f>ROUND(I253*H253,2)</f>
        <v>0</v>
      </c>
      <c r="K253" s="228" t="s">
        <v>1</v>
      </c>
      <c r="L253" s="45"/>
      <c r="M253" s="233" t="s">
        <v>1</v>
      </c>
      <c r="N253" s="234" t="s">
        <v>43</v>
      </c>
      <c r="O253" s="92"/>
      <c r="P253" s="235">
        <f>O253*H253</f>
        <v>0</v>
      </c>
      <c r="Q253" s="235">
        <v>0</v>
      </c>
      <c r="R253" s="235">
        <f>Q253*H253</f>
        <v>0</v>
      </c>
      <c r="S253" s="235">
        <v>0</v>
      </c>
      <c r="T253" s="236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7" t="s">
        <v>365</v>
      </c>
      <c r="AT253" s="237" t="s">
        <v>225</v>
      </c>
      <c r="AU253" s="237" t="s">
        <v>87</v>
      </c>
      <c r="AY253" s="18" t="s">
        <v>224</v>
      </c>
      <c r="BE253" s="238">
        <f>IF(N253="základní",J253,0)</f>
        <v>0</v>
      </c>
      <c r="BF253" s="238">
        <f>IF(N253="snížená",J253,0)</f>
        <v>0</v>
      </c>
      <c r="BG253" s="238">
        <f>IF(N253="zákl. přenesená",J253,0)</f>
        <v>0</v>
      </c>
      <c r="BH253" s="238">
        <f>IF(N253="sníž. přenesená",J253,0)</f>
        <v>0</v>
      </c>
      <c r="BI253" s="238">
        <f>IF(N253="nulová",J253,0)</f>
        <v>0</v>
      </c>
      <c r="BJ253" s="18" t="s">
        <v>85</v>
      </c>
      <c r="BK253" s="238">
        <f>ROUND(I253*H253,2)</f>
        <v>0</v>
      </c>
      <c r="BL253" s="18" t="s">
        <v>365</v>
      </c>
      <c r="BM253" s="237" t="s">
        <v>3173</v>
      </c>
    </row>
    <row r="254" s="2" customFormat="1" ht="21.75" customHeight="1">
      <c r="A254" s="39"/>
      <c r="B254" s="40"/>
      <c r="C254" s="226" t="s">
        <v>1289</v>
      </c>
      <c r="D254" s="226" t="s">
        <v>225</v>
      </c>
      <c r="E254" s="227" t="s">
        <v>1307</v>
      </c>
      <c r="F254" s="228" t="s">
        <v>3174</v>
      </c>
      <c r="G254" s="229" t="s">
        <v>318</v>
      </c>
      <c r="H254" s="230">
        <v>1</v>
      </c>
      <c r="I254" s="231"/>
      <c r="J254" s="232">
        <f>ROUND(I254*H254,2)</f>
        <v>0</v>
      </c>
      <c r="K254" s="228" t="s">
        <v>1</v>
      </c>
      <c r="L254" s="45"/>
      <c r="M254" s="233" t="s">
        <v>1</v>
      </c>
      <c r="N254" s="234" t="s">
        <v>43</v>
      </c>
      <c r="O254" s="92"/>
      <c r="P254" s="235">
        <f>O254*H254</f>
        <v>0</v>
      </c>
      <c r="Q254" s="235">
        <v>0</v>
      </c>
      <c r="R254" s="235">
        <f>Q254*H254</f>
        <v>0</v>
      </c>
      <c r="S254" s="235">
        <v>0</v>
      </c>
      <c r="T254" s="236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7" t="s">
        <v>365</v>
      </c>
      <c r="AT254" s="237" t="s">
        <v>225</v>
      </c>
      <c r="AU254" s="237" t="s">
        <v>87</v>
      </c>
      <c r="AY254" s="18" t="s">
        <v>224</v>
      </c>
      <c r="BE254" s="238">
        <f>IF(N254="základní",J254,0)</f>
        <v>0</v>
      </c>
      <c r="BF254" s="238">
        <f>IF(N254="snížená",J254,0)</f>
        <v>0</v>
      </c>
      <c r="BG254" s="238">
        <f>IF(N254="zákl. přenesená",J254,0)</f>
        <v>0</v>
      </c>
      <c r="BH254" s="238">
        <f>IF(N254="sníž. přenesená",J254,0)</f>
        <v>0</v>
      </c>
      <c r="BI254" s="238">
        <f>IF(N254="nulová",J254,0)</f>
        <v>0</v>
      </c>
      <c r="BJ254" s="18" t="s">
        <v>85</v>
      </c>
      <c r="BK254" s="238">
        <f>ROUND(I254*H254,2)</f>
        <v>0</v>
      </c>
      <c r="BL254" s="18" t="s">
        <v>365</v>
      </c>
      <c r="BM254" s="237" t="s">
        <v>3175</v>
      </c>
    </row>
    <row r="255" s="2" customFormat="1" ht="16.5" customHeight="1">
      <c r="A255" s="39"/>
      <c r="B255" s="40"/>
      <c r="C255" s="226" t="s">
        <v>1293</v>
      </c>
      <c r="D255" s="226" t="s">
        <v>225</v>
      </c>
      <c r="E255" s="227" t="s">
        <v>1312</v>
      </c>
      <c r="F255" s="228" t="s">
        <v>1317</v>
      </c>
      <c r="G255" s="229" t="s">
        <v>228</v>
      </c>
      <c r="H255" s="230">
        <v>1</v>
      </c>
      <c r="I255" s="231"/>
      <c r="J255" s="232">
        <f>ROUND(I255*H255,2)</f>
        <v>0</v>
      </c>
      <c r="K255" s="228" t="s">
        <v>1</v>
      </c>
      <c r="L255" s="45"/>
      <c r="M255" s="233" t="s">
        <v>1</v>
      </c>
      <c r="N255" s="234" t="s">
        <v>43</v>
      </c>
      <c r="O255" s="92"/>
      <c r="P255" s="235">
        <f>O255*H255</f>
        <v>0</v>
      </c>
      <c r="Q255" s="235">
        <v>0</v>
      </c>
      <c r="R255" s="235">
        <f>Q255*H255</f>
        <v>0</v>
      </c>
      <c r="S255" s="235">
        <v>0</v>
      </c>
      <c r="T255" s="236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7" t="s">
        <v>365</v>
      </c>
      <c r="AT255" s="237" t="s">
        <v>225</v>
      </c>
      <c r="AU255" s="237" t="s">
        <v>87</v>
      </c>
      <c r="AY255" s="18" t="s">
        <v>224</v>
      </c>
      <c r="BE255" s="238">
        <f>IF(N255="základní",J255,0)</f>
        <v>0</v>
      </c>
      <c r="BF255" s="238">
        <f>IF(N255="snížená",J255,0)</f>
        <v>0</v>
      </c>
      <c r="BG255" s="238">
        <f>IF(N255="zákl. přenesená",J255,0)</f>
        <v>0</v>
      </c>
      <c r="BH255" s="238">
        <f>IF(N255="sníž. přenesená",J255,0)</f>
        <v>0</v>
      </c>
      <c r="BI255" s="238">
        <f>IF(N255="nulová",J255,0)</f>
        <v>0</v>
      </c>
      <c r="BJ255" s="18" t="s">
        <v>85</v>
      </c>
      <c r="BK255" s="238">
        <f>ROUND(I255*H255,2)</f>
        <v>0</v>
      </c>
      <c r="BL255" s="18" t="s">
        <v>365</v>
      </c>
      <c r="BM255" s="237" t="s">
        <v>3176</v>
      </c>
    </row>
    <row r="256" s="12" customFormat="1" ht="22.8" customHeight="1">
      <c r="A256" s="12"/>
      <c r="B256" s="212"/>
      <c r="C256" s="213"/>
      <c r="D256" s="214" t="s">
        <v>77</v>
      </c>
      <c r="E256" s="244" t="s">
        <v>1319</v>
      </c>
      <c r="F256" s="244" t="s">
        <v>1320</v>
      </c>
      <c r="G256" s="213"/>
      <c r="H256" s="213"/>
      <c r="I256" s="216"/>
      <c r="J256" s="245">
        <f>BK256</f>
        <v>0</v>
      </c>
      <c r="K256" s="213"/>
      <c r="L256" s="218"/>
      <c r="M256" s="219"/>
      <c r="N256" s="220"/>
      <c r="O256" s="220"/>
      <c r="P256" s="221">
        <f>SUM(P257:P269)</f>
        <v>0</v>
      </c>
      <c r="Q256" s="220"/>
      <c r="R256" s="221">
        <f>SUM(R257:R269)</f>
        <v>0.45500000000000002</v>
      </c>
      <c r="S256" s="220"/>
      <c r="T256" s="222">
        <f>SUM(T257:T269)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23" t="s">
        <v>87</v>
      </c>
      <c r="AT256" s="224" t="s">
        <v>77</v>
      </c>
      <c r="AU256" s="224" t="s">
        <v>85</v>
      </c>
      <c r="AY256" s="223" t="s">
        <v>224</v>
      </c>
      <c r="BK256" s="225">
        <f>SUM(BK257:BK269)</f>
        <v>0</v>
      </c>
    </row>
    <row r="257" s="2" customFormat="1" ht="16.5" customHeight="1">
      <c r="A257" s="39"/>
      <c r="B257" s="40"/>
      <c r="C257" s="226" t="s">
        <v>1297</v>
      </c>
      <c r="D257" s="226" t="s">
        <v>225</v>
      </c>
      <c r="E257" s="227" t="s">
        <v>1322</v>
      </c>
      <c r="F257" s="228" t="s">
        <v>3177</v>
      </c>
      <c r="G257" s="229" t="s">
        <v>318</v>
      </c>
      <c r="H257" s="230">
        <v>1</v>
      </c>
      <c r="I257" s="231"/>
      <c r="J257" s="232">
        <f>ROUND(I257*H257,2)</f>
        <v>0</v>
      </c>
      <c r="K257" s="228" t="s">
        <v>1</v>
      </c>
      <c r="L257" s="45"/>
      <c r="M257" s="233" t="s">
        <v>1</v>
      </c>
      <c r="N257" s="234" t="s">
        <v>43</v>
      </c>
      <c r="O257" s="92"/>
      <c r="P257" s="235">
        <f>O257*H257</f>
        <v>0</v>
      </c>
      <c r="Q257" s="235">
        <v>0.02</v>
      </c>
      <c r="R257" s="235">
        <f>Q257*H257</f>
        <v>0.02</v>
      </c>
      <c r="S257" s="235">
        <v>0</v>
      </c>
      <c r="T257" s="236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7" t="s">
        <v>365</v>
      </c>
      <c r="AT257" s="237" t="s">
        <v>225</v>
      </c>
      <c r="AU257" s="237" t="s">
        <v>87</v>
      </c>
      <c r="AY257" s="18" t="s">
        <v>224</v>
      </c>
      <c r="BE257" s="238">
        <f>IF(N257="základní",J257,0)</f>
        <v>0</v>
      </c>
      <c r="BF257" s="238">
        <f>IF(N257="snížená",J257,0)</f>
        <v>0</v>
      </c>
      <c r="BG257" s="238">
        <f>IF(N257="zákl. přenesená",J257,0)</f>
        <v>0</v>
      </c>
      <c r="BH257" s="238">
        <f>IF(N257="sníž. přenesená",J257,0)</f>
        <v>0</v>
      </c>
      <c r="BI257" s="238">
        <f>IF(N257="nulová",J257,0)</f>
        <v>0</v>
      </c>
      <c r="BJ257" s="18" t="s">
        <v>85</v>
      </c>
      <c r="BK257" s="238">
        <f>ROUND(I257*H257,2)</f>
        <v>0</v>
      </c>
      <c r="BL257" s="18" t="s">
        <v>365</v>
      </c>
      <c r="BM257" s="237" t="s">
        <v>3178</v>
      </c>
    </row>
    <row r="258" s="2" customFormat="1" ht="21.75" customHeight="1">
      <c r="A258" s="39"/>
      <c r="B258" s="40"/>
      <c r="C258" s="226" t="s">
        <v>1302</v>
      </c>
      <c r="D258" s="226" t="s">
        <v>225</v>
      </c>
      <c r="E258" s="227" t="s">
        <v>1328</v>
      </c>
      <c r="F258" s="228" t="s">
        <v>3179</v>
      </c>
      <c r="G258" s="229" t="s">
        <v>318</v>
      </c>
      <c r="H258" s="230">
        <v>1</v>
      </c>
      <c r="I258" s="231"/>
      <c r="J258" s="232">
        <f>ROUND(I258*H258,2)</f>
        <v>0</v>
      </c>
      <c r="K258" s="228" t="s">
        <v>1</v>
      </c>
      <c r="L258" s="45"/>
      <c r="M258" s="233" t="s">
        <v>1</v>
      </c>
      <c r="N258" s="234" t="s">
        <v>43</v>
      </c>
      <c r="O258" s="92"/>
      <c r="P258" s="235">
        <f>O258*H258</f>
        <v>0</v>
      </c>
      <c r="Q258" s="235">
        <v>0.035000000000000003</v>
      </c>
      <c r="R258" s="235">
        <f>Q258*H258</f>
        <v>0.035000000000000003</v>
      </c>
      <c r="S258" s="235">
        <v>0</v>
      </c>
      <c r="T258" s="236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7" t="s">
        <v>365</v>
      </c>
      <c r="AT258" s="237" t="s">
        <v>225</v>
      </c>
      <c r="AU258" s="237" t="s">
        <v>87</v>
      </c>
      <c r="AY258" s="18" t="s">
        <v>224</v>
      </c>
      <c r="BE258" s="238">
        <f>IF(N258="základní",J258,0)</f>
        <v>0</v>
      </c>
      <c r="BF258" s="238">
        <f>IF(N258="snížená",J258,0)</f>
        <v>0</v>
      </c>
      <c r="BG258" s="238">
        <f>IF(N258="zákl. přenesená",J258,0)</f>
        <v>0</v>
      </c>
      <c r="BH258" s="238">
        <f>IF(N258="sníž. přenesená",J258,0)</f>
        <v>0</v>
      </c>
      <c r="BI258" s="238">
        <f>IF(N258="nulová",J258,0)</f>
        <v>0</v>
      </c>
      <c r="BJ258" s="18" t="s">
        <v>85</v>
      </c>
      <c r="BK258" s="238">
        <f>ROUND(I258*H258,2)</f>
        <v>0</v>
      </c>
      <c r="BL258" s="18" t="s">
        <v>365</v>
      </c>
      <c r="BM258" s="237" t="s">
        <v>3180</v>
      </c>
    </row>
    <row r="259" s="2" customFormat="1" ht="21.75" customHeight="1">
      <c r="A259" s="39"/>
      <c r="B259" s="40"/>
      <c r="C259" s="226" t="s">
        <v>1306</v>
      </c>
      <c r="D259" s="226" t="s">
        <v>225</v>
      </c>
      <c r="E259" s="227" t="s">
        <v>1334</v>
      </c>
      <c r="F259" s="228" t="s">
        <v>3181</v>
      </c>
      <c r="G259" s="229" t="s">
        <v>318</v>
      </c>
      <c r="H259" s="230">
        <v>1</v>
      </c>
      <c r="I259" s="231"/>
      <c r="J259" s="232">
        <f>ROUND(I259*H259,2)</f>
        <v>0</v>
      </c>
      <c r="K259" s="228" t="s">
        <v>1</v>
      </c>
      <c r="L259" s="45"/>
      <c r="M259" s="233" t="s">
        <v>1</v>
      </c>
      <c r="N259" s="234" t="s">
        <v>43</v>
      </c>
      <c r="O259" s="92"/>
      <c r="P259" s="235">
        <f>O259*H259</f>
        <v>0</v>
      </c>
      <c r="Q259" s="235">
        <v>0.035000000000000003</v>
      </c>
      <c r="R259" s="235">
        <f>Q259*H259</f>
        <v>0.035000000000000003</v>
      </c>
      <c r="S259" s="235">
        <v>0</v>
      </c>
      <c r="T259" s="236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7" t="s">
        <v>365</v>
      </c>
      <c r="AT259" s="237" t="s">
        <v>225</v>
      </c>
      <c r="AU259" s="237" t="s">
        <v>87</v>
      </c>
      <c r="AY259" s="18" t="s">
        <v>224</v>
      </c>
      <c r="BE259" s="238">
        <f>IF(N259="základní",J259,0)</f>
        <v>0</v>
      </c>
      <c r="BF259" s="238">
        <f>IF(N259="snížená",J259,0)</f>
        <v>0</v>
      </c>
      <c r="BG259" s="238">
        <f>IF(N259="zákl. přenesená",J259,0)</f>
        <v>0</v>
      </c>
      <c r="BH259" s="238">
        <f>IF(N259="sníž. přenesená",J259,0)</f>
        <v>0</v>
      </c>
      <c r="BI259" s="238">
        <f>IF(N259="nulová",J259,0)</f>
        <v>0</v>
      </c>
      <c r="BJ259" s="18" t="s">
        <v>85</v>
      </c>
      <c r="BK259" s="238">
        <f>ROUND(I259*H259,2)</f>
        <v>0</v>
      </c>
      <c r="BL259" s="18" t="s">
        <v>365</v>
      </c>
      <c r="BM259" s="237" t="s">
        <v>3182</v>
      </c>
    </row>
    <row r="260" s="2" customFormat="1" ht="21.75" customHeight="1">
      <c r="A260" s="39"/>
      <c r="B260" s="40"/>
      <c r="C260" s="226" t="s">
        <v>1311</v>
      </c>
      <c r="D260" s="226" t="s">
        <v>225</v>
      </c>
      <c r="E260" s="227" t="s">
        <v>1339</v>
      </c>
      <c r="F260" s="228" t="s">
        <v>3183</v>
      </c>
      <c r="G260" s="229" t="s">
        <v>318</v>
      </c>
      <c r="H260" s="230">
        <v>1</v>
      </c>
      <c r="I260" s="231"/>
      <c r="J260" s="232">
        <f>ROUND(I260*H260,2)</f>
        <v>0</v>
      </c>
      <c r="K260" s="228" t="s">
        <v>1</v>
      </c>
      <c r="L260" s="45"/>
      <c r="M260" s="233" t="s">
        <v>1</v>
      </c>
      <c r="N260" s="234" t="s">
        <v>43</v>
      </c>
      <c r="O260" s="92"/>
      <c r="P260" s="235">
        <f>O260*H260</f>
        <v>0</v>
      </c>
      <c r="Q260" s="235">
        <v>0.025000000000000001</v>
      </c>
      <c r="R260" s="235">
        <f>Q260*H260</f>
        <v>0.025000000000000001</v>
      </c>
      <c r="S260" s="235">
        <v>0</v>
      </c>
      <c r="T260" s="236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7" t="s">
        <v>365</v>
      </c>
      <c r="AT260" s="237" t="s">
        <v>225</v>
      </c>
      <c r="AU260" s="237" t="s">
        <v>87</v>
      </c>
      <c r="AY260" s="18" t="s">
        <v>224</v>
      </c>
      <c r="BE260" s="238">
        <f>IF(N260="základní",J260,0)</f>
        <v>0</v>
      </c>
      <c r="BF260" s="238">
        <f>IF(N260="snížená",J260,0)</f>
        <v>0</v>
      </c>
      <c r="BG260" s="238">
        <f>IF(N260="zákl. přenesená",J260,0)</f>
        <v>0</v>
      </c>
      <c r="BH260" s="238">
        <f>IF(N260="sníž. přenesená",J260,0)</f>
        <v>0</v>
      </c>
      <c r="BI260" s="238">
        <f>IF(N260="nulová",J260,0)</f>
        <v>0</v>
      </c>
      <c r="BJ260" s="18" t="s">
        <v>85</v>
      </c>
      <c r="BK260" s="238">
        <f>ROUND(I260*H260,2)</f>
        <v>0</v>
      </c>
      <c r="BL260" s="18" t="s">
        <v>365</v>
      </c>
      <c r="BM260" s="237" t="s">
        <v>3184</v>
      </c>
    </row>
    <row r="261" s="2" customFormat="1" ht="21.75" customHeight="1">
      <c r="A261" s="39"/>
      <c r="B261" s="40"/>
      <c r="C261" s="226" t="s">
        <v>1315</v>
      </c>
      <c r="D261" s="226" t="s">
        <v>225</v>
      </c>
      <c r="E261" s="227" t="s">
        <v>1345</v>
      </c>
      <c r="F261" s="228" t="s">
        <v>3185</v>
      </c>
      <c r="G261" s="229" t="s">
        <v>318</v>
      </c>
      <c r="H261" s="230">
        <v>1</v>
      </c>
      <c r="I261" s="231"/>
      <c r="J261" s="232">
        <f>ROUND(I261*H261,2)</f>
        <v>0</v>
      </c>
      <c r="K261" s="228" t="s">
        <v>1</v>
      </c>
      <c r="L261" s="45"/>
      <c r="M261" s="233" t="s">
        <v>1</v>
      </c>
      <c r="N261" s="234" t="s">
        <v>43</v>
      </c>
      <c r="O261" s="92"/>
      <c r="P261" s="235">
        <f>O261*H261</f>
        <v>0</v>
      </c>
      <c r="Q261" s="235">
        <v>0.025000000000000001</v>
      </c>
      <c r="R261" s="235">
        <f>Q261*H261</f>
        <v>0.025000000000000001</v>
      </c>
      <c r="S261" s="235">
        <v>0</v>
      </c>
      <c r="T261" s="236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7" t="s">
        <v>365</v>
      </c>
      <c r="AT261" s="237" t="s">
        <v>225</v>
      </c>
      <c r="AU261" s="237" t="s">
        <v>87</v>
      </c>
      <c r="AY261" s="18" t="s">
        <v>224</v>
      </c>
      <c r="BE261" s="238">
        <f>IF(N261="základní",J261,0)</f>
        <v>0</v>
      </c>
      <c r="BF261" s="238">
        <f>IF(N261="snížená",J261,0)</f>
        <v>0</v>
      </c>
      <c r="BG261" s="238">
        <f>IF(N261="zákl. přenesená",J261,0)</f>
        <v>0</v>
      </c>
      <c r="BH261" s="238">
        <f>IF(N261="sníž. přenesená",J261,0)</f>
        <v>0</v>
      </c>
      <c r="BI261" s="238">
        <f>IF(N261="nulová",J261,0)</f>
        <v>0</v>
      </c>
      <c r="BJ261" s="18" t="s">
        <v>85</v>
      </c>
      <c r="BK261" s="238">
        <f>ROUND(I261*H261,2)</f>
        <v>0</v>
      </c>
      <c r="BL261" s="18" t="s">
        <v>365</v>
      </c>
      <c r="BM261" s="237" t="s">
        <v>3186</v>
      </c>
    </row>
    <row r="262" s="2" customFormat="1" ht="21.75" customHeight="1">
      <c r="A262" s="39"/>
      <c r="B262" s="40"/>
      <c r="C262" s="226" t="s">
        <v>1321</v>
      </c>
      <c r="D262" s="226" t="s">
        <v>225</v>
      </c>
      <c r="E262" s="227" t="s">
        <v>1350</v>
      </c>
      <c r="F262" s="228" t="s">
        <v>3187</v>
      </c>
      <c r="G262" s="229" t="s">
        <v>318</v>
      </c>
      <c r="H262" s="230">
        <v>1</v>
      </c>
      <c r="I262" s="231"/>
      <c r="J262" s="232">
        <f>ROUND(I262*H262,2)</f>
        <v>0</v>
      </c>
      <c r="K262" s="228" t="s">
        <v>1</v>
      </c>
      <c r="L262" s="45"/>
      <c r="M262" s="233" t="s">
        <v>1</v>
      </c>
      <c r="N262" s="234" t="s">
        <v>43</v>
      </c>
      <c r="O262" s="92"/>
      <c r="P262" s="235">
        <f>O262*H262</f>
        <v>0</v>
      </c>
      <c r="Q262" s="235">
        <v>0.025000000000000001</v>
      </c>
      <c r="R262" s="235">
        <f>Q262*H262</f>
        <v>0.025000000000000001</v>
      </c>
      <c r="S262" s="235">
        <v>0</v>
      </c>
      <c r="T262" s="236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7" t="s">
        <v>365</v>
      </c>
      <c r="AT262" s="237" t="s">
        <v>225</v>
      </c>
      <c r="AU262" s="237" t="s">
        <v>87</v>
      </c>
      <c r="AY262" s="18" t="s">
        <v>224</v>
      </c>
      <c r="BE262" s="238">
        <f>IF(N262="základní",J262,0)</f>
        <v>0</v>
      </c>
      <c r="BF262" s="238">
        <f>IF(N262="snížená",J262,0)</f>
        <v>0</v>
      </c>
      <c r="BG262" s="238">
        <f>IF(N262="zákl. přenesená",J262,0)</f>
        <v>0</v>
      </c>
      <c r="BH262" s="238">
        <f>IF(N262="sníž. přenesená",J262,0)</f>
        <v>0</v>
      </c>
      <c r="BI262" s="238">
        <f>IF(N262="nulová",J262,0)</f>
        <v>0</v>
      </c>
      <c r="BJ262" s="18" t="s">
        <v>85</v>
      </c>
      <c r="BK262" s="238">
        <f>ROUND(I262*H262,2)</f>
        <v>0</v>
      </c>
      <c r="BL262" s="18" t="s">
        <v>365</v>
      </c>
      <c r="BM262" s="237" t="s">
        <v>3188</v>
      </c>
    </row>
    <row r="263" s="2" customFormat="1" ht="16.5" customHeight="1">
      <c r="A263" s="39"/>
      <c r="B263" s="40"/>
      <c r="C263" s="226" t="s">
        <v>1327</v>
      </c>
      <c r="D263" s="226" t="s">
        <v>225</v>
      </c>
      <c r="E263" s="227" t="s">
        <v>3189</v>
      </c>
      <c r="F263" s="228" t="s">
        <v>3190</v>
      </c>
      <c r="G263" s="229" t="s">
        <v>318</v>
      </c>
      <c r="H263" s="230">
        <v>2</v>
      </c>
      <c r="I263" s="231"/>
      <c r="J263" s="232">
        <f>ROUND(I263*H263,2)</f>
        <v>0</v>
      </c>
      <c r="K263" s="228" t="s">
        <v>1</v>
      </c>
      <c r="L263" s="45"/>
      <c r="M263" s="233" t="s">
        <v>1</v>
      </c>
      <c r="N263" s="234" t="s">
        <v>43</v>
      </c>
      <c r="O263" s="92"/>
      <c r="P263" s="235">
        <f>O263*H263</f>
        <v>0</v>
      </c>
      <c r="Q263" s="235">
        <v>0.025000000000000001</v>
      </c>
      <c r="R263" s="235">
        <f>Q263*H263</f>
        <v>0.050000000000000003</v>
      </c>
      <c r="S263" s="235">
        <v>0</v>
      </c>
      <c r="T263" s="236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7" t="s">
        <v>365</v>
      </c>
      <c r="AT263" s="237" t="s">
        <v>225</v>
      </c>
      <c r="AU263" s="237" t="s">
        <v>87</v>
      </c>
      <c r="AY263" s="18" t="s">
        <v>224</v>
      </c>
      <c r="BE263" s="238">
        <f>IF(N263="základní",J263,0)</f>
        <v>0</v>
      </c>
      <c r="BF263" s="238">
        <f>IF(N263="snížená",J263,0)</f>
        <v>0</v>
      </c>
      <c r="BG263" s="238">
        <f>IF(N263="zákl. přenesená",J263,0)</f>
        <v>0</v>
      </c>
      <c r="BH263" s="238">
        <f>IF(N263="sníž. přenesená",J263,0)</f>
        <v>0</v>
      </c>
      <c r="BI263" s="238">
        <f>IF(N263="nulová",J263,0)</f>
        <v>0</v>
      </c>
      <c r="BJ263" s="18" t="s">
        <v>85</v>
      </c>
      <c r="BK263" s="238">
        <f>ROUND(I263*H263,2)</f>
        <v>0</v>
      </c>
      <c r="BL263" s="18" t="s">
        <v>365</v>
      </c>
      <c r="BM263" s="237" t="s">
        <v>3191</v>
      </c>
    </row>
    <row r="264" s="2" customFormat="1" ht="16.5" customHeight="1">
      <c r="A264" s="39"/>
      <c r="B264" s="40"/>
      <c r="C264" s="226" t="s">
        <v>1333</v>
      </c>
      <c r="D264" s="226" t="s">
        <v>225</v>
      </c>
      <c r="E264" s="227" t="s">
        <v>3192</v>
      </c>
      <c r="F264" s="228" t="s">
        <v>3193</v>
      </c>
      <c r="G264" s="229" t="s">
        <v>318</v>
      </c>
      <c r="H264" s="230">
        <v>2</v>
      </c>
      <c r="I264" s="231"/>
      <c r="J264" s="232">
        <f>ROUND(I264*H264,2)</f>
        <v>0</v>
      </c>
      <c r="K264" s="228" t="s">
        <v>1</v>
      </c>
      <c r="L264" s="45"/>
      <c r="M264" s="233" t="s">
        <v>1</v>
      </c>
      <c r="N264" s="234" t="s">
        <v>43</v>
      </c>
      <c r="O264" s="92"/>
      <c r="P264" s="235">
        <f>O264*H264</f>
        <v>0</v>
      </c>
      <c r="Q264" s="235">
        <v>0.025000000000000001</v>
      </c>
      <c r="R264" s="235">
        <f>Q264*H264</f>
        <v>0.050000000000000003</v>
      </c>
      <c r="S264" s="235">
        <v>0</v>
      </c>
      <c r="T264" s="236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7" t="s">
        <v>365</v>
      </c>
      <c r="AT264" s="237" t="s">
        <v>225</v>
      </c>
      <c r="AU264" s="237" t="s">
        <v>87</v>
      </c>
      <c r="AY264" s="18" t="s">
        <v>224</v>
      </c>
      <c r="BE264" s="238">
        <f>IF(N264="základní",J264,0)</f>
        <v>0</v>
      </c>
      <c r="BF264" s="238">
        <f>IF(N264="snížená",J264,0)</f>
        <v>0</v>
      </c>
      <c r="BG264" s="238">
        <f>IF(N264="zákl. přenesená",J264,0)</f>
        <v>0</v>
      </c>
      <c r="BH264" s="238">
        <f>IF(N264="sníž. přenesená",J264,0)</f>
        <v>0</v>
      </c>
      <c r="BI264" s="238">
        <f>IF(N264="nulová",J264,0)</f>
        <v>0</v>
      </c>
      <c r="BJ264" s="18" t="s">
        <v>85</v>
      </c>
      <c r="BK264" s="238">
        <f>ROUND(I264*H264,2)</f>
        <v>0</v>
      </c>
      <c r="BL264" s="18" t="s">
        <v>365</v>
      </c>
      <c r="BM264" s="237" t="s">
        <v>3194</v>
      </c>
    </row>
    <row r="265" s="2" customFormat="1" ht="33" customHeight="1">
      <c r="A265" s="39"/>
      <c r="B265" s="40"/>
      <c r="C265" s="226" t="s">
        <v>1338</v>
      </c>
      <c r="D265" s="226" t="s">
        <v>225</v>
      </c>
      <c r="E265" s="227" t="s">
        <v>3195</v>
      </c>
      <c r="F265" s="228" t="s">
        <v>3196</v>
      </c>
      <c r="G265" s="229" t="s">
        <v>318</v>
      </c>
      <c r="H265" s="230">
        <v>1</v>
      </c>
      <c r="I265" s="231"/>
      <c r="J265" s="232">
        <f>ROUND(I265*H265,2)</f>
        <v>0</v>
      </c>
      <c r="K265" s="228" t="s">
        <v>1</v>
      </c>
      <c r="L265" s="45"/>
      <c r="M265" s="233" t="s">
        <v>1</v>
      </c>
      <c r="N265" s="234" t="s">
        <v>43</v>
      </c>
      <c r="O265" s="92"/>
      <c r="P265" s="235">
        <f>O265*H265</f>
        <v>0</v>
      </c>
      <c r="Q265" s="235">
        <v>0.029999999999999999</v>
      </c>
      <c r="R265" s="235">
        <f>Q265*H265</f>
        <v>0.029999999999999999</v>
      </c>
      <c r="S265" s="235">
        <v>0</v>
      </c>
      <c r="T265" s="236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7" t="s">
        <v>365</v>
      </c>
      <c r="AT265" s="237" t="s">
        <v>225</v>
      </c>
      <c r="AU265" s="237" t="s">
        <v>87</v>
      </c>
      <c r="AY265" s="18" t="s">
        <v>224</v>
      </c>
      <c r="BE265" s="238">
        <f>IF(N265="základní",J265,0)</f>
        <v>0</v>
      </c>
      <c r="BF265" s="238">
        <f>IF(N265="snížená",J265,0)</f>
        <v>0</v>
      </c>
      <c r="BG265" s="238">
        <f>IF(N265="zákl. přenesená",J265,0)</f>
        <v>0</v>
      </c>
      <c r="BH265" s="238">
        <f>IF(N265="sníž. přenesená",J265,0)</f>
        <v>0</v>
      </c>
      <c r="BI265" s="238">
        <f>IF(N265="nulová",J265,0)</f>
        <v>0</v>
      </c>
      <c r="BJ265" s="18" t="s">
        <v>85</v>
      </c>
      <c r="BK265" s="238">
        <f>ROUND(I265*H265,2)</f>
        <v>0</v>
      </c>
      <c r="BL265" s="18" t="s">
        <v>365</v>
      </c>
      <c r="BM265" s="237" t="s">
        <v>3197</v>
      </c>
    </row>
    <row r="266" s="2" customFormat="1" ht="21.75" customHeight="1">
      <c r="A266" s="39"/>
      <c r="B266" s="40"/>
      <c r="C266" s="226" t="s">
        <v>1344</v>
      </c>
      <c r="D266" s="226" t="s">
        <v>225</v>
      </c>
      <c r="E266" s="227" t="s">
        <v>3198</v>
      </c>
      <c r="F266" s="228" t="s">
        <v>3199</v>
      </c>
      <c r="G266" s="229" t="s">
        <v>318</v>
      </c>
      <c r="H266" s="230">
        <v>3</v>
      </c>
      <c r="I266" s="231"/>
      <c r="J266" s="232">
        <f>ROUND(I266*H266,2)</f>
        <v>0</v>
      </c>
      <c r="K266" s="228" t="s">
        <v>1</v>
      </c>
      <c r="L266" s="45"/>
      <c r="M266" s="233" t="s">
        <v>1</v>
      </c>
      <c r="N266" s="234" t="s">
        <v>43</v>
      </c>
      <c r="O266" s="92"/>
      <c r="P266" s="235">
        <f>O266*H266</f>
        <v>0</v>
      </c>
      <c r="Q266" s="235">
        <v>0.029999999999999999</v>
      </c>
      <c r="R266" s="235">
        <f>Q266*H266</f>
        <v>0.089999999999999997</v>
      </c>
      <c r="S266" s="235">
        <v>0</v>
      </c>
      <c r="T266" s="236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7" t="s">
        <v>365</v>
      </c>
      <c r="AT266" s="237" t="s">
        <v>225</v>
      </c>
      <c r="AU266" s="237" t="s">
        <v>87</v>
      </c>
      <c r="AY266" s="18" t="s">
        <v>224</v>
      </c>
      <c r="BE266" s="238">
        <f>IF(N266="základní",J266,0)</f>
        <v>0</v>
      </c>
      <c r="BF266" s="238">
        <f>IF(N266="snížená",J266,0)</f>
        <v>0</v>
      </c>
      <c r="BG266" s="238">
        <f>IF(N266="zákl. přenesená",J266,0)</f>
        <v>0</v>
      </c>
      <c r="BH266" s="238">
        <f>IF(N266="sníž. přenesená",J266,0)</f>
        <v>0</v>
      </c>
      <c r="BI266" s="238">
        <f>IF(N266="nulová",J266,0)</f>
        <v>0</v>
      </c>
      <c r="BJ266" s="18" t="s">
        <v>85</v>
      </c>
      <c r="BK266" s="238">
        <f>ROUND(I266*H266,2)</f>
        <v>0</v>
      </c>
      <c r="BL266" s="18" t="s">
        <v>365</v>
      </c>
      <c r="BM266" s="237" t="s">
        <v>3200</v>
      </c>
    </row>
    <row r="267" s="2" customFormat="1" ht="16.5" customHeight="1">
      <c r="A267" s="39"/>
      <c r="B267" s="40"/>
      <c r="C267" s="226" t="s">
        <v>1349</v>
      </c>
      <c r="D267" s="226" t="s">
        <v>225</v>
      </c>
      <c r="E267" s="227" t="s">
        <v>3201</v>
      </c>
      <c r="F267" s="228" t="s">
        <v>3202</v>
      </c>
      <c r="G267" s="229" t="s">
        <v>318</v>
      </c>
      <c r="H267" s="230">
        <v>1</v>
      </c>
      <c r="I267" s="231"/>
      <c r="J267" s="232">
        <f>ROUND(I267*H267,2)</f>
        <v>0</v>
      </c>
      <c r="K267" s="228" t="s">
        <v>1</v>
      </c>
      <c r="L267" s="45"/>
      <c r="M267" s="233" t="s">
        <v>1</v>
      </c>
      <c r="N267" s="234" t="s">
        <v>43</v>
      </c>
      <c r="O267" s="92"/>
      <c r="P267" s="235">
        <f>O267*H267</f>
        <v>0</v>
      </c>
      <c r="Q267" s="235">
        <v>0.029999999999999999</v>
      </c>
      <c r="R267" s="235">
        <f>Q267*H267</f>
        <v>0.029999999999999999</v>
      </c>
      <c r="S267" s="235">
        <v>0</v>
      </c>
      <c r="T267" s="236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7" t="s">
        <v>365</v>
      </c>
      <c r="AT267" s="237" t="s">
        <v>225</v>
      </c>
      <c r="AU267" s="237" t="s">
        <v>87</v>
      </c>
      <c r="AY267" s="18" t="s">
        <v>224</v>
      </c>
      <c r="BE267" s="238">
        <f>IF(N267="základní",J267,0)</f>
        <v>0</v>
      </c>
      <c r="BF267" s="238">
        <f>IF(N267="snížená",J267,0)</f>
        <v>0</v>
      </c>
      <c r="BG267" s="238">
        <f>IF(N267="zákl. přenesená",J267,0)</f>
        <v>0</v>
      </c>
      <c r="BH267" s="238">
        <f>IF(N267="sníž. přenesená",J267,0)</f>
        <v>0</v>
      </c>
      <c r="BI267" s="238">
        <f>IF(N267="nulová",J267,0)</f>
        <v>0</v>
      </c>
      <c r="BJ267" s="18" t="s">
        <v>85</v>
      </c>
      <c r="BK267" s="238">
        <f>ROUND(I267*H267,2)</f>
        <v>0</v>
      </c>
      <c r="BL267" s="18" t="s">
        <v>365</v>
      </c>
      <c r="BM267" s="237" t="s">
        <v>3203</v>
      </c>
    </row>
    <row r="268" s="2" customFormat="1" ht="16.5" customHeight="1">
      <c r="A268" s="39"/>
      <c r="B268" s="40"/>
      <c r="C268" s="226" t="s">
        <v>1353</v>
      </c>
      <c r="D268" s="226" t="s">
        <v>225</v>
      </c>
      <c r="E268" s="227" t="s">
        <v>3204</v>
      </c>
      <c r="F268" s="228" t="s">
        <v>3205</v>
      </c>
      <c r="G268" s="229" t="s">
        <v>318</v>
      </c>
      <c r="H268" s="230">
        <v>2</v>
      </c>
      <c r="I268" s="231"/>
      <c r="J268" s="232">
        <f>ROUND(I268*H268,2)</f>
        <v>0</v>
      </c>
      <c r="K268" s="228" t="s">
        <v>1</v>
      </c>
      <c r="L268" s="45"/>
      <c r="M268" s="233" t="s">
        <v>1</v>
      </c>
      <c r="N268" s="234" t="s">
        <v>43</v>
      </c>
      <c r="O268" s="92"/>
      <c r="P268" s="235">
        <f>O268*H268</f>
        <v>0</v>
      </c>
      <c r="Q268" s="235">
        <v>0.02</v>
      </c>
      <c r="R268" s="235">
        <f>Q268*H268</f>
        <v>0.040000000000000001</v>
      </c>
      <c r="S268" s="235">
        <v>0</v>
      </c>
      <c r="T268" s="236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37" t="s">
        <v>365</v>
      </c>
      <c r="AT268" s="237" t="s">
        <v>225</v>
      </c>
      <c r="AU268" s="237" t="s">
        <v>87</v>
      </c>
      <c r="AY268" s="18" t="s">
        <v>224</v>
      </c>
      <c r="BE268" s="238">
        <f>IF(N268="základní",J268,0)</f>
        <v>0</v>
      </c>
      <c r="BF268" s="238">
        <f>IF(N268="snížená",J268,0)</f>
        <v>0</v>
      </c>
      <c r="BG268" s="238">
        <f>IF(N268="zákl. přenesená",J268,0)</f>
        <v>0</v>
      </c>
      <c r="BH268" s="238">
        <f>IF(N268="sníž. přenesená",J268,0)</f>
        <v>0</v>
      </c>
      <c r="BI268" s="238">
        <f>IF(N268="nulová",J268,0)</f>
        <v>0</v>
      </c>
      <c r="BJ268" s="18" t="s">
        <v>85</v>
      </c>
      <c r="BK268" s="238">
        <f>ROUND(I268*H268,2)</f>
        <v>0</v>
      </c>
      <c r="BL268" s="18" t="s">
        <v>365</v>
      </c>
      <c r="BM268" s="237" t="s">
        <v>3206</v>
      </c>
    </row>
    <row r="269" s="2" customFormat="1" ht="24.15" customHeight="1">
      <c r="A269" s="39"/>
      <c r="B269" s="40"/>
      <c r="C269" s="226" t="s">
        <v>1359</v>
      </c>
      <c r="D269" s="226" t="s">
        <v>225</v>
      </c>
      <c r="E269" s="227" t="s">
        <v>1354</v>
      </c>
      <c r="F269" s="228" t="s">
        <v>1355</v>
      </c>
      <c r="G269" s="229" t="s">
        <v>486</v>
      </c>
      <c r="H269" s="230">
        <v>0.45500000000000002</v>
      </c>
      <c r="I269" s="231"/>
      <c r="J269" s="232">
        <f>ROUND(I269*H269,2)</f>
        <v>0</v>
      </c>
      <c r="K269" s="228" t="s">
        <v>229</v>
      </c>
      <c r="L269" s="45"/>
      <c r="M269" s="233" t="s">
        <v>1</v>
      </c>
      <c r="N269" s="234" t="s">
        <v>43</v>
      </c>
      <c r="O269" s="92"/>
      <c r="P269" s="235">
        <f>O269*H269</f>
        <v>0</v>
      </c>
      <c r="Q269" s="235">
        <v>0</v>
      </c>
      <c r="R269" s="235">
        <f>Q269*H269</f>
        <v>0</v>
      </c>
      <c r="S269" s="235">
        <v>0</v>
      </c>
      <c r="T269" s="236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37" t="s">
        <v>365</v>
      </c>
      <c r="AT269" s="237" t="s">
        <v>225</v>
      </c>
      <c r="AU269" s="237" t="s">
        <v>87</v>
      </c>
      <c r="AY269" s="18" t="s">
        <v>224</v>
      </c>
      <c r="BE269" s="238">
        <f>IF(N269="základní",J269,0)</f>
        <v>0</v>
      </c>
      <c r="BF269" s="238">
        <f>IF(N269="snížená",J269,0)</f>
        <v>0</v>
      </c>
      <c r="BG269" s="238">
        <f>IF(N269="zákl. přenesená",J269,0)</f>
        <v>0</v>
      </c>
      <c r="BH269" s="238">
        <f>IF(N269="sníž. přenesená",J269,0)</f>
        <v>0</v>
      </c>
      <c r="BI269" s="238">
        <f>IF(N269="nulová",J269,0)</f>
        <v>0</v>
      </c>
      <c r="BJ269" s="18" t="s">
        <v>85</v>
      </c>
      <c r="BK269" s="238">
        <f>ROUND(I269*H269,2)</f>
        <v>0</v>
      </c>
      <c r="BL269" s="18" t="s">
        <v>365</v>
      </c>
      <c r="BM269" s="237" t="s">
        <v>3207</v>
      </c>
    </row>
    <row r="270" s="12" customFormat="1" ht="25.92" customHeight="1">
      <c r="A270" s="12"/>
      <c r="B270" s="212"/>
      <c r="C270" s="213"/>
      <c r="D270" s="214" t="s">
        <v>77</v>
      </c>
      <c r="E270" s="215" t="s">
        <v>3208</v>
      </c>
      <c r="F270" s="215" t="s">
        <v>190</v>
      </c>
      <c r="G270" s="213"/>
      <c r="H270" s="213"/>
      <c r="I270" s="216"/>
      <c r="J270" s="217">
        <f>BK270</f>
        <v>0</v>
      </c>
      <c r="K270" s="213"/>
      <c r="L270" s="218"/>
      <c r="M270" s="219"/>
      <c r="N270" s="220"/>
      <c r="O270" s="220"/>
      <c r="P270" s="221">
        <f>SUM(P271:P289)</f>
        <v>0</v>
      </c>
      <c r="Q270" s="220"/>
      <c r="R270" s="221">
        <f>SUM(R271:R289)</f>
        <v>0</v>
      </c>
      <c r="S270" s="220"/>
      <c r="T270" s="222">
        <f>SUM(T271:T289)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3" t="s">
        <v>243</v>
      </c>
      <c r="AT270" s="224" t="s">
        <v>77</v>
      </c>
      <c r="AU270" s="224" t="s">
        <v>78</v>
      </c>
      <c r="AY270" s="223" t="s">
        <v>224</v>
      </c>
      <c r="BK270" s="225">
        <f>SUM(BK271:BK289)</f>
        <v>0</v>
      </c>
    </row>
    <row r="271" s="2" customFormat="1" ht="37.8" customHeight="1">
      <c r="A271" s="39"/>
      <c r="B271" s="40"/>
      <c r="C271" s="226" t="s">
        <v>1365</v>
      </c>
      <c r="D271" s="226" t="s">
        <v>225</v>
      </c>
      <c r="E271" s="227" t="s">
        <v>3209</v>
      </c>
      <c r="F271" s="228" t="s">
        <v>3210</v>
      </c>
      <c r="G271" s="229" t="s">
        <v>318</v>
      </c>
      <c r="H271" s="230">
        <v>1</v>
      </c>
      <c r="I271" s="231"/>
      <c r="J271" s="232">
        <f>ROUND(I271*H271,2)</f>
        <v>0</v>
      </c>
      <c r="K271" s="228" t="s">
        <v>1</v>
      </c>
      <c r="L271" s="45"/>
      <c r="M271" s="233" t="s">
        <v>1</v>
      </c>
      <c r="N271" s="234" t="s">
        <v>43</v>
      </c>
      <c r="O271" s="92"/>
      <c r="P271" s="235">
        <f>O271*H271</f>
        <v>0</v>
      </c>
      <c r="Q271" s="235">
        <v>0</v>
      </c>
      <c r="R271" s="235">
        <f>Q271*H271</f>
        <v>0</v>
      </c>
      <c r="S271" s="235">
        <v>0</v>
      </c>
      <c r="T271" s="236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37" t="s">
        <v>1369</v>
      </c>
      <c r="AT271" s="237" t="s">
        <v>225</v>
      </c>
      <c r="AU271" s="237" t="s">
        <v>85</v>
      </c>
      <c r="AY271" s="18" t="s">
        <v>224</v>
      </c>
      <c r="BE271" s="238">
        <f>IF(N271="základní",J271,0)</f>
        <v>0</v>
      </c>
      <c r="BF271" s="238">
        <f>IF(N271="snížená",J271,0)</f>
        <v>0</v>
      </c>
      <c r="BG271" s="238">
        <f>IF(N271="zákl. přenesená",J271,0)</f>
        <v>0</v>
      </c>
      <c r="BH271" s="238">
        <f>IF(N271="sníž. přenesená",J271,0)</f>
        <v>0</v>
      </c>
      <c r="BI271" s="238">
        <f>IF(N271="nulová",J271,0)</f>
        <v>0</v>
      </c>
      <c r="BJ271" s="18" t="s">
        <v>85</v>
      </c>
      <c r="BK271" s="238">
        <f>ROUND(I271*H271,2)</f>
        <v>0</v>
      </c>
      <c r="BL271" s="18" t="s">
        <v>1369</v>
      </c>
      <c r="BM271" s="237" t="s">
        <v>3211</v>
      </c>
    </row>
    <row r="272" s="2" customFormat="1" ht="16.5" customHeight="1">
      <c r="A272" s="39"/>
      <c r="B272" s="40"/>
      <c r="C272" s="226" t="s">
        <v>1373</v>
      </c>
      <c r="D272" s="226" t="s">
        <v>225</v>
      </c>
      <c r="E272" s="227" t="s">
        <v>3212</v>
      </c>
      <c r="F272" s="228" t="s">
        <v>3213</v>
      </c>
      <c r="G272" s="229" t="s">
        <v>754</v>
      </c>
      <c r="H272" s="230">
        <v>125</v>
      </c>
      <c r="I272" s="231"/>
      <c r="J272" s="232">
        <f>ROUND(I272*H272,2)</f>
        <v>0</v>
      </c>
      <c r="K272" s="228" t="s">
        <v>1</v>
      </c>
      <c r="L272" s="45"/>
      <c r="M272" s="233" t="s">
        <v>1</v>
      </c>
      <c r="N272" s="234" t="s">
        <v>43</v>
      </c>
      <c r="O272" s="92"/>
      <c r="P272" s="235">
        <f>O272*H272</f>
        <v>0</v>
      </c>
      <c r="Q272" s="235">
        <v>0</v>
      </c>
      <c r="R272" s="235">
        <f>Q272*H272</f>
        <v>0</v>
      </c>
      <c r="S272" s="235">
        <v>0</v>
      </c>
      <c r="T272" s="236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7" t="s">
        <v>1369</v>
      </c>
      <c r="AT272" s="237" t="s">
        <v>225</v>
      </c>
      <c r="AU272" s="237" t="s">
        <v>85</v>
      </c>
      <c r="AY272" s="18" t="s">
        <v>224</v>
      </c>
      <c r="BE272" s="238">
        <f>IF(N272="základní",J272,0)</f>
        <v>0</v>
      </c>
      <c r="BF272" s="238">
        <f>IF(N272="snížená",J272,0)</f>
        <v>0</v>
      </c>
      <c r="BG272" s="238">
        <f>IF(N272="zákl. přenesená",J272,0)</f>
        <v>0</v>
      </c>
      <c r="BH272" s="238">
        <f>IF(N272="sníž. přenesená",J272,0)</f>
        <v>0</v>
      </c>
      <c r="BI272" s="238">
        <f>IF(N272="nulová",J272,0)</f>
        <v>0</v>
      </c>
      <c r="BJ272" s="18" t="s">
        <v>85</v>
      </c>
      <c r="BK272" s="238">
        <f>ROUND(I272*H272,2)</f>
        <v>0</v>
      </c>
      <c r="BL272" s="18" t="s">
        <v>1369</v>
      </c>
      <c r="BM272" s="237" t="s">
        <v>3214</v>
      </c>
    </row>
    <row r="273" s="2" customFormat="1" ht="16.5" customHeight="1">
      <c r="A273" s="39"/>
      <c r="B273" s="40"/>
      <c r="C273" s="226" t="s">
        <v>1378</v>
      </c>
      <c r="D273" s="226" t="s">
        <v>225</v>
      </c>
      <c r="E273" s="227" t="s">
        <v>3215</v>
      </c>
      <c r="F273" s="228" t="s">
        <v>3216</v>
      </c>
      <c r="G273" s="229" t="s">
        <v>754</v>
      </c>
      <c r="H273" s="230">
        <v>425</v>
      </c>
      <c r="I273" s="231"/>
      <c r="J273" s="232">
        <f>ROUND(I273*H273,2)</f>
        <v>0</v>
      </c>
      <c r="K273" s="228" t="s">
        <v>1</v>
      </c>
      <c r="L273" s="45"/>
      <c r="M273" s="233" t="s">
        <v>1</v>
      </c>
      <c r="N273" s="234" t="s">
        <v>43</v>
      </c>
      <c r="O273" s="92"/>
      <c r="P273" s="235">
        <f>O273*H273</f>
        <v>0</v>
      </c>
      <c r="Q273" s="235">
        <v>0</v>
      </c>
      <c r="R273" s="235">
        <f>Q273*H273</f>
        <v>0</v>
      </c>
      <c r="S273" s="235">
        <v>0</v>
      </c>
      <c r="T273" s="236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37" t="s">
        <v>1369</v>
      </c>
      <c r="AT273" s="237" t="s">
        <v>225</v>
      </c>
      <c r="AU273" s="237" t="s">
        <v>85</v>
      </c>
      <c r="AY273" s="18" t="s">
        <v>224</v>
      </c>
      <c r="BE273" s="238">
        <f>IF(N273="základní",J273,0)</f>
        <v>0</v>
      </c>
      <c r="BF273" s="238">
        <f>IF(N273="snížená",J273,0)</f>
        <v>0</v>
      </c>
      <c r="BG273" s="238">
        <f>IF(N273="zákl. přenesená",J273,0)</f>
        <v>0</v>
      </c>
      <c r="BH273" s="238">
        <f>IF(N273="sníž. přenesená",J273,0)</f>
        <v>0</v>
      </c>
      <c r="BI273" s="238">
        <f>IF(N273="nulová",J273,0)</f>
        <v>0</v>
      </c>
      <c r="BJ273" s="18" t="s">
        <v>85</v>
      </c>
      <c r="BK273" s="238">
        <f>ROUND(I273*H273,2)</f>
        <v>0</v>
      </c>
      <c r="BL273" s="18" t="s">
        <v>1369</v>
      </c>
      <c r="BM273" s="237" t="s">
        <v>3217</v>
      </c>
    </row>
    <row r="274" s="2" customFormat="1" ht="37.8" customHeight="1">
      <c r="A274" s="39"/>
      <c r="B274" s="40"/>
      <c r="C274" s="226" t="s">
        <v>3218</v>
      </c>
      <c r="D274" s="226" t="s">
        <v>225</v>
      </c>
      <c r="E274" s="227" t="s">
        <v>3219</v>
      </c>
      <c r="F274" s="228" t="s">
        <v>3220</v>
      </c>
      <c r="G274" s="229" t="s">
        <v>318</v>
      </c>
      <c r="H274" s="230">
        <v>1</v>
      </c>
      <c r="I274" s="231"/>
      <c r="J274" s="232">
        <f>ROUND(I274*H274,2)</f>
        <v>0</v>
      </c>
      <c r="K274" s="228" t="s">
        <v>1</v>
      </c>
      <c r="L274" s="45"/>
      <c r="M274" s="233" t="s">
        <v>1</v>
      </c>
      <c r="N274" s="234" t="s">
        <v>43</v>
      </c>
      <c r="O274" s="92"/>
      <c r="P274" s="235">
        <f>O274*H274</f>
        <v>0</v>
      </c>
      <c r="Q274" s="235">
        <v>0</v>
      </c>
      <c r="R274" s="235">
        <f>Q274*H274</f>
        <v>0</v>
      </c>
      <c r="S274" s="235">
        <v>0</v>
      </c>
      <c r="T274" s="236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37" t="s">
        <v>1369</v>
      </c>
      <c r="AT274" s="237" t="s">
        <v>225</v>
      </c>
      <c r="AU274" s="237" t="s">
        <v>85</v>
      </c>
      <c r="AY274" s="18" t="s">
        <v>224</v>
      </c>
      <c r="BE274" s="238">
        <f>IF(N274="základní",J274,0)</f>
        <v>0</v>
      </c>
      <c r="BF274" s="238">
        <f>IF(N274="snížená",J274,0)</f>
        <v>0</v>
      </c>
      <c r="BG274" s="238">
        <f>IF(N274="zákl. přenesená",J274,0)</f>
        <v>0</v>
      </c>
      <c r="BH274" s="238">
        <f>IF(N274="sníž. přenesená",J274,0)</f>
        <v>0</v>
      </c>
      <c r="BI274" s="238">
        <f>IF(N274="nulová",J274,0)</f>
        <v>0</v>
      </c>
      <c r="BJ274" s="18" t="s">
        <v>85</v>
      </c>
      <c r="BK274" s="238">
        <f>ROUND(I274*H274,2)</f>
        <v>0</v>
      </c>
      <c r="BL274" s="18" t="s">
        <v>1369</v>
      </c>
      <c r="BM274" s="237" t="s">
        <v>3221</v>
      </c>
    </row>
    <row r="275" s="2" customFormat="1" ht="16.5" customHeight="1">
      <c r="A275" s="39"/>
      <c r="B275" s="40"/>
      <c r="C275" s="226" t="s">
        <v>3222</v>
      </c>
      <c r="D275" s="226" t="s">
        <v>225</v>
      </c>
      <c r="E275" s="227" t="s">
        <v>3223</v>
      </c>
      <c r="F275" s="228" t="s">
        <v>3224</v>
      </c>
      <c r="G275" s="229" t="s">
        <v>318</v>
      </c>
      <c r="H275" s="230">
        <v>1</v>
      </c>
      <c r="I275" s="231"/>
      <c r="J275" s="232">
        <f>ROUND(I275*H275,2)</f>
        <v>0</v>
      </c>
      <c r="K275" s="228" t="s">
        <v>1</v>
      </c>
      <c r="L275" s="45"/>
      <c r="M275" s="233" t="s">
        <v>1</v>
      </c>
      <c r="N275" s="234" t="s">
        <v>43</v>
      </c>
      <c r="O275" s="92"/>
      <c r="P275" s="235">
        <f>O275*H275</f>
        <v>0</v>
      </c>
      <c r="Q275" s="235">
        <v>0</v>
      </c>
      <c r="R275" s="235">
        <f>Q275*H275</f>
        <v>0</v>
      </c>
      <c r="S275" s="235">
        <v>0</v>
      </c>
      <c r="T275" s="236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37" t="s">
        <v>1369</v>
      </c>
      <c r="AT275" s="237" t="s">
        <v>225</v>
      </c>
      <c r="AU275" s="237" t="s">
        <v>85</v>
      </c>
      <c r="AY275" s="18" t="s">
        <v>224</v>
      </c>
      <c r="BE275" s="238">
        <f>IF(N275="základní",J275,0)</f>
        <v>0</v>
      </c>
      <c r="BF275" s="238">
        <f>IF(N275="snížená",J275,0)</f>
        <v>0</v>
      </c>
      <c r="BG275" s="238">
        <f>IF(N275="zákl. přenesená",J275,0)</f>
        <v>0</v>
      </c>
      <c r="BH275" s="238">
        <f>IF(N275="sníž. přenesená",J275,0)</f>
        <v>0</v>
      </c>
      <c r="BI275" s="238">
        <f>IF(N275="nulová",J275,0)</f>
        <v>0</v>
      </c>
      <c r="BJ275" s="18" t="s">
        <v>85</v>
      </c>
      <c r="BK275" s="238">
        <f>ROUND(I275*H275,2)</f>
        <v>0</v>
      </c>
      <c r="BL275" s="18" t="s">
        <v>1369</v>
      </c>
      <c r="BM275" s="237" t="s">
        <v>3225</v>
      </c>
    </row>
    <row r="276" s="2" customFormat="1" ht="37.8" customHeight="1">
      <c r="A276" s="39"/>
      <c r="B276" s="40"/>
      <c r="C276" s="226" t="s">
        <v>3226</v>
      </c>
      <c r="D276" s="226" t="s">
        <v>225</v>
      </c>
      <c r="E276" s="227" t="s">
        <v>3227</v>
      </c>
      <c r="F276" s="228" t="s">
        <v>3228</v>
      </c>
      <c r="G276" s="229" t="s">
        <v>318</v>
      </c>
      <c r="H276" s="230">
        <v>1</v>
      </c>
      <c r="I276" s="231"/>
      <c r="J276" s="232">
        <f>ROUND(I276*H276,2)</f>
        <v>0</v>
      </c>
      <c r="K276" s="228" t="s">
        <v>1</v>
      </c>
      <c r="L276" s="45"/>
      <c r="M276" s="233" t="s">
        <v>1</v>
      </c>
      <c r="N276" s="234" t="s">
        <v>43</v>
      </c>
      <c r="O276" s="92"/>
      <c r="P276" s="235">
        <f>O276*H276</f>
        <v>0</v>
      </c>
      <c r="Q276" s="235">
        <v>0</v>
      </c>
      <c r="R276" s="235">
        <f>Q276*H276</f>
        <v>0</v>
      </c>
      <c r="S276" s="235">
        <v>0</v>
      </c>
      <c r="T276" s="236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37" t="s">
        <v>1369</v>
      </c>
      <c r="AT276" s="237" t="s">
        <v>225</v>
      </c>
      <c r="AU276" s="237" t="s">
        <v>85</v>
      </c>
      <c r="AY276" s="18" t="s">
        <v>224</v>
      </c>
      <c r="BE276" s="238">
        <f>IF(N276="základní",J276,0)</f>
        <v>0</v>
      </c>
      <c r="BF276" s="238">
        <f>IF(N276="snížená",J276,0)</f>
        <v>0</v>
      </c>
      <c r="BG276" s="238">
        <f>IF(N276="zákl. přenesená",J276,0)</f>
        <v>0</v>
      </c>
      <c r="BH276" s="238">
        <f>IF(N276="sníž. přenesená",J276,0)</f>
        <v>0</v>
      </c>
      <c r="BI276" s="238">
        <f>IF(N276="nulová",J276,0)</f>
        <v>0</v>
      </c>
      <c r="BJ276" s="18" t="s">
        <v>85</v>
      </c>
      <c r="BK276" s="238">
        <f>ROUND(I276*H276,2)</f>
        <v>0</v>
      </c>
      <c r="BL276" s="18" t="s">
        <v>1369</v>
      </c>
      <c r="BM276" s="237" t="s">
        <v>3229</v>
      </c>
    </row>
    <row r="277" s="2" customFormat="1">
      <c r="A277" s="39"/>
      <c r="B277" s="40"/>
      <c r="C277" s="41"/>
      <c r="D277" s="239" t="s">
        <v>235</v>
      </c>
      <c r="E277" s="41"/>
      <c r="F277" s="240" t="s">
        <v>3230</v>
      </c>
      <c r="G277" s="41"/>
      <c r="H277" s="41"/>
      <c r="I277" s="241"/>
      <c r="J277" s="41"/>
      <c r="K277" s="41"/>
      <c r="L277" s="45"/>
      <c r="M277" s="242"/>
      <c r="N277" s="243"/>
      <c r="O277" s="92"/>
      <c r="P277" s="92"/>
      <c r="Q277" s="92"/>
      <c r="R277" s="92"/>
      <c r="S277" s="92"/>
      <c r="T277" s="93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235</v>
      </c>
      <c r="AU277" s="18" t="s">
        <v>85</v>
      </c>
    </row>
    <row r="278" s="2" customFormat="1" ht="24.15" customHeight="1">
      <c r="A278" s="39"/>
      <c r="B278" s="40"/>
      <c r="C278" s="226" t="s">
        <v>3231</v>
      </c>
      <c r="D278" s="226" t="s">
        <v>225</v>
      </c>
      <c r="E278" s="227" t="s">
        <v>3232</v>
      </c>
      <c r="F278" s="228" t="s">
        <v>3233</v>
      </c>
      <c r="G278" s="229" t="s">
        <v>318</v>
      </c>
      <c r="H278" s="230">
        <v>1</v>
      </c>
      <c r="I278" s="231"/>
      <c r="J278" s="232">
        <f>ROUND(I278*H278,2)</f>
        <v>0</v>
      </c>
      <c r="K278" s="228" t="s">
        <v>1</v>
      </c>
      <c r="L278" s="45"/>
      <c r="M278" s="233" t="s">
        <v>1</v>
      </c>
      <c r="N278" s="234" t="s">
        <v>43</v>
      </c>
      <c r="O278" s="92"/>
      <c r="P278" s="235">
        <f>O278*H278</f>
        <v>0</v>
      </c>
      <c r="Q278" s="235">
        <v>0</v>
      </c>
      <c r="R278" s="235">
        <f>Q278*H278</f>
        <v>0</v>
      </c>
      <c r="S278" s="235">
        <v>0</v>
      </c>
      <c r="T278" s="236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37" t="s">
        <v>1369</v>
      </c>
      <c r="AT278" s="237" t="s">
        <v>225</v>
      </c>
      <c r="AU278" s="237" t="s">
        <v>85</v>
      </c>
      <c r="AY278" s="18" t="s">
        <v>224</v>
      </c>
      <c r="BE278" s="238">
        <f>IF(N278="základní",J278,0)</f>
        <v>0</v>
      </c>
      <c r="BF278" s="238">
        <f>IF(N278="snížená",J278,0)</f>
        <v>0</v>
      </c>
      <c r="BG278" s="238">
        <f>IF(N278="zákl. přenesená",J278,0)</f>
        <v>0</v>
      </c>
      <c r="BH278" s="238">
        <f>IF(N278="sníž. přenesená",J278,0)</f>
        <v>0</v>
      </c>
      <c r="BI278" s="238">
        <f>IF(N278="nulová",J278,0)</f>
        <v>0</v>
      </c>
      <c r="BJ278" s="18" t="s">
        <v>85</v>
      </c>
      <c r="BK278" s="238">
        <f>ROUND(I278*H278,2)</f>
        <v>0</v>
      </c>
      <c r="BL278" s="18" t="s">
        <v>1369</v>
      </c>
      <c r="BM278" s="237" t="s">
        <v>3234</v>
      </c>
    </row>
    <row r="279" s="2" customFormat="1" ht="24.15" customHeight="1">
      <c r="A279" s="39"/>
      <c r="B279" s="40"/>
      <c r="C279" s="226" t="s">
        <v>3235</v>
      </c>
      <c r="D279" s="226" t="s">
        <v>225</v>
      </c>
      <c r="E279" s="227" t="s">
        <v>3236</v>
      </c>
      <c r="F279" s="228" t="s">
        <v>3237</v>
      </c>
      <c r="G279" s="229" t="s">
        <v>318</v>
      </c>
      <c r="H279" s="230">
        <v>1</v>
      </c>
      <c r="I279" s="231"/>
      <c r="J279" s="232">
        <f>ROUND(I279*H279,2)</f>
        <v>0</v>
      </c>
      <c r="K279" s="228" t="s">
        <v>1</v>
      </c>
      <c r="L279" s="45"/>
      <c r="M279" s="233" t="s">
        <v>1</v>
      </c>
      <c r="N279" s="234" t="s">
        <v>43</v>
      </c>
      <c r="O279" s="92"/>
      <c r="P279" s="235">
        <f>O279*H279</f>
        <v>0</v>
      </c>
      <c r="Q279" s="235">
        <v>0</v>
      </c>
      <c r="R279" s="235">
        <f>Q279*H279</f>
        <v>0</v>
      </c>
      <c r="S279" s="235">
        <v>0</v>
      </c>
      <c r="T279" s="236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37" t="s">
        <v>1369</v>
      </c>
      <c r="AT279" s="237" t="s">
        <v>225</v>
      </c>
      <c r="AU279" s="237" t="s">
        <v>85</v>
      </c>
      <c r="AY279" s="18" t="s">
        <v>224</v>
      </c>
      <c r="BE279" s="238">
        <f>IF(N279="základní",J279,0)</f>
        <v>0</v>
      </c>
      <c r="BF279" s="238">
        <f>IF(N279="snížená",J279,0)</f>
        <v>0</v>
      </c>
      <c r="BG279" s="238">
        <f>IF(N279="zákl. přenesená",J279,0)</f>
        <v>0</v>
      </c>
      <c r="BH279" s="238">
        <f>IF(N279="sníž. přenesená",J279,0)</f>
        <v>0</v>
      </c>
      <c r="BI279" s="238">
        <f>IF(N279="nulová",J279,0)</f>
        <v>0</v>
      </c>
      <c r="BJ279" s="18" t="s">
        <v>85</v>
      </c>
      <c r="BK279" s="238">
        <f>ROUND(I279*H279,2)</f>
        <v>0</v>
      </c>
      <c r="BL279" s="18" t="s">
        <v>1369</v>
      </c>
      <c r="BM279" s="237" t="s">
        <v>3238</v>
      </c>
    </row>
    <row r="280" s="2" customFormat="1">
      <c r="A280" s="39"/>
      <c r="B280" s="40"/>
      <c r="C280" s="41"/>
      <c r="D280" s="239" t="s">
        <v>235</v>
      </c>
      <c r="E280" s="41"/>
      <c r="F280" s="240" t="s">
        <v>3239</v>
      </c>
      <c r="G280" s="41"/>
      <c r="H280" s="41"/>
      <c r="I280" s="241"/>
      <c r="J280" s="41"/>
      <c r="K280" s="41"/>
      <c r="L280" s="45"/>
      <c r="M280" s="242"/>
      <c r="N280" s="243"/>
      <c r="O280" s="92"/>
      <c r="P280" s="92"/>
      <c r="Q280" s="92"/>
      <c r="R280" s="92"/>
      <c r="S280" s="92"/>
      <c r="T280" s="93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235</v>
      </c>
      <c r="AU280" s="18" t="s">
        <v>85</v>
      </c>
    </row>
    <row r="281" s="2" customFormat="1" ht="21.75" customHeight="1">
      <c r="A281" s="39"/>
      <c r="B281" s="40"/>
      <c r="C281" s="226" t="s">
        <v>3240</v>
      </c>
      <c r="D281" s="226" t="s">
        <v>225</v>
      </c>
      <c r="E281" s="227" t="s">
        <v>3241</v>
      </c>
      <c r="F281" s="228" t="s">
        <v>3242</v>
      </c>
      <c r="G281" s="229" t="s">
        <v>318</v>
      </c>
      <c r="H281" s="230">
        <v>1</v>
      </c>
      <c r="I281" s="231"/>
      <c r="J281" s="232">
        <f>ROUND(I281*H281,2)</f>
        <v>0</v>
      </c>
      <c r="K281" s="228" t="s">
        <v>1</v>
      </c>
      <c r="L281" s="45"/>
      <c r="M281" s="233" t="s">
        <v>1</v>
      </c>
      <c r="N281" s="234" t="s">
        <v>43</v>
      </c>
      <c r="O281" s="92"/>
      <c r="P281" s="235">
        <f>O281*H281</f>
        <v>0</v>
      </c>
      <c r="Q281" s="235">
        <v>0</v>
      </c>
      <c r="R281" s="235">
        <f>Q281*H281</f>
        <v>0</v>
      </c>
      <c r="S281" s="235">
        <v>0</v>
      </c>
      <c r="T281" s="236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37" t="s">
        <v>1369</v>
      </c>
      <c r="AT281" s="237" t="s">
        <v>225</v>
      </c>
      <c r="AU281" s="237" t="s">
        <v>85</v>
      </c>
      <c r="AY281" s="18" t="s">
        <v>224</v>
      </c>
      <c r="BE281" s="238">
        <f>IF(N281="základní",J281,0)</f>
        <v>0</v>
      </c>
      <c r="BF281" s="238">
        <f>IF(N281="snížená",J281,0)</f>
        <v>0</v>
      </c>
      <c r="BG281" s="238">
        <f>IF(N281="zákl. přenesená",J281,0)</f>
        <v>0</v>
      </c>
      <c r="BH281" s="238">
        <f>IF(N281="sníž. přenesená",J281,0)</f>
        <v>0</v>
      </c>
      <c r="BI281" s="238">
        <f>IF(N281="nulová",J281,0)</f>
        <v>0</v>
      </c>
      <c r="BJ281" s="18" t="s">
        <v>85</v>
      </c>
      <c r="BK281" s="238">
        <f>ROUND(I281*H281,2)</f>
        <v>0</v>
      </c>
      <c r="BL281" s="18" t="s">
        <v>1369</v>
      </c>
      <c r="BM281" s="237" t="s">
        <v>3243</v>
      </c>
    </row>
    <row r="282" s="2" customFormat="1" ht="21.75" customHeight="1">
      <c r="A282" s="39"/>
      <c r="B282" s="40"/>
      <c r="C282" s="226" t="s">
        <v>3244</v>
      </c>
      <c r="D282" s="226" t="s">
        <v>225</v>
      </c>
      <c r="E282" s="227" t="s">
        <v>3245</v>
      </c>
      <c r="F282" s="228" t="s">
        <v>3246</v>
      </c>
      <c r="G282" s="229" t="s">
        <v>318</v>
      </c>
      <c r="H282" s="230">
        <v>1</v>
      </c>
      <c r="I282" s="231"/>
      <c r="J282" s="232">
        <f>ROUND(I282*H282,2)</f>
        <v>0</v>
      </c>
      <c r="K282" s="228" t="s">
        <v>1</v>
      </c>
      <c r="L282" s="45"/>
      <c r="M282" s="233" t="s">
        <v>1</v>
      </c>
      <c r="N282" s="234" t="s">
        <v>43</v>
      </c>
      <c r="O282" s="92"/>
      <c r="P282" s="235">
        <f>O282*H282</f>
        <v>0</v>
      </c>
      <c r="Q282" s="235">
        <v>0</v>
      </c>
      <c r="R282" s="235">
        <f>Q282*H282</f>
        <v>0</v>
      </c>
      <c r="S282" s="235">
        <v>0</v>
      </c>
      <c r="T282" s="236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7" t="s">
        <v>1369</v>
      </c>
      <c r="AT282" s="237" t="s">
        <v>225</v>
      </c>
      <c r="AU282" s="237" t="s">
        <v>85</v>
      </c>
      <c r="AY282" s="18" t="s">
        <v>224</v>
      </c>
      <c r="BE282" s="238">
        <f>IF(N282="základní",J282,0)</f>
        <v>0</v>
      </c>
      <c r="BF282" s="238">
        <f>IF(N282="snížená",J282,0)</f>
        <v>0</v>
      </c>
      <c r="BG282" s="238">
        <f>IF(N282="zákl. přenesená",J282,0)</f>
        <v>0</v>
      </c>
      <c r="BH282" s="238">
        <f>IF(N282="sníž. přenesená",J282,0)</f>
        <v>0</v>
      </c>
      <c r="BI282" s="238">
        <f>IF(N282="nulová",J282,0)</f>
        <v>0</v>
      </c>
      <c r="BJ282" s="18" t="s">
        <v>85</v>
      </c>
      <c r="BK282" s="238">
        <f>ROUND(I282*H282,2)</f>
        <v>0</v>
      </c>
      <c r="BL282" s="18" t="s">
        <v>1369</v>
      </c>
      <c r="BM282" s="237" t="s">
        <v>3247</v>
      </c>
    </row>
    <row r="283" s="2" customFormat="1" ht="16.5" customHeight="1">
      <c r="A283" s="39"/>
      <c r="B283" s="40"/>
      <c r="C283" s="226" t="s">
        <v>3248</v>
      </c>
      <c r="D283" s="226" t="s">
        <v>225</v>
      </c>
      <c r="E283" s="227" t="s">
        <v>3249</v>
      </c>
      <c r="F283" s="228" t="s">
        <v>3250</v>
      </c>
      <c r="G283" s="229" t="s">
        <v>318</v>
      </c>
      <c r="H283" s="230">
        <v>2</v>
      </c>
      <c r="I283" s="231"/>
      <c r="J283" s="232">
        <f>ROUND(I283*H283,2)</f>
        <v>0</v>
      </c>
      <c r="K283" s="228" t="s">
        <v>1</v>
      </c>
      <c r="L283" s="45"/>
      <c r="M283" s="233" t="s">
        <v>1</v>
      </c>
      <c r="N283" s="234" t="s">
        <v>43</v>
      </c>
      <c r="O283" s="92"/>
      <c r="P283" s="235">
        <f>O283*H283</f>
        <v>0</v>
      </c>
      <c r="Q283" s="235">
        <v>0</v>
      </c>
      <c r="R283" s="235">
        <f>Q283*H283</f>
        <v>0</v>
      </c>
      <c r="S283" s="235">
        <v>0</v>
      </c>
      <c r="T283" s="236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37" t="s">
        <v>1369</v>
      </c>
      <c r="AT283" s="237" t="s">
        <v>225</v>
      </c>
      <c r="AU283" s="237" t="s">
        <v>85</v>
      </c>
      <c r="AY283" s="18" t="s">
        <v>224</v>
      </c>
      <c r="BE283" s="238">
        <f>IF(N283="základní",J283,0)</f>
        <v>0</v>
      </c>
      <c r="BF283" s="238">
        <f>IF(N283="snížená",J283,0)</f>
        <v>0</v>
      </c>
      <c r="BG283" s="238">
        <f>IF(N283="zákl. přenesená",J283,0)</f>
        <v>0</v>
      </c>
      <c r="BH283" s="238">
        <f>IF(N283="sníž. přenesená",J283,0)</f>
        <v>0</v>
      </c>
      <c r="BI283" s="238">
        <f>IF(N283="nulová",J283,0)</f>
        <v>0</v>
      </c>
      <c r="BJ283" s="18" t="s">
        <v>85</v>
      </c>
      <c r="BK283" s="238">
        <f>ROUND(I283*H283,2)</f>
        <v>0</v>
      </c>
      <c r="BL283" s="18" t="s">
        <v>1369</v>
      </c>
      <c r="BM283" s="237" t="s">
        <v>3251</v>
      </c>
    </row>
    <row r="284" s="2" customFormat="1" ht="24.15" customHeight="1">
      <c r="A284" s="39"/>
      <c r="B284" s="40"/>
      <c r="C284" s="226" t="s">
        <v>3252</v>
      </c>
      <c r="D284" s="226" t="s">
        <v>225</v>
      </c>
      <c r="E284" s="227" t="s">
        <v>3253</v>
      </c>
      <c r="F284" s="228" t="s">
        <v>3254</v>
      </c>
      <c r="G284" s="229" t="s">
        <v>318</v>
      </c>
      <c r="H284" s="230">
        <v>1</v>
      </c>
      <c r="I284" s="231"/>
      <c r="J284" s="232">
        <f>ROUND(I284*H284,2)</f>
        <v>0</v>
      </c>
      <c r="K284" s="228" t="s">
        <v>1</v>
      </c>
      <c r="L284" s="45"/>
      <c r="M284" s="233" t="s">
        <v>1</v>
      </c>
      <c r="N284" s="234" t="s">
        <v>43</v>
      </c>
      <c r="O284" s="92"/>
      <c r="P284" s="235">
        <f>O284*H284</f>
        <v>0</v>
      </c>
      <c r="Q284" s="235">
        <v>0</v>
      </c>
      <c r="R284" s="235">
        <f>Q284*H284</f>
        <v>0</v>
      </c>
      <c r="S284" s="235">
        <v>0</v>
      </c>
      <c r="T284" s="236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37" t="s">
        <v>1369</v>
      </c>
      <c r="AT284" s="237" t="s">
        <v>225</v>
      </c>
      <c r="AU284" s="237" t="s">
        <v>85</v>
      </c>
      <c r="AY284" s="18" t="s">
        <v>224</v>
      </c>
      <c r="BE284" s="238">
        <f>IF(N284="základní",J284,0)</f>
        <v>0</v>
      </c>
      <c r="BF284" s="238">
        <f>IF(N284="snížená",J284,0)</f>
        <v>0</v>
      </c>
      <c r="BG284" s="238">
        <f>IF(N284="zákl. přenesená",J284,0)</f>
        <v>0</v>
      </c>
      <c r="BH284" s="238">
        <f>IF(N284="sníž. přenesená",J284,0)</f>
        <v>0</v>
      </c>
      <c r="BI284" s="238">
        <f>IF(N284="nulová",J284,0)</f>
        <v>0</v>
      </c>
      <c r="BJ284" s="18" t="s">
        <v>85</v>
      </c>
      <c r="BK284" s="238">
        <f>ROUND(I284*H284,2)</f>
        <v>0</v>
      </c>
      <c r="BL284" s="18" t="s">
        <v>1369</v>
      </c>
      <c r="BM284" s="237" t="s">
        <v>3255</v>
      </c>
    </row>
    <row r="285" s="2" customFormat="1" ht="37.8" customHeight="1">
      <c r="A285" s="39"/>
      <c r="B285" s="40"/>
      <c r="C285" s="226" t="s">
        <v>3256</v>
      </c>
      <c r="D285" s="226" t="s">
        <v>225</v>
      </c>
      <c r="E285" s="227" t="s">
        <v>3257</v>
      </c>
      <c r="F285" s="228" t="s">
        <v>3258</v>
      </c>
      <c r="G285" s="229" t="s">
        <v>318</v>
      </c>
      <c r="H285" s="230">
        <v>1</v>
      </c>
      <c r="I285" s="231"/>
      <c r="J285" s="232">
        <f>ROUND(I285*H285,2)</f>
        <v>0</v>
      </c>
      <c r="K285" s="228" t="s">
        <v>1</v>
      </c>
      <c r="L285" s="45"/>
      <c r="M285" s="233" t="s">
        <v>1</v>
      </c>
      <c r="N285" s="234" t="s">
        <v>43</v>
      </c>
      <c r="O285" s="92"/>
      <c r="P285" s="235">
        <f>O285*H285</f>
        <v>0</v>
      </c>
      <c r="Q285" s="235">
        <v>0</v>
      </c>
      <c r="R285" s="235">
        <f>Q285*H285</f>
        <v>0</v>
      </c>
      <c r="S285" s="235">
        <v>0</v>
      </c>
      <c r="T285" s="236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37" t="s">
        <v>1369</v>
      </c>
      <c r="AT285" s="237" t="s">
        <v>225</v>
      </c>
      <c r="AU285" s="237" t="s">
        <v>85</v>
      </c>
      <c r="AY285" s="18" t="s">
        <v>224</v>
      </c>
      <c r="BE285" s="238">
        <f>IF(N285="základní",J285,0)</f>
        <v>0</v>
      </c>
      <c r="BF285" s="238">
        <f>IF(N285="snížená",J285,0)</f>
        <v>0</v>
      </c>
      <c r="BG285" s="238">
        <f>IF(N285="zákl. přenesená",J285,0)</f>
        <v>0</v>
      </c>
      <c r="BH285" s="238">
        <f>IF(N285="sníž. přenesená",J285,0)</f>
        <v>0</v>
      </c>
      <c r="BI285" s="238">
        <f>IF(N285="nulová",J285,0)</f>
        <v>0</v>
      </c>
      <c r="BJ285" s="18" t="s">
        <v>85</v>
      </c>
      <c r="BK285" s="238">
        <f>ROUND(I285*H285,2)</f>
        <v>0</v>
      </c>
      <c r="BL285" s="18" t="s">
        <v>1369</v>
      </c>
      <c r="BM285" s="237" t="s">
        <v>3259</v>
      </c>
    </row>
    <row r="286" s="2" customFormat="1" ht="37.8" customHeight="1">
      <c r="A286" s="39"/>
      <c r="B286" s="40"/>
      <c r="C286" s="226" t="s">
        <v>3260</v>
      </c>
      <c r="D286" s="226" t="s">
        <v>225</v>
      </c>
      <c r="E286" s="227" t="s">
        <v>3261</v>
      </c>
      <c r="F286" s="228" t="s">
        <v>3262</v>
      </c>
      <c r="G286" s="229" t="s">
        <v>318</v>
      </c>
      <c r="H286" s="230">
        <v>1</v>
      </c>
      <c r="I286" s="231"/>
      <c r="J286" s="232">
        <f>ROUND(I286*H286,2)</f>
        <v>0</v>
      </c>
      <c r="K286" s="228" t="s">
        <v>1</v>
      </c>
      <c r="L286" s="45"/>
      <c r="M286" s="233" t="s">
        <v>1</v>
      </c>
      <c r="N286" s="234" t="s">
        <v>43</v>
      </c>
      <c r="O286" s="92"/>
      <c r="P286" s="235">
        <f>O286*H286</f>
        <v>0</v>
      </c>
      <c r="Q286" s="235">
        <v>0</v>
      </c>
      <c r="R286" s="235">
        <f>Q286*H286</f>
        <v>0</v>
      </c>
      <c r="S286" s="235">
        <v>0</v>
      </c>
      <c r="T286" s="236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37" t="s">
        <v>1369</v>
      </c>
      <c r="AT286" s="237" t="s">
        <v>225</v>
      </c>
      <c r="AU286" s="237" t="s">
        <v>85</v>
      </c>
      <c r="AY286" s="18" t="s">
        <v>224</v>
      </c>
      <c r="BE286" s="238">
        <f>IF(N286="základní",J286,0)</f>
        <v>0</v>
      </c>
      <c r="BF286" s="238">
        <f>IF(N286="snížená",J286,0)</f>
        <v>0</v>
      </c>
      <c r="BG286" s="238">
        <f>IF(N286="zákl. přenesená",J286,0)</f>
        <v>0</v>
      </c>
      <c r="BH286" s="238">
        <f>IF(N286="sníž. přenesená",J286,0)</f>
        <v>0</v>
      </c>
      <c r="BI286" s="238">
        <f>IF(N286="nulová",J286,0)</f>
        <v>0</v>
      </c>
      <c r="BJ286" s="18" t="s">
        <v>85</v>
      </c>
      <c r="BK286" s="238">
        <f>ROUND(I286*H286,2)</f>
        <v>0</v>
      </c>
      <c r="BL286" s="18" t="s">
        <v>1369</v>
      </c>
      <c r="BM286" s="237" t="s">
        <v>3263</v>
      </c>
    </row>
    <row r="287" s="2" customFormat="1" ht="44.25" customHeight="1">
      <c r="A287" s="39"/>
      <c r="B287" s="40"/>
      <c r="C287" s="226" t="s">
        <v>3264</v>
      </c>
      <c r="D287" s="226" t="s">
        <v>225</v>
      </c>
      <c r="E287" s="227" t="s">
        <v>3265</v>
      </c>
      <c r="F287" s="228" t="s">
        <v>3266</v>
      </c>
      <c r="G287" s="229" t="s">
        <v>318</v>
      </c>
      <c r="H287" s="230">
        <v>1</v>
      </c>
      <c r="I287" s="231"/>
      <c r="J287" s="232">
        <f>ROUND(I287*H287,2)</f>
        <v>0</v>
      </c>
      <c r="K287" s="228" t="s">
        <v>1</v>
      </c>
      <c r="L287" s="45"/>
      <c r="M287" s="233" t="s">
        <v>1</v>
      </c>
      <c r="N287" s="234" t="s">
        <v>43</v>
      </c>
      <c r="O287" s="92"/>
      <c r="P287" s="235">
        <f>O287*H287</f>
        <v>0</v>
      </c>
      <c r="Q287" s="235">
        <v>0</v>
      </c>
      <c r="R287" s="235">
        <f>Q287*H287</f>
        <v>0</v>
      </c>
      <c r="S287" s="235">
        <v>0</v>
      </c>
      <c r="T287" s="236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37" t="s">
        <v>1369</v>
      </c>
      <c r="AT287" s="237" t="s">
        <v>225</v>
      </c>
      <c r="AU287" s="237" t="s">
        <v>85</v>
      </c>
      <c r="AY287" s="18" t="s">
        <v>224</v>
      </c>
      <c r="BE287" s="238">
        <f>IF(N287="základní",J287,0)</f>
        <v>0</v>
      </c>
      <c r="BF287" s="238">
        <f>IF(N287="snížená",J287,0)</f>
        <v>0</v>
      </c>
      <c r="BG287" s="238">
        <f>IF(N287="zákl. přenesená",J287,0)</f>
        <v>0</v>
      </c>
      <c r="BH287" s="238">
        <f>IF(N287="sníž. přenesená",J287,0)</f>
        <v>0</v>
      </c>
      <c r="BI287" s="238">
        <f>IF(N287="nulová",J287,0)</f>
        <v>0</v>
      </c>
      <c r="BJ287" s="18" t="s">
        <v>85</v>
      </c>
      <c r="BK287" s="238">
        <f>ROUND(I287*H287,2)</f>
        <v>0</v>
      </c>
      <c r="BL287" s="18" t="s">
        <v>1369</v>
      </c>
      <c r="BM287" s="237" t="s">
        <v>3267</v>
      </c>
    </row>
    <row r="288" s="2" customFormat="1" ht="24.15" customHeight="1">
      <c r="A288" s="39"/>
      <c r="B288" s="40"/>
      <c r="C288" s="226" t="s">
        <v>3268</v>
      </c>
      <c r="D288" s="226" t="s">
        <v>225</v>
      </c>
      <c r="E288" s="227" t="s">
        <v>3269</v>
      </c>
      <c r="F288" s="228" t="s">
        <v>3270</v>
      </c>
      <c r="G288" s="229" t="s">
        <v>318</v>
      </c>
      <c r="H288" s="230">
        <v>1</v>
      </c>
      <c r="I288" s="231"/>
      <c r="J288" s="232">
        <f>ROUND(I288*H288,2)</f>
        <v>0</v>
      </c>
      <c r="K288" s="228" t="s">
        <v>1</v>
      </c>
      <c r="L288" s="45"/>
      <c r="M288" s="233" t="s">
        <v>1</v>
      </c>
      <c r="N288" s="234" t="s">
        <v>43</v>
      </c>
      <c r="O288" s="92"/>
      <c r="P288" s="235">
        <f>O288*H288</f>
        <v>0</v>
      </c>
      <c r="Q288" s="235">
        <v>0</v>
      </c>
      <c r="R288" s="235">
        <f>Q288*H288</f>
        <v>0</v>
      </c>
      <c r="S288" s="235">
        <v>0</v>
      </c>
      <c r="T288" s="236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37" t="s">
        <v>1369</v>
      </c>
      <c r="AT288" s="237" t="s">
        <v>225</v>
      </c>
      <c r="AU288" s="237" t="s">
        <v>85</v>
      </c>
      <c r="AY288" s="18" t="s">
        <v>224</v>
      </c>
      <c r="BE288" s="238">
        <f>IF(N288="základní",J288,0)</f>
        <v>0</v>
      </c>
      <c r="BF288" s="238">
        <f>IF(N288="snížená",J288,0)</f>
        <v>0</v>
      </c>
      <c r="BG288" s="238">
        <f>IF(N288="zákl. přenesená",J288,0)</f>
        <v>0</v>
      </c>
      <c r="BH288" s="238">
        <f>IF(N288="sníž. přenesená",J288,0)</f>
        <v>0</v>
      </c>
      <c r="BI288" s="238">
        <f>IF(N288="nulová",J288,0)</f>
        <v>0</v>
      </c>
      <c r="BJ288" s="18" t="s">
        <v>85</v>
      </c>
      <c r="BK288" s="238">
        <f>ROUND(I288*H288,2)</f>
        <v>0</v>
      </c>
      <c r="BL288" s="18" t="s">
        <v>1369</v>
      </c>
      <c r="BM288" s="237" t="s">
        <v>3271</v>
      </c>
    </row>
    <row r="289" s="2" customFormat="1" ht="37.8" customHeight="1">
      <c r="A289" s="39"/>
      <c r="B289" s="40"/>
      <c r="C289" s="226" t="s">
        <v>3272</v>
      </c>
      <c r="D289" s="226" t="s">
        <v>225</v>
      </c>
      <c r="E289" s="227" t="s">
        <v>3273</v>
      </c>
      <c r="F289" s="228" t="s">
        <v>3274</v>
      </c>
      <c r="G289" s="229" t="s">
        <v>318</v>
      </c>
      <c r="H289" s="230">
        <v>1</v>
      </c>
      <c r="I289" s="231"/>
      <c r="J289" s="232">
        <f>ROUND(I289*H289,2)</f>
        <v>0</v>
      </c>
      <c r="K289" s="228" t="s">
        <v>1</v>
      </c>
      <c r="L289" s="45"/>
      <c r="M289" s="233" t="s">
        <v>1</v>
      </c>
      <c r="N289" s="234" t="s">
        <v>43</v>
      </c>
      <c r="O289" s="92"/>
      <c r="P289" s="235">
        <f>O289*H289</f>
        <v>0</v>
      </c>
      <c r="Q289" s="235">
        <v>0</v>
      </c>
      <c r="R289" s="235">
        <f>Q289*H289</f>
        <v>0</v>
      </c>
      <c r="S289" s="235">
        <v>0</v>
      </c>
      <c r="T289" s="236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37" t="s">
        <v>1369</v>
      </c>
      <c r="AT289" s="237" t="s">
        <v>225</v>
      </c>
      <c r="AU289" s="237" t="s">
        <v>85</v>
      </c>
      <c r="AY289" s="18" t="s">
        <v>224</v>
      </c>
      <c r="BE289" s="238">
        <f>IF(N289="základní",J289,0)</f>
        <v>0</v>
      </c>
      <c r="BF289" s="238">
        <f>IF(N289="snížená",J289,0)</f>
        <v>0</v>
      </c>
      <c r="BG289" s="238">
        <f>IF(N289="zákl. přenesená",J289,0)</f>
        <v>0</v>
      </c>
      <c r="BH289" s="238">
        <f>IF(N289="sníž. přenesená",J289,0)</f>
        <v>0</v>
      </c>
      <c r="BI289" s="238">
        <f>IF(N289="nulová",J289,0)</f>
        <v>0</v>
      </c>
      <c r="BJ289" s="18" t="s">
        <v>85</v>
      </c>
      <c r="BK289" s="238">
        <f>ROUND(I289*H289,2)</f>
        <v>0</v>
      </c>
      <c r="BL289" s="18" t="s">
        <v>1369</v>
      </c>
      <c r="BM289" s="237" t="s">
        <v>3275</v>
      </c>
    </row>
    <row r="290" s="12" customFormat="1" ht="25.92" customHeight="1">
      <c r="A290" s="12"/>
      <c r="B290" s="212"/>
      <c r="C290" s="213"/>
      <c r="D290" s="214" t="s">
        <v>77</v>
      </c>
      <c r="E290" s="215" t="s">
        <v>1357</v>
      </c>
      <c r="F290" s="215" t="s">
        <v>1358</v>
      </c>
      <c r="G290" s="213"/>
      <c r="H290" s="213"/>
      <c r="I290" s="216"/>
      <c r="J290" s="217">
        <f>BK290</f>
        <v>0</v>
      </c>
      <c r="K290" s="213"/>
      <c r="L290" s="218"/>
      <c r="M290" s="219"/>
      <c r="N290" s="220"/>
      <c r="O290" s="220"/>
      <c r="P290" s="221">
        <f>P291</f>
        <v>0</v>
      </c>
      <c r="Q290" s="220"/>
      <c r="R290" s="221">
        <f>R291</f>
        <v>0</v>
      </c>
      <c r="S290" s="220"/>
      <c r="T290" s="222">
        <f>T291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223" t="s">
        <v>101</v>
      </c>
      <c r="AT290" s="224" t="s">
        <v>77</v>
      </c>
      <c r="AU290" s="224" t="s">
        <v>78</v>
      </c>
      <c r="AY290" s="223" t="s">
        <v>224</v>
      </c>
      <c r="BK290" s="225">
        <f>BK291</f>
        <v>0</v>
      </c>
    </row>
    <row r="291" s="2" customFormat="1" ht="37.8" customHeight="1">
      <c r="A291" s="39"/>
      <c r="B291" s="40"/>
      <c r="C291" s="226" t="s">
        <v>3276</v>
      </c>
      <c r="D291" s="226" t="s">
        <v>225</v>
      </c>
      <c r="E291" s="227" t="s">
        <v>3277</v>
      </c>
      <c r="F291" s="228" t="s">
        <v>3278</v>
      </c>
      <c r="G291" s="229" t="s">
        <v>318</v>
      </c>
      <c r="H291" s="230">
        <v>1</v>
      </c>
      <c r="I291" s="231"/>
      <c r="J291" s="232">
        <f>ROUND(I291*H291,2)</f>
        <v>0</v>
      </c>
      <c r="K291" s="228" t="s">
        <v>229</v>
      </c>
      <c r="L291" s="45"/>
      <c r="M291" s="233" t="s">
        <v>1</v>
      </c>
      <c r="N291" s="234" t="s">
        <v>43</v>
      </c>
      <c r="O291" s="92"/>
      <c r="P291" s="235">
        <f>O291*H291</f>
        <v>0</v>
      </c>
      <c r="Q291" s="235">
        <v>0</v>
      </c>
      <c r="R291" s="235">
        <f>Q291*H291</f>
        <v>0</v>
      </c>
      <c r="S291" s="235">
        <v>0</v>
      </c>
      <c r="T291" s="236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37" t="s">
        <v>1164</v>
      </c>
      <c r="AT291" s="237" t="s">
        <v>225</v>
      </c>
      <c r="AU291" s="237" t="s">
        <v>85</v>
      </c>
      <c r="AY291" s="18" t="s">
        <v>224</v>
      </c>
      <c r="BE291" s="238">
        <f>IF(N291="základní",J291,0)</f>
        <v>0</v>
      </c>
      <c r="BF291" s="238">
        <f>IF(N291="snížená",J291,0)</f>
        <v>0</v>
      </c>
      <c r="BG291" s="238">
        <f>IF(N291="zákl. přenesená",J291,0)</f>
        <v>0</v>
      </c>
      <c r="BH291" s="238">
        <f>IF(N291="sníž. přenesená",J291,0)</f>
        <v>0</v>
      </c>
      <c r="BI291" s="238">
        <f>IF(N291="nulová",J291,0)</f>
        <v>0</v>
      </c>
      <c r="BJ291" s="18" t="s">
        <v>85</v>
      </c>
      <c r="BK291" s="238">
        <f>ROUND(I291*H291,2)</f>
        <v>0</v>
      </c>
      <c r="BL291" s="18" t="s">
        <v>1164</v>
      </c>
      <c r="BM291" s="237" t="s">
        <v>3279</v>
      </c>
    </row>
    <row r="292" s="12" customFormat="1" ht="25.92" customHeight="1">
      <c r="A292" s="12"/>
      <c r="B292" s="212"/>
      <c r="C292" s="213"/>
      <c r="D292" s="214" t="s">
        <v>77</v>
      </c>
      <c r="E292" s="215" t="s">
        <v>1363</v>
      </c>
      <c r="F292" s="215" t="s">
        <v>1364</v>
      </c>
      <c r="G292" s="213"/>
      <c r="H292" s="213"/>
      <c r="I292" s="216"/>
      <c r="J292" s="217">
        <f>BK292</f>
        <v>0</v>
      </c>
      <c r="K292" s="213"/>
      <c r="L292" s="218"/>
      <c r="M292" s="219"/>
      <c r="N292" s="220"/>
      <c r="O292" s="220"/>
      <c r="P292" s="221">
        <f>SUM(P293:P304)</f>
        <v>0</v>
      </c>
      <c r="Q292" s="220"/>
      <c r="R292" s="221">
        <f>SUM(R293:R304)</f>
        <v>0</v>
      </c>
      <c r="S292" s="220"/>
      <c r="T292" s="222">
        <f>SUM(T293:T304)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23" t="s">
        <v>243</v>
      </c>
      <c r="AT292" s="224" t="s">
        <v>77</v>
      </c>
      <c r="AU292" s="224" t="s">
        <v>78</v>
      </c>
      <c r="AY292" s="223" t="s">
        <v>224</v>
      </c>
      <c r="BK292" s="225">
        <f>SUM(BK293:BK304)</f>
        <v>0</v>
      </c>
    </row>
    <row r="293" s="2" customFormat="1" ht="16.5" customHeight="1">
      <c r="A293" s="39"/>
      <c r="B293" s="40"/>
      <c r="C293" s="226" t="s">
        <v>3280</v>
      </c>
      <c r="D293" s="226" t="s">
        <v>225</v>
      </c>
      <c r="E293" s="227" t="s">
        <v>1366</v>
      </c>
      <c r="F293" s="228" t="s">
        <v>1367</v>
      </c>
      <c r="G293" s="229" t="s">
        <v>1368</v>
      </c>
      <c r="H293" s="230">
        <v>130</v>
      </c>
      <c r="I293" s="231"/>
      <c r="J293" s="232">
        <f>ROUND(I293*H293,2)</f>
        <v>0</v>
      </c>
      <c r="K293" s="228" t="s">
        <v>229</v>
      </c>
      <c r="L293" s="45"/>
      <c r="M293" s="233" t="s">
        <v>1</v>
      </c>
      <c r="N293" s="234" t="s">
        <v>43</v>
      </c>
      <c r="O293" s="92"/>
      <c r="P293" s="235">
        <f>O293*H293</f>
        <v>0</v>
      </c>
      <c r="Q293" s="235">
        <v>0</v>
      </c>
      <c r="R293" s="235">
        <f>Q293*H293</f>
        <v>0</v>
      </c>
      <c r="S293" s="235">
        <v>0</v>
      </c>
      <c r="T293" s="236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37" t="s">
        <v>1369</v>
      </c>
      <c r="AT293" s="237" t="s">
        <v>225</v>
      </c>
      <c r="AU293" s="237" t="s">
        <v>85</v>
      </c>
      <c r="AY293" s="18" t="s">
        <v>224</v>
      </c>
      <c r="BE293" s="238">
        <f>IF(N293="základní",J293,0)</f>
        <v>0</v>
      </c>
      <c r="BF293" s="238">
        <f>IF(N293="snížená",J293,0)</f>
        <v>0</v>
      </c>
      <c r="BG293" s="238">
        <f>IF(N293="zákl. přenesená",J293,0)</f>
        <v>0</v>
      </c>
      <c r="BH293" s="238">
        <f>IF(N293="sníž. přenesená",J293,0)</f>
        <v>0</v>
      </c>
      <c r="BI293" s="238">
        <f>IF(N293="nulová",J293,0)</f>
        <v>0</v>
      </c>
      <c r="BJ293" s="18" t="s">
        <v>85</v>
      </c>
      <c r="BK293" s="238">
        <f>ROUND(I293*H293,2)</f>
        <v>0</v>
      </c>
      <c r="BL293" s="18" t="s">
        <v>1369</v>
      </c>
      <c r="BM293" s="237" t="s">
        <v>3281</v>
      </c>
    </row>
    <row r="294" s="13" customFormat="1">
      <c r="A294" s="13"/>
      <c r="B294" s="250"/>
      <c r="C294" s="251"/>
      <c r="D294" s="239" t="s">
        <v>314</v>
      </c>
      <c r="E294" s="252" t="s">
        <v>1</v>
      </c>
      <c r="F294" s="253" t="s">
        <v>3282</v>
      </c>
      <c r="G294" s="251"/>
      <c r="H294" s="254">
        <v>90</v>
      </c>
      <c r="I294" s="255"/>
      <c r="J294" s="251"/>
      <c r="K294" s="251"/>
      <c r="L294" s="256"/>
      <c r="M294" s="257"/>
      <c r="N294" s="258"/>
      <c r="O294" s="258"/>
      <c r="P294" s="258"/>
      <c r="Q294" s="258"/>
      <c r="R294" s="258"/>
      <c r="S294" s="258"/>
      <c r="T294" s="259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0" t="s">
        <v>314</v>
      </c>
      <c r="AU294" s="260" t="s">
        <v>85</v>
      </c>
      <c r="AV294" s="13" t="s">
        <v>87</v>
      </c>
      <c r="AW294" s="13" t="s">
        <v>34</v>
      </c>
      <c r="AX294" s="13" t="s">
        <v>78</v>
      </c>
      <c r="AY294" s="260" t="s">
        <v>224</v>
      </c>
    </row>
    <row r="295" s="13" customFormat="1">
      <c r="A295" s="13"/>
      <c r="B295" s="250"/>
      <c r="C295" s="251"/>
      <c r="D295" s="239" t="s">
        <v>314</v>
      </c>
      <c r="E295" s="252" t="s">
        <v>1</v>
      </c>
      <c r="F295" s="253" t="s">
        <v>3283</v>
      </c>
      <c r="G295" s="251"/>
      <c r="H295" s="254">
        <v>32</v>
      </c>
      <c r="I295" s="255"/>
      <c r="J295" s="251"/>
      <c r="K295" s="251"/>
      <c r="L295" s="256"/>
      <c r="M295" s="257"/>
      <c r="N295" s="258"/>
      <c r="O295" s="258"/>
      <c r="P295" s="258"/>
      <c r="Q295" s="258"/>
      <c r="R295" s="258"/>
      <c r="S295" s="258"/>
      <c r="T295" s="25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0" t="s">
        <v>314</v>
      </c>
      <c r="AU295" s="260" t="s">
        <v>85</v>
      </c>
      <c r="AV295" s="13" t="s">
        <v>87</v>
      </c>
      <c r="AW295" s="13" t="s">
        <v>34</v>
      </c>
      <c r="AX295" s="13" t="s">
        <v>78</v>
      </c>
      <c r="AY295" s="260" t="s">
        <v>224</v>
      </c>
    </row>
    <row r="296" s="13" customFormat="1">
      <c r="A296" s="13"/>
      <c r="B296" s="250"/>
      <c r="C296" s="251"/>
      <c r="D296" s="239" t="s">
        <v>314</v>
      </c>
      <c r="E296" s="252" t="s">
        <v>1</v>
      </c>
      <c r="F296" s="253" t="s">
        <v>1372</v>
      </c>
      <c r="G296" s="251"/>
      <c r="H296" s="254">
        <v>8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0" t="s">
        <v>314</v>
      </c>
      <c r="AU296" s="260" t="s">
        <v>85</v>
      </c>
      <c r="AV296" s="13" t="s">
        <v>87</v>
      </c>
      <c r="AW296" s="13" t="s">
        <v>34</v>
      </c>
      <c r="AX296" s="13" t="s">
        <v>78</v>
      </c>
      <c r="AY296" s="260" t="s">
        <v>224</v>
      </c>
    </row>
    <row r="297" s="15" customFormat="1">
      <c r="A297" s="15"/>
      <c r="B297" s="275"/>
      <c r="C297" s="276"/>
      <c r="D297" s="239" t="s">
        <v>314</v>
      </c>
      <c r="E297" s="277" t="s">
        <v>1</v>
      </c>
      <c r="F297" s="278" t="s">
        <v>463</v>
      </c>
      <c r="G297" s="276"/>
      <c r="H297" s="279">
        <v>130</v>
      </c>
      <c r="I297" s="280"/>
      <c r="J297" s="276"/>
      <c r="K297" s="276"/>
      <c r="L297" s="281"/>
      <c r="M297" s="282"/>
      <c r="N297" s="283"/>
      <c r="O297" s="283"/>
      <c r="P297" s="283"/>
      <c r="Q297" s="283"/>
      <c r="R297" s="283"/>
      <c r="S297" s="283"/>
      <c r="T297" s="284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85" t="s">
        <v>314</v>
      </c>
      <c r="AU297" s="285" t="s">
        <v>85</v>
      </c>
      <c r="AV297" s="15" t="s">
        <v>243</v>
      </c>
      <c r="AW297" s="15" t="s">
        <v>34</v>
      </c>
      <c r="AX297" s="15" t="s">
        <v>85</v>
      </c>
      <c r="AY297" s="285" t="s">
        <v>224</v>
      </c>
    </row>
    <row r="298" s="2" customFormat="1" ht="16.5" customHeight="1">
      <c r="A298" s="39"/>
      <c r="B298" s="40"/>
      <c r="C298" s="226" t="s">
        <v>1763</v>
      </c>
      <c r="D298" s="226" t="s">
        <v>225</v>
      </c>
      <c r="E298" s="227" t="s">
        <v>1374</v>
      </c>
      <c r="F298" s="228" t="s">
        <v>1375</v>
      </c>
      <c r="G298" s="229" t="s">
        <v>1368</v>
      </c>
      <c r="H298" s="230">
        <v>240</v>
      </c>
      <c r="I298" s="231"/>
      <c r="J298" s="232">
        <f>ROUND(I298*H298,2)</f>
        <v>0</v>
      </c>
      <c r="K298" s="228" t="s">
        <v>229</v>
      </c>
      <c r="L298" s="45"/>
      <c r="M298" s="233" t="s">
        <v>1</v>
      </c>
      <c r="N298" s="234" t="s">
        <v>43</v>
      </c>
      <c r="O298" s="92"/>
      <c r="P298" s="235">
        <f>O298*H298</f>
        <v>0</v>
      </c>
      <c r="Q298" s="235">
        <v>0</v>
      </c>
      <c r="R298" s="235">
        <f>Q298*H298</f>
        <v>0</v>
      </c>
      <c r="S298" s="235">
        <v>0</v>
      </c>
      <c r="T298" s="236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7" t="s">
        <v>1369</v>
      </c>
      <c r="AT298" s="237" t="s">
        <v>225</v>
      </c>
      <c r="AU298" s="237" t="s">
        <v>85</v>
      </c>
      <c r="AY298" s="18" t="s">
        <v>224</v>
      </c>
      <c r="BE298" s="238">
        <f>IF(N298="základní",J298,0)</f>
        <v>0</v>
      </c>
      <c r="BF298" s="238">
        <f>IF(N298="snížená",J298,0)</f>
        <v>0</v>
      </c>
      <c r="BG298" s="238">
        <f>IF(N298="zákl. přenesená",J298,0)</f>
        <v>0</v>
      </c>
      <c r="BH298" s="238">
        <f>IF(N298="sníž. přenesená",J298,0)</f>
        <v>0</v>
      </c>
      <c r="BI298" s="238">
        <f>IF(N298="nulová",J298,0)</f>
        <v>0</v>
      </c>
      <c r="BJ298" s="18" t="s">
        <v>85</v>
      </c>
      <c r="BK298" s="238">
        <f>ROUND(I298*H298,2)</f>
        <v>0</v>
      </c>
      <c r="BL298" s="18" t="s">
        <v>1369</v>
      </c>
      <c r="BM298" s="237" t="s">
        <v>3284</v>
      </c>
    </row>
    <row r="299" s="2" customFormat="1">
      <c r="A299" s="39"/>
      <c r="B299" s="40"/>
      <c r="C299" s="41"/>
      <c r="D299" s="239" t="s">
        <v>235</v>
      </c>
      <c r="E299" s="41"/>
      <c r="F299" s="240" t="s">
        <v>1377</v>
      </c>
      <c r="G299" s="41"/>
      <c r="H299" s="41"/>
      <c r="I299" s="241"/>
      <c r="J299" s="41"/>
      <c r="K299" s="41"/>
      <c r="L299" s="45"/>
      <c r="M299" s="242"/>
      <c r="N299" s="243"/>
      <c r="O299" s="92"/>
      <c r="P299" s="92"/>
      <c r="Q299" s="92"/>
      <c r="R299" s="92"/>
      <c r="S299" s="92"/>
      <c r="T299" s="93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235</v>
      </c>
      <c r="AU299" s="18" t="s">
        <v>85</v>
      </c>
    </row>
    <row r="300" s="2" customFormat="1" ht="16.5" customHeight="1">
      <c r="A300" s="39"/>
      <c r="B300" s="40"/>
      <c r="C300" s="226" t="s">
        <v>3285</v>
      </c>
      <c r="D300" s="226" t="s">
        <v>225</v>
      </c>
      <c r="E300" s="227" t="s">
        <v>1379</v>
      </c>
      <c r="F300" s="228" t="s">
        <v>1380</v>
      </c>
      <c r="G300" s="229" t="s">
        <v>1368</v>
      </c>
      <c r="H300" s="230">
        <v>36</v>
      </c>
      <c r="I300" s="231"/>
      <c r="J300" s="232">
        <f>ROUND(I300*H300,2)</f>
        <v>0</v>
      </c>
      <c r="K300" s="228" t="s">
        <v>229</v>
      </c>
      <c r="L300" s="45"/>
      <c r="M300" s="233" t="s">
        <v>1</v>
      </c>
      <c r="N300" s="234" t="s">
        <v>43</v>
      </c>
      <c r="O300" s="92"/>
      <c r="P300" s="235">
        <f>O300*H300</f>
        <v>0</v>
      </c>
      <c r="Q300" s="235">
        <v>0</v>
      </c>
      <c r="R300" s="235">
        <f>Q300*H300</f>
        <v>0</v>
      </c>
      <c r="S300" s="235">
        <v>0</v>
      </c>
      <c r="T300" s="236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37" t="s">
        <v>1369</v>
      </c>
      <c r="AT300" s="237" t="s">
        <v>225</v>
      </c>
      <c r="AU300" s="237" t="s">
        <v>85</v>
      </c>
      <c r="AY300" s="18" t="s">
        <v>224</v>
      </c>
      <c r="BE300" s="238">
        <f>IF(N300="základní",J300,0)</f>
        <v>0</v>
      </c>
      <c r="BF300" s="238">
        <f>IF(N300="snížená",J300,0)</f>
        <v>0</v>
      </c>
      <c r="BG300" s="238">
        <f>IF(N300="zákl. přenesená",J300,0)</f>
        <v>0</v>
      </c>
      <c r="BH300" s="238">
        <f>IF(N300="sníž. přenesená",J300,0)</f>
        <v>0</v>
      </c>
      <c r="BI300" s="238">
        <f>IF(N300="nulová",J300,0)</f>
        <v>0</v>
      </c>
      <c r="BJ300" s="18" t="s">
        <v>85</v>
      </c>
      <c r="BK300" s="238">
        <f>ROUND(I300*H300,2)</f>
        <v>0</v>
      </c>
      <c r="BL300" s="18" t="s">
        <v>1369</v>
      </c>
      <c r="BM300" s="237" t="s">
        <v>3286</v>
      </c>
    </row>
    <row r="301" s="13" customFormat="1">
      <c r="A301" s="13"/>
      <c r="B301" s="250"/>
      <c r="C301" s="251"/>
      <c r="D301" s="239" t="s">
        <v>314</v>
      </c>
      <c r="E301" s="252" t="s">
        <v>1</v>
      </c>
      <c r="F301" s="253" t="s">
        <v>1382</v>
      </c>
      <c r="G301" s="251"/>
      <c r="H301" s="254">
        <v>12</v>
      </c>
      <c r="I301" s="255"/>
      <c r="J301" s="251"/>
      <c r="K301" s="251"/>
      <c r="L301" s="256"/>
      <c r="M301" s="257"/>
      <c r="N301" s="258"/>
      <c r="O301" s="258"/>
      <c r="P301" s="258"/>
      <c r="Q301" s="258"/>
      <c r="R301" s="258"/>
      <c r="S301" s="258"/>
      <c r="T301" s="259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0" t="s">
        <v>314</v>
      </c>
      <c r="AU301" s="260" t="s">
        <v>85</v>
      </c>
      <c r="AV301" s="13" t="s">
        <v>87</v>
      </c>
      <c r="AW301" s="13" t="s">
        <v>34</v>
      </c>
      <c r="AX301" s="13" t="s">
        <v>78</v>
      </c>
      <c r="AY301" s="260" t="s">
        <v>224</v>
      </c>
    </row>
    <row r="302" s="13" customFormat="1">
      <c r="A302" s="13"/>
      <c r="B302" s="250"/>
      <c r="C302" s="251"/>
      <c r="D302" s="239" t="s">
        <v>314</v>
      </c>
      <c r="E302" s="252" t="s">
        <v>1</v>
      </c>
      <c r="F302" s="253" t="s">
        <v>3287</v>
      </c>
      <c r="G302" s="251"/>
      <c r="H302" s="254">
        <v>16</v>
      </c>
      <c r="I302" s="255"/>
      <c r="J302" s="251"/>
      <c r="K302" s="251"/>
      <c r="L302" s="256"/>
      <c r="M302" s="257"/>
      <c r="N302" s="258"/>
      <c r="O302" s="258"/>
      <c r="P302" s="258"/>
      <c r="Q302" s="258"/>
      <c r="R302" s="258"/>
      <c r="S302" s="258"/>
      <c r="T302" s="259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0" t="s">
        <v>314</v>
      </c>
      <c r="AU302" s="260" t="s">
        <v>85</v>
      </c>
      <c r="AV302" s="13" t="s">
        <v>87</v>
      </c>
      <c r="AW302" s="13" t="s">
        <v>34</v>
      </c>
      <c r="AX302" s="13" t="s">
        <v>78</v>
      </c>
      <c r="AY302" s="260" t="s">
        <v>224</v>
      </c>
    </row>
    <row r="303" s="13" customFormat="1">
      <c r="A303" s="13"/>
      <c r="B303" s="250"/>
      <c r="C303" s="251"/>
      <c r="D303" s="239" t="s">
        <v>314</v>
      </c>
      <c r="E303" s="252" t="s">
        <v>1</v>
      </c>
      <c r="F303" s="253" t="s">
        <v>3288</v>
      </c>
      <c r="G303" s="251"/>
      <c r="H303" s="254">
        <v>8</v>
      </c>
      <c r="I303" s="255"/>
      <c r="J303" s="251"/>
      <c r="K303" s="251"/>
      <c r="L303" s="256"/>
      <c r="M303" s="257"/>
      <c r="N303" s="258"/>
      <c r="O303" s="258"/>
      <c r="P303" s="258"/>
      <c r="Q303" s="258"/>
      <c r="R303" s="258"/>
      <c r="S303" s="258"/>
      <c r="T303" s="25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0" t="s">
        <v>314</v>
      </c>
      <c r="AU303" s="260" t="s">
        <v>85</v>
      </c>
      <c r="AV303" s="13" t="s">
        <v>87</v>
      </c>
      <c r="AW303" s="13" t="s">
        <v>34</v>
      </c>
      <c r="AX303" s="13" t="s">
        <v>78</v>
      </c>
      <c r="AY303" s="260" t="s">
        <v>224</v>
      </c>
    </row>
    <row r="304" s="15" customFormat="1">
      <c r="A304" s="15"/>
      <c r="B304" s="275"/>
      <c r="C304" s="276"/>
      <c r="D304" s="239" t="s">
        <v>314</v>
      </c>
      <c r="E304" s="277" t="s">
        <v>1</v>
      </c>
      <c r="F304" s="278" t="s">
        <v>463</v>
      </c>
      <c r="G304" s="276"/>
      <c r="H304" s="279">
        <v>36</v>
      </c>
      <c r="I304" s="280"/>
      <c r="J304" s="276"/>
      <c r="K304" s="276"/>
      <c r="L304" s="281"/>
      <c r="M304" s="311"/>
      <c r="N304" s="312"/>
      <c r="O304" s="312"/>
      <c r="P304" s="312"/>
      <c r="Q304" s="312"/>
      <c r="R304" s="312"/>
      <c r="S304" s="312"/>
      <c r="T304" s="313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85" t="s">
        <v>314</v>
      </c>
      <c r="AU304" s="285" t="s">
        <v>85</v>
      </c>
      <c r="AV304" s="15" t="s">
        <v>243</v>
      </c>
      <c r="AW304" s="15" t="s">
        <v>34</v>
      </c>
      <c r="AX304" s="15" t="s">
        <v>85</v>
      </c>
      <c r="AY304" s="285" t="s">
        <v>224</v>
      </c>
    </row>
    <row r="305" s="2" customFormat="1" ht="6.96" customHeight="1">
      <c r="A305" s="39"/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45"/>
      <c r="M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</row>
  </sheetData>
  <sheetProtection sheet="1" autoFilter="0" formatColumns="0" formatRows="0" objects="1" scenarios="1" spinCount="100000" saltValue="UlhMu8l1M9dyXW9htjmweKoFm3MthsRgYufle7fWM7UySAewpMKuZu6AprP3Iatg2Nv/CBixYiWNXzAob6P51Q==" hashValue="syxvp68DnHQK9VL4GA+IYLrFitGi4Z4aLNKXwW944NKr+LQ6Fjnns/FHKe+7W7aVk3+bvkUnJ1sKNfLqdkfw+Q==" algorithmName="SHA-512" password="CC35"/>
  <autoFilter ref="C131:K30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414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416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ROUND(J130,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ROUND((SUM(BE130:BE232)),  2)</f>
        <v>0</v>
      </c>
      <c r="G37" s="39"/>
      <c r="H37" s="39"/>
      <c r="I37" s="166">
        <v>0.20999999999999999</v>
      </c>
      <c r="J37" s="165">
        <f>ROUND(((SUM(BE130:BE232))*I37),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ROUND((SUM(BF130:BF232)),  2)</f>
        <v>0</v>
      </c>
      <c r="G38" s="39"/>
      <c r="H38" s="39"/>
      <c r="I38" s="166">
        <v>0.12</v>
      </c>
      <c r="J38" s="165">
        <f>ROUND(((SUM(BF130:BF232))*I38),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ROUND((SUM(BG130:BG232)),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ROUND((SUM(BH130:BH232)),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ROUND((SUM(BI130:BI232)),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414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1101.1 - Stezky a zpev.plochy 1.část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J130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305</v>
      </c>
      <c r="E101" s="193"/>
      <c r="F101" s="193"/>
      <c r="G101" s="193"/>
      <c r="H101" s="193"/>
      <c r="I101" s="193"/>
      <c r="J101" s="194">
        <f>J131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306</v>
      </c>
      <c r="E102" s="198"/>
      <c r="F102" s="198"/>
      <c r="G102" s="198"/>
      <c r="H102" s="198"/>
      <c r="I102" s="198"/>
      <c r="J102" s="199">
        <f>J132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417</v>
      </c>
      <c r="E103" s="198"/>
      <c r="F103" s="198"/>
      <c r="G103" s="198"/>
      <c r="H103" s="198"/>
      <c r="I103" s="198"/>
      <c r="J103" s="199">
        <f>J187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418</v>
      </c>
      <c r="E104" s="198"/>
      <c r="F104" s="198"/>
      <c r="G104" s="198"/>
      <c r="H104" s="198"/>
      <c r="I104" s="198"/>
      <c r="J104" s="199">
        <f>J194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419</v>
      </c>
      <c r="E105" s="198"/>
      <c r="F105" s="198"/>
      <c r="G105" s="198"/>
      <c r="H105" s="198"/>
      <c r="I105" s="198"/>
      <c r="J105" s="199">
        <f>J218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420</v>
      </c>
      <c r="E106" s="198"/>
      <c r="F106" s="198"/>
      <c r="G106" s="198"/>
      <c r="H106" s="198"/>
      <c r="I106" s="198"/>
      <c r="J106" s="199">
        <f>J231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208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85" t="str">
        <f>E7</f>
        <v>Využití pozemku parc.č.549/61, Světlá nad Sázavou</v>
      </c>
      <c r="F116" s="33"/>
      <c r="G116" s="33"/>
      <c r="H116" s="33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193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1" customFormat="1" ht="16.5" customHeight="1">
      <c r="B118" s="22"/>
      <c r="C118" s="23"/>
      <c r="D118" s="23"/>
      <c r="E118" s="185" t="s">
        <v>194</v>
      </c>
      <c r="F118" s="23"/>
      <c r="G118" s="23"/>
      <c r="H118" s="23"/>
      <c r="I118" s="23"/>
      <c r="J118" s="23"/>
      <c r="K118" s="23"/>
      <c r="L118" s="21"/>
    </row>
    <row r="119" s="1" customFormat="1" ht="12" customHeight="1">
      <c r="B119" s="22"/>
      <c r="C119" s="33" t="s">
        <v>195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274" t="s">
        <v>414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415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E13</f>
        <v>SO 1101.1 - Stezky a zpev.plochy 1.část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F16</f>
        <v>parc.č.549/61</v>
      </c>
      <c r="G124" s="41"/>
      <c r="H124" s="41"/>
      <c r="I124" s="33" t="s">
        <v>22</v>
      </c>
      <c r="J124" s="80" t="str">
        <f>IF(J16="","",J16)</f>
        <v>10. 7. 2025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E19</f>
        <v>Město Světlá nad Sázavou</v>
      </c>
      <c r="G126" s="41"/>
      <c r="H126" s="41"/>
      <c r="I126" s="33" t="s">
        <v>31</v>
      </c>
      <c r="J126" s="37" t="str">
        <f>E25</f>
        <v>TRANSCONSULT s.r.o.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IF(E22="","",E22)</f>
        <v>Vyplň údaj</v>
      </c>
      <c r="G127" s="41"/>
      <c r="H127" s="41"/>
      <c r="I127" s="33" t="s">
        <v>35</v>
      </c>
      <c r="J127" s="37" t="str">
        <f>E28</f>
        <v xml:space="preserve"> 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1"/>
      <c r="B129" s="202"/>
      <c r="C129" s="203" t="s">
        <v>209</v>
      </c>
      <c r="D129" s="204" t="s">
        <v>63</v>
      </c>
      <c r="E129" s="204" t="s">
        <v>59</v>
      </c>
      <c r="F129" s="204" t="s">
        <v>60</v>
      </c>
      <c r="G129" s="204" t="s">
        <v>210</v>
      </c>
      <c r="H129" s="204" t="s">
        <v>211</v>
      </c>
      <c r="I129" s="204" t="s">
        <v>212</v>
      </c>
      <c r="J129" s="204" t="s">
        <v>199</v>
      </c>
      <c r="K129" s="205" t="s">
        <v>213</v>
      </c>
      <c r="L129" s="206"/>
      <c r="M129" s="101" t="s">
        <v>1</v>
      </c>
      <c r="N129" s="102" t="s">
        <v>42</v>
      </c>
      <c r="O129" s="102" t="s">
        <v>214</v>
      </c>
      <c r="P129" s="102" t="s">
        <v>215</v>
      </c>
      <c r="Q129" s="102" t="s">
        <v>216</v>
      </c>
      <c r="R129" s="102" t="s">
        <v>217</v>
      </c>
      <c r="S129" s="102" t="s">
        <v>218</v>
      </c>
      <c r="T129" s="103" t="s">
        <v>219</v>
      </c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</row>
    <row r="130" s="2" customFormat="1" ht="22.8" customHeight="1">
      <c r="A130" s="39"/>
      <c r="B130" s="40"/>
      <c r="C130" s="108" t="s">
        <v>220</v>
      </c>
      <c r="D130" s="41"/>
      <c r="E130" s="41"/>
      <c r="F130" s="41"/>
      <c r="G130" s="41"/>
      <c r="H130" s="41"/>
      <c r="I130" s="41"/>
      <c r="J130" s="207">
        <f>BK130</f>
        <v>0</v>
      </c>
      <c r="K130" s="41"/>
      <c r="L130" s="45"/>
      <c r="M130" s="104"/>
      <c r="N130" s="208"/>
      <c r="O130" s="105"/>
      <c r="P130" s="209">
        <f>P131</f>
        <v>0</v>
      </c>
      <c r="Q130" s="105"/>
      <c r="R130" s="209">
        <f>R131</f>
        <v>1558.9617539000001</v>
      </c>
      <c r="S130" s="105"/>
      <c r="T130" s="210">
        <f>T131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201</v>
      </c>
      <c r="BK130" s="211">
        <f>BK131</f>
        <v>0</v>
      </c>
    </row>
    <row r="131" s="12" customFormat="1" ht="25.92" customHeight="1">
      <c r="A131" s="12"/>
      <c r="B131" s="212"/>
      <c r="C131" s="213"/>
      <c r="D131" s="214" t="s">
        <v>77</v>
      </c>
      <c r="E131" s="215" t="s">
        <v>307</v>
      </c>
      <c r="F131" s="215" t="s">
        <v>308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P132+P187+P194+P218+P231</f>
        <v>0</v>
      </c>
      <c r="Q131" s="220"/>
      <c r="R131" s="221">
        <f>R132+R187+R194+R218+R231</f>
        <v>1558.9617539000001</v>
      </c>
      <c r="S131" s="220"/>
      <c r="T131" s="222">
        <f>T132+T187+T194+T218+T231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78</v>
      </c>
      <c r="AY131" s="223" t="s">
        <v>224</v>
      </c>
      <c r="BK131" s="225">
        <f>BK132+BK187+BK194+BK218+BK231</f>
        <v>0</v>
      </c>
    </row>
    <row r="132" s="12" customFormat="1" ht="22.8" customHeight="1">
      <c r="A132" s="12"/>
      <c r="B132" s="212"/>
      <c r="C132" s="213"/>
      <c r="D132" s="214" t="s">
        <v>77</v>
      </c>
      <c r="E132" s="244" t="s">
        <v>85</v>
      </c>
      <c r="F132" s="244" t="s">
        <v>309</v>
      </c>
      <c r="G132" s="213"/>
      <c r="H132" s="213"/>
      <c r="I132" s="216"/>
      <c r="J132" s="245">
        <f>BK132</f>
        <v>0</v>
      </c>
      <c r="K132" s="213"/>
      <c r="L132" s="218"/>
      <c r="M132" s="219"/>
      <c r="N132" s="220"/>
      <c r="O132" s="220"/>
      <c r="P132" s="221">
        <f>SUM(P133:P186)</f>
        <v>0</v>
      </c>
      <c r="Q132" s="220"/>
      <c r="R132" s="221">
        <f>SUM(R133:R186)</f>
        <v>1488</v>
      </c>
      <c r="S132" s="220"/>
      <c r="T132" s="222">
        <f>SUM(T133:T186)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85</v>
      </c>
      <c r="AT132" s="224" t="s">
        <v>77</v>
      </c>
      <c r="AU132" s="224" t="s">
        <v>85</v>
      </c>
      <c r="AY132" s="223" t="s">
        <v>224</v>
      </c>
      <c r="BK132" s="225">
        <f>SUM(BK133:BK186)</f>
        <v>0</v>
      </c>
    </row>
    <row r="133" s="2" customFormat="1" ht="33" customHeight="1">
      <c r="A133" s="39"/>
      <c r="B133" s="40"/>
      <c r="C133" s="226" t="s">
        <v>85</v>
      </c>
      <c r="D133" s="226" t="s">
        <v>225</v>
      </c>
      <c r="E133" s="227" t="s">
        <v>421</v>
      </c>
      <c r="F133" s="228" t="s">
        <v>422</v>
      </c>
      <c r="G133" s="229" t="s">
        <v>394</v>
      </c>
      <c r="H133" s="230">
        <v>439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423</v>
      </c>
    </row>
    <row r="134" s="14" customFormat="1">
      <c r="A134" s="14"/>
      <c r="B134" s="261"/>
      <c r="C134" s="262"/>
      <c r="D134" s="239" t="s">
        <v>314</v>
      </c>
      <c r="E134" s="263" t="s">
        <v>1</v>
      </c>
      <c r="F134" s="264" t="s">
        <v>424</v>
      </c>
      <c r="G134" s="262"/>
      <c r="H134" s="263" t="s">
        <v>1</v>
      </c>
      <c r="I134" s="265"/>
      <c r="J134" s="262"/>
      <c r="K134" s="262"/>
      <c r="L134" s="266"/>
      <c r="M134" s="267"/>
      <c r="N134" s="268"/>
      <c r="O134" s="268"/>
      <c r="P134" s="268"/>
      <c r="Q134" s="268"/>
      <c r="R134" s="268"/>
      <c r="S134" s="268"/>
      <c r="T134" s="26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70" t="s">
        <v>314</v>
      </c>
      <c r="AU134" s="270" t="s">
        <v>87</v>
      </c>
      <c r="AV134" s="14" t="s">
        <v>85</v>
      </c>
      <c r="AW134" s="14" t="s">
        <v>34</v>
      </c>
      <c r="AX134" s="14" t="s">
        <v>78</v>
      </c>
      <c r="AY134" s="270" t="s">
        <v>224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425</v>
      </c>
      <c r="G135" s="251"/>
      <c r="H135" s="254">
        <v>439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2" customFormat="1" ht="24.15" customHeight="1">
      <c r="A136" s="39"/>
      <c r="B136" s="40"/>
      <c r="C136" s="226" t="s">
        <v>87</v>
      </c>
      <c r="D136" s="226" t="s">
        <v>225</v>
      </c>
      <c r="E136" s="227" t="s">
        <v>426</v>
      </c>
      <c r="F136" s="228" t="s">
        <v>427</v>
      </c>
      <c r="G136" s="229" t="s">
        <v>394</v>
      </c>
      <c r="H136" s="230">
        <v>10.949999999999999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428</v>
      </c>
    </row>
    <row r="137" s="14" customFormat="1">
      <c r="A137" s="14"/>
      <c r="B137" s="261"/>
      <c r="C137" s="262"/>
      <c r="D137" s="239" t="s">
        <v>314</v>
      </c>
      <c r="E137" s="263" t="s">
        <v>1</v>
      </c>
      <c r="F137" s="264" t="s">
        <v>429</v>
      </c>
      <c r="G137" s="262"/>
      <c r="H137" s="263" t="s">
        <v>1</v>
      </c>
      <c r="I137" s="265"/>
      <c r="J137" s="262"/>
      <c r="K137" s="262"/>
      <c r="L137" s="266"/>
      <c r="M137" s="267"/>
      <c r="N137" s="268"/>
      <c r="O137" s="268"/>
      <c r="P137" s="268"/>
      <c r="Q137" s="268"/>
      <c r="R137" s="268"/>
      <c r="S137" s="268"/>
      <c r="T137" s="26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0" t="s">
        <v>314</v>
      </c>
      <c r="AU137" s="270" t="s">
        <v>87</v>
      </c>
      <c r="AV137" s="14" t="s">
        <v>85</v>
      </c>
      <c r="AW137" s="14" t="s">
        <v>34</v>
      </c>
      <c r="AX137" s="14" t="s">
        <v>78</v>
      </c>
      <c r="AY137" s="270" t="s">
        <v>224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430</v>
      </c>
      <c r="G138" s="251"/>
      <c r="H138" s="254">
        <v>10.949999999999999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2" customFormat="1" ht="33" customHeight="1">
      <c r="A139" s="39"/>
      <c r="B139" s="40"/>
      <c r="C139" s="226" t="s">
        <v>101</v>
      </c>
      <c r="D139" s="226" t="s">
        <v>225</v>
      </c>
      <c r="E139" s="227" t="s">
        <v>431</v>
      </c>
      <c r="F139" s="228" t="s">
        <v>432</v>
      </c>
      <c r="G139" s="229" t="s">
        <v>394</v>
      </c>
      <c r="H139" s="230">
        <v>219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433</v>
      </c>
    </row>
    <row r="140" s="14" customFormat="1">
      <c r="A140" s="14"/>
      <c r="B140" s="261"/>
      <c r="C140" s="262"/>
      <c r="D140" s="239" t="s">
        <v>314</v>
      </c>
      <c r="E140" s="263" t="s">
        <v>1</v>
      </c>
      <c r="F140" s="264" t="s">
        <v>434</v>
      </c>
      <c r="G140" s="262"/>
      <c r="H140" s="263" t="s">
        <v>1</v>
      </c>
      <c r="I140" s="265"/>
      <c r="J140" s="262"/>
      <c r="K140" s="262"/>
      <c r="L140" s="266"/>
      <c r="M140" s="267"/>
      <c r="N140" s="268"/>
      <c r="O140" s="268"/>
      <c r="P140" s="268"/>
      <c r="Q140" s="268"/>
      <c r="R140" s="268"/>
      <c r="S140" s="268"/>
      <c r="T140" s="26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70" t="s">
        <v>314</v>
      </c>
      <c r="AU140" s="270" t="s">
        <v>87</v>
      </c>
      <c r="AV140" s="14" t="s">
        <v>85</v>
      </c>
      <c r="AW140" s="14" t="s">
        <v>34</v>
      </c>
      <c r="AX140" s="14" t="s">
        <v>78</v>
      </c>
      <c r="AY140" s="270" t="s">
        <v>224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435</v>
      </c>
      <c r="G141" s="251"/>
      <c r="H141" s="254">
        <v>219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85</v>
      </c>
      <c r="AY141" s="260" t="s">
        <v>224</v>
      </c>
    </row>
    <row r="142" s="2" customFormat="1" ht="33" customHeight="1">
      <c r="A142" s="39"/>
      <c r="B142" s="40"/>
      <c r="C142" s="226" t="s">
        <v>243</v>
      </c>
      <c r="D142" s="226" t="s">
        <v>225</v>
      </c>
      <c r="E142" s="227" t="s">
        <v>436</v>
      </c>
      <c r="F142" s="228" t="s">
        <v>437</v>
      </c>
      <c r="G142" s="229" t="s">
        <v>394</v>
      </c>
      <c r="H142" s="230">
        <v>219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438</v>
      </c>
    </row>
    <row r="143" s="14" customFormat="1">
      <c r="A143" s="14"/>
      <c r="B143" s="261"/>
      <c r="C143" s="262"/>
      <c r="D143" s="239" t="s">
        <v>314</v>
      </c>
      <c r="E143" s="263" t="s">
        <v>1</v>
      </c>
      <c r="F143" s="264" t="s">
        <v>434</v>
      </c>
      <c r="G143" s="262"/>
      <c r="H143" s="263" t="s">
        <v>1</v>
      </c>
      <c r="I143" s="265"/>
      <c r="J143" s="262"/>
      <c r="K143" s="262"/>
      <c r="L143" s="266"/>
      <c r="M143" s="267"/>
      <c r="N143" s="268"/>
      <c r="O143" s="268"/>
      <c r="P143" s="268"/>
      <c r="Q143" s="268"/>
      <c r="R143" s="268"/>
      <c r="S143" s="268"/>
      <c r="T143" s="26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0" t="s">
        <v>314</v>
      </c>
      <c r="AU143" s="270" t="s">
        <v>87</v>
      </c>
      <c r="AV143" s="14" t="s">
        <v>85</v>
      </c>
      <c r="AW143" s="14" t="s">
        <v>34</v>
      </c>
      <c r="AX143" s="14" t="s">
        <v>78</v>
      </c>
      <c r="AY143" s="270" t="s">
        <v>224</v>
      </c>
    </row>
    <row r="144" s="13" customFormat="1">
      <c r="A144" s="13"/>
      <c r="B144" s="250"/>
      <c r="C144" s="251"/>
      <c r="D144" s="239" t="s">
        <v>314</v>
      </c>
      <c r="E144" s="252" t="s">
        <v>1</v>
      </c>
      <c r="F144" s="253" t="s">
        <v>435</v>
      </c>
      <c r="G144" s="251"/>
      <c r="H144" s="254">
        <v>219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314</v>
      </c>
      <c r="AU144" s="260" t="s">
        <v>87</v>
      </c>
      <c r="AV144" s="13" t="s">
        <v>87</v>
      </c>
      <c r="AW144" s="13" t="s">
        <v>34</v>
      </c>
      <c r="AX144" s="13" t="s">
        <v>85</v>
      </c>
      <c r="AY144" s="260" t="s">
        <v>224</v>
      </c>
    </row>
    <row r="145" s="2" customFormat="1" ht="24.15" customHeight="1">
      <c r="A145" s="39"/>
      <c r="B145" s="40"/>
      <c r="C145" s="226" t="s">
        <v>223</v>
      </c>
      <c r="D145" s="226" t="s">
        <v>225</v>
      </c>
      <c r="E145" s="227" t="s">
        <v>439</v>
      </c>
      <c r="F145" s="228" t="s">
        <v>440</v>
      </c>
      <c r="G145" s="229" t="s">
        <v>394</v>
      </c>
      <c r="H145" s="230">
        <v>10.949999999999999</v>
      </c>
      <c r="I145" s="231"/>
      <c r="J145" s="232">
        <f>ROUND(I145*H145,2)</f>
        <v>0</v>
      </c>
      <c r="K145" s="228" t="s">
        <v>229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441</v>
      </c>
    </row>
    <row r="146" s="14" customFormat="1">
      <c r="A146" s="14"/>
      <c r="B146" s="261"/>
      <c r="C146" s="262"/>
      <c r="D146" s="239" t="s">
        <v>314</v>
      </c>
      <c r="E146" s="263" t="s">
        <v>1</v>
      </c>
      <c r="F146" s="264" t="s">
        <v>434</v>
      </c>
      <c r="G146" s="262"/>
      <c r="H146" s="263" t="s">
        <v>1</v>
      </c>
      <c r="I146" s="265"/>
      <c r="J146" s="262"/>
      <c r="K146" s="262"/>
      <c r="L146" s="266"/>
      <c r="M146" s="267"/>
      <c r="N146" s="268"/>
      <c r="O146" s="268"/>
      <c r="P146" s="268"/>
      <c r="Q146" s="268"/>
      <c r="R146" s="268"/>
      <c r="S146" s="268"/>
      <c r="T146" s="26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70" t="s">
        <v>314</v>
      </c>
      <c r="AU146" s="270" t="s">
        <v>87</v>
      </c>
      <c r="AV146" s="14" t="s">
        <v>85</v>
      </c>
      <c r="AW146" s="14" t="s">
        <v>34</v>
      </c>
      <c r="AX146" s="14" t="s">
        <v>78</v>
      </c>
      <c r="AY146" s="270" t="s">
        <v>224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430</v>
      </c>
      <c r="G147" s="251"/>
      <c r="H147" s="254">
        <v>10.949999999999999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85</v>
      </c>
      <c r="AY147" s="260" t="s">
        <v>224</v>
      </c>
    </row>
    <row r="148" s="2" customFormat="1" ht="21.75" customHeight="1">
      <c r="A148" s="39"/>
      <c r="B148" s="40"/>
      <c r="C148" s="226" t="s">
        <v>252</v>
      </c>
      <c r="D148" s="226" t="s">
        <v>225</v>
      </c>
      <c r="E148" s="227" t="s">
        <v>442</v>
      </c>
      <c r="F148" s="228" t="s">
        <v>443</v>
      </c>
      <c r="G148" s="229" t="s">
        <v>394</v>
      </c>
      <c r="H148" s="230">
        <v>471</v>
      </c>
      <c r="I148" s="231"/>
      <c r="J148" s="232">
        <f>ROUND(I148*H148,2)</f>
        <v>0</v>
      </c>
      <c r="K148" s="228" t="s">
        <v>1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243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444</v>
      </c>
    </row>
    <row r="149" s="13" customFormat="1">
      <c r="A149" s="13"/>
      <c r="B149" s="250"/>
      <c r="C149" s="251"/>
      <c r="D149" s="239" t="s">
        <v>314</v>
      </c>
      <c r="E149" s="252" t="s">
        <v>1</v>
      </c>
      <c r="F149" s="253" t="s">
        <v>445</v>
      </c>
      <c r="G149" s="251"/>
      <c r="H149" s="254">
        <v>471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314</v>
      </c>
      <c r="AU149" s="260" t="s">
        <v>87</v>
      </c>
      <c r="AV149" s="13" t="s">
        <v>87</v>
      </c>
      <c r="AW149" s="13" t="s">
        <v>34</v>
      </c>
      <c r="AX149" s="13" t="s">
        <v>85</v>
      </c>
      <c r="AY149" s="260" t="s">
        <v>224</v>
      </c>
    </row>
    <row r="150" s="2" customFormat="1" ht="37.8" customHeight="1">
      <c r="A150" s="39"/>
      <c r="B150" s="40"/>
      <c r="C150" s="226" t="s">
        <v>257</v>
      </c>
      <c r="D150" s="226" t="s">
        <v>225</v>
      </c>
      <c r="E150" s="227" t="s">
        <v>392</v>
      </c>
      <c r="F150" s="228" t="s">
        <v>393</v>
      </c>
      <c r="G150" s="229" t="s">
        <v>394</v>
      </c>
      <c r="H150" s="230">
        <v>1034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0</v>
      </c>
      <c r="R150" s="235">
        <f>Q150*H150</f>
        <v>0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243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446</v>
      </c>
    </row>
    <row r="151" s="13" customFormat="1">
      <c r="A151" s="13"/>
      <c r="B151" s="250"/>
      <c r="C151" s="251"/>
      <c r="D151" s="239" t="s">
        <v>314</v>
      </c>
      <c r="E151" s="252" t="s">
        <v>1</v>
      </c>
      <c r="F151" s="253" t="s">
        <v>447</v>
      </c>
      <c r="G151" s="251"/>
      <c r="H151" s="254">
        <v>1034</v>
      </c>
      <c r="I151" s="255"/>
      <c r="J151" s="251"/>
      <c r="K151" s="251"/>
      <c r="L151" s="256"/>
      <c r="M151" s="257"/>
      <c r="N151" s="258"/>
      <c r="O151" s="258"/>
      <c r="P151" s="258"/>
      <c r="Q151" s="258"/>
      <c r="R151" s="258"/>
      <c r="S151" s="258"/>
      <c r="T151" s="25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0" t="s">
        <v>314</v>
      </c>
      <c r="AU151" s="260" t="s">
        <v>87</v>
      </c>
      <c r="AV151" s="13" t="s">
        <v>87</v>
      </c>
      <c r="AW151" s="13" t="s">
        <v>34</v>
      </c>
      <c r="AX151" s="13" t="s">
        <v>85</v>
      </c>
      <c r="AY151" s="260" t="s">
        <v>224</v>
      </c>
    </row>
    <row r="152" s="2" customFormat="1" ht="37.8" customHeight="1">
      <c r="A152" s="39"/>
      <c r="B152" s="40"/>
      <c r="C152" s="226" t="s">
        <v>264</v>
      </c>
      <c r="D152" s="226" t="s">
        <v>225</v>
      </c>
      <c r="E152" s="227" t="s">
        <v>448</v>
      </c>
      <c r="F152" s="228" t="s">
        <v>449</v>
      </c>
      <c r="G152" s="229" t="s">
        <v>394</v>
      </c>
      <c r="H152" s="230">
        <v>541.57000000000005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450</v>
      </c>
    </row>
    <row r="153" s="2" customFormat="1" ht="37.8" customHeight="1">
      <c r="A153" s="39"/>
      <c r="B153" s="40"/>
      <c r="C153" s="226" t="s">
        <v>271</v>
      </c>
      <c r="D153" s="226" t="s">
        <v>225</v>
      </c>
      <c r="E153" s="227" t="s">
        <v>451</v>
      </c>
      <c r="F153" s="228" t="s">
        <v>452</v>
      </c>
      <c r="G153" s="229" t="s">
        <v>394</v>
      </c>
      <c r="H153" s="230">
        <v>229.94999999999999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243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453</v>
      </c>
    </row>
    <row r="154" s="13" customFormat="1">
      <c r="A154" s="13"/>
      <c r="B154" s="250"/>
      <c r="C154" s="251"/>
      <c r="D154" s="239" t="s">
        <v>314</v>
      </c>
      <c r="E154" s="252" t="s">
        <v>1</v>
      </c>
      <c r="F154" s="253" t="s">
        <v>454</v>
      </c>
      <c r="G154" s="251"/>
      <c r="H154" s="254">
        <v>229.94999999999999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34</v>
      </c>
      <c r="AX154" s="13" t="s">
        <v>85</v>
      </c>
      <c r="AY154" s="260" t="s">
        <v>224</v>
      </c>
    </row>
    <row r="155" s="2" customFormat="1" ht="37.8" customHeight="1">
      <c r="A155" s="39"/>
      <c r="B155" s="40"/>
      <c r="C155" s="226" t="s">
        <v>276</v>
      </c>
      <c r="D155" s="226" t="s">
        <v>225</v>
      </c>
      <c r="E155" s="227" t="s">
        <v>455</v>
      </c>
      <c r="F155" s="228" t="s">
        <v>456</v>
      </c>
      <c r="G155" s="229" t="s">
        <v>394</v>
      </c>
      <c r="H155" s="230">
        <v>229.94999999999999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457</v>
      </c>
    </row>
    <row r="156" s="13" customFormat="1">
      <c r="A156" s="13"/>
      <c r="B156" s="250"/>
      <c r="C156" s="251"/>
      <c r="D156" s="239" t="s">
        <v>314</v>
      </c>
      <c r="E156" s="252" t="s">
        <v>1</v>
      </c>
      <c r="F156" s="253" t="s">
        <v>454</v>
      </c>
      <c r="G156" s="251"/>
      <c r="H156" s="254">
        <v>229.94999999999999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314</v>
      </c>
      <c r="AU156" s="260" t="s">
        <v>87</v>
      </c>
      <c r="AV156" s="13" t="s">
        <v>87</v>
      </c>
      <c r="AW156" s="13" t="s">
        <v>34</v>
      </c>
      <c r="AX156" s="13" t="s">
        <v>85</v>
      </c>
      <c r="AY156" s="260" t="s">
        <v>224</v>
      </c>
    </row>
    <row r="157" s="2" customFormat="1" ht="24.15" customHeight="1">
      <c r="A157" s="39"/>
      <c r="B157" s="40"/>
      <c r="C157" s="226" t="s">
        <v>281</v>
      </c>
      <c r="D157" s="226" t="s">
        <v>225</v>
      </c>
      <c r="E157" s="227" t="s">
        <v>458</v>
      </c>
      <c r="F157" s="228" t="s">
        <v>459</v>
      </c>
      <c r="G157" s="229" t="s">
        <v>394</v>
      </c>
      <c r="H157" s="230">
        <v>1944</v>
      </c>
      <c r="I157" s="231"/>
      <c r="J157" s="232">
        <f>ROUND(I157*H157,2)</f>
        <v>0</v>
      </c>
      <c r="K157" s="228" t="s">
        <v>229</v>
      </c>
      <c r="L157" s="45"/>
      <c r="M157" s="233" t="s">
        <v>1</v>
      </c>
      <c r="N157" s="234" t="s">
        <v>43</v>
      </c>
      <c r="O157" s="92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243</v>
      </c>
      <c r="AT157" s="237" t="s">
        <v>225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243</v>
      </c>
      <c r="BM157" s="237" t="s">
        <v>460</v>
      </c>
    </row>
    <row r="158" s="13" customFormat="1">
      <c r="A158" s="13"/>
      <c r="B158" s="250"/>
      <c r="C158" s="251"/>
      <c r="D158" s="239" t="s">
        <v>314</v>
      </c>
      <c r="E158" s="252" t="s">
        <v>1</v>
      </c>
      <c r="F158" s="253" t="s">
        <v>461</v>
      </c>
      <c r="G158" s="251"/>
      <c r="H158" s="254">
        <v>1034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0" t="s">
        <v>314</v>
      </c>
      <c r="AU158" s="260" t="s">
        <v>87</v>
      </c>
      <c r="AV158" s="13" t="s">
        <v>87</v>
      </c>
      <c r="AW158" s="13" t="s">
        <v>34</v>
      </c>
      <c r="AX158" s="13" t="s">
        <v>78</v>
      </c>
      <c r="AY158" s="260" t="s">
        <v>224</v>
      </c>
    </row>
    <row r="159" s="13" customFormat="1">
      <c r="A159" s="13"/>
      <c r="B159" s="250"/>
      <c r="C159" s="251"/>
      <c r="D159" s="239" t="s">
        <v>314</v>
      </c>
      <c r="E159" s="252" t="s">
        <v>1</v>
      </c>
      <c r="F159" s="253" t="s">
        <v>462</v>
      </c>
      <c r="G159" s="251"/>
      <c r="H159" s="254">
        <v>910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314</v>
      </c>
      <c r="AU159" s="260" t="s">
        <v>87</v>
      </c>
      <c r="AV159" s="13" t="s">
        <v>87</v>
      </c>
      <c r="AW159" s="13" t="s">
        <v>34</v>
      </c>
      <c r="AX159" s="13" t="s">
        <v>78</v>
      </c>
      <c r="AY159" s="260" t="s">
        <v>224</v>
      </c>
    </row>
    <row r="160" s="15" customFormat="1">
      <c r="A160" s="15"/>
      <c r="B160" s="275"/>
      <c r="C160" s="276"/>
      <c r="D160" s="239" t="s">
        <v>314</v>
      </c>
      <c r="E160" s="277" t="s">
        <v>1</v>
      </c>
      <c r="F160" s="278" t="s">
        <v>463</v>
      </c>
      <c r="G160" s="276"/>
      <c r="H160" s="279">
        <v>1944</v>
      </c>
      <c r="I160" s="280"/>
      <c r="J160" s="276"/>
      <c r="K160" s="276"/>
      <c r="L160" s="281"/>
      <c r="M160" s="282"/>
      <c r="N160" s="283"/>
      <c r="O160" s="283"/>
      <c r="P160" s="283"/>
      <c r="Q160" s="283"/>
      <c r="R160" s="283"/>
      <c r="S160" s="283"/>
      <c r="T160" s="28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85" t="s">
        <v>314</v>
      </c>
      <c r="AU160" s="285" t="s">
        <v>87</v>
      </c>
      <c r="AV160" s="15" t="s">
        <v>243</v>
      </c>
      <c r="AW160" s="15" t="s">
        <v>34</v>
      </c>
      <c r="AX160" s="15" t="s">
        <v>85</v>
      </c>
      <c r="AY160" s="285" t="s">
        <v>224</v>
      </c>
    </row>
    <row r="161" s="2" customFormat="1" ht="24.15" customHeight="1">
      <c r="A161" s="39"/>
      <c r="B161" s="40"/>
      <c r="C161" s="226" t="s">
        <v>8</v>
      </c>
      <c r="D161" s="226" t="s">
        <v>225</v>
      </c>
      <c r="E161" s="227" t="s">
        <v>464</v>
      </c>
      <c r="F161" s="228" t="s">
        <v>465</v>
      </c>
      <c r="G161" s="229" t="s">
        <v>394</v>
      </c>
      <c r="H161" s="230">
        <v>1451.5699999999999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243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466</v>
      </c>
    </row>
    <row r="162" s="14" customFormat="1">
      <c r="A162" s="14"/>
      <c r="B162" s="261"/>
      <c r="C162" s="262"/>
      <c r="D162" s="239" t="s">
        <v>314</v>
      </c>
      <c r="E162" s="263" t="s">
        <v>1</v>
      </c>
      <c r="F162" s="264" t="s">
        <v>467</v>
      </c>
      <c r="G162" s="262"/>
      <c r="H162" s="263" t="s">
        <v>1</v>
      </c>
      <c r="I162" s="265"/>
      <c r="J162" s="262"/>
      <c r="K162" s="262"/>
      <c r="L162" s="266"/>
      <c r="M162" s="267"/>
      <c r="N162" s="268"/>
      <c r="O162" s="268"/>
      <c r="P162" s="268"/>
      <c r="Q162" s="268"/>
      <c r="R162" s="268"/>
      <c r="S162" s="268"/>
      <c r="T162" s="26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70" t="s">
        <v>314</v>
      </c>
      <c r="AU162" s="270" t="s">
        <v>87</v>
      </c>
      <c r="AV162" s="14" t="s">
        <v>85</v>
      </c>
      <c r="AW162" s="14" t="s">
        <v>34</v>
      </c>
      <c r="AX162" s="14" t="s">
        <v>78</v>
      </c>
      <c r="AY162" s="270" t="s">
        <v>224</v>
      </c>
    </row>
    <row r="163" s="13" customFormat="1">
      <c r="A163" s="13"/>
      <c r="B163" s="250"/>
      <c r="C163" s="251"/>
      <c r="D163" s="239" t="s">
        <v>314</v>
      </c>
      <c r="E163" s="252" t="s">
        <v>1</v>
      </c>
      <c r="F163" s="253" t="s">
        <v>468</v>
      </c>
      <c r="G163" s="251"/>
      <c r="H163" s="254">
        <v>910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314</v>
      </c>
      <c r="AU163" s="260" t="s">
        <v>87</v>
      </c>
      <c r="AV163" s="13" t="s">
        <v>87</v>
      </c>
      <c r="AW163" s="13" t="s">
        <v>34</v>
      </c>
      <c r="AX163" s="13" t="s">
        <v>78</v>
      </c>
      <c r="AY163" s="260" t="s">
        <v>224</v>
      </c>
    </row>
    <row r="164" s="16" customFormat="1">
      <c r="A164" s="16"/>
      <c r="B164" s="286"/>
      <c r="C164" s="287"/>
      <c r="D164" s="239" t="s">
        <v>314</v>
      </c>
      <c r="E164" s="288" t="s">
        <v>1</v>
      </c>
      <c r="F164" s="289" t="s">
        <v>469</v>
      </c>
      <c r="G164" s="287"/>
      <c r="H164" s="290">
        <v>910</v>
      </c>
      <c r="I164" s="291"/>
      <c r="J164" s="287"/>
      <c r="K164" s="287"/>
      <c r="L164" s="292"/>
      <c r="M164" s="293"/>
      <c r="N164" s="294"/>
      <c r="O164" s="294"/>
      <c r="P164" s="294"/>
      <c r="Q164" s="294"/>
      <c r="R164" s="294"/>
      <c r="S164" s="294"/>
      <c r="T164" s="29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96" t="s">
        <v>314</v>
      </c>
      <c r="AU164" s="296" t="s">
        <v>87</v>
      </c>
      <c r="AV164" s="16" t="s">
        <v>101</v>
      </c>
      <c r="AW164" s="16" t="s">
        <v>34</v>
      </c>
      <c r="AX164" s="16" t="s">
        <v>78</v>
      </c>
      <c r="AY164" s="296" t="s">
        <v>224</v>
      </c>
    </row>
    <row r="165" s="14" customFormat="1">
      <c r="A165" s="14"/>
      <c r="B165" s="261"/>
      <c r="C165" s="262"/>
      <c r="D165" s="239" t="s">
        <v>314</v>
      </c>
      <c r="E165" s="263" t="s">
        <v>1</v>
      </c>
      <c r="F165" s="264" t="s">
        <v>470</v>
      </c>
      <c r="G165" s="262"/>
      <c r="H165" s="263" t="s">
        <v>1</v>
      </c>
      <c r="I165" s="265"/>
      <c r="J165" s="262"/>
      <c r="K165" s="262"/>
      <c r="L165" s="266"/>
      <c r="M165" s="267"/>
      <c r="N165" s="268"/>
      <c r="O165" s="268"/>
      <c r="P165" s="268"/>
      <c r="Q165" s="268"/>
      <c r="R165" s="268"/>
      <c r="S165" s="268"/>
      <c r="T165" s="26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0" t="s">
        <v>314</v>
      </c>
      <c r="AU165" s="270" t="s">
        <v>87</v>
      </c>
      <c r="AV165" s="14" t="s">
        <v>85</v>
      </c>
      <c r="AW165" s="14" t="s">
        <v>34</v>
      </c>
      <c r="AX165" s="14" t="s">
        <v>78</v>
      </c>
      <c r="AY165" s="270" t="s">
        <v>224</v>
      </c>
    </row>
    <row r="166" s="13" customFormat="1">
      <c r="A166" s="13"/>
      <c r="B166" s="250"/>
      <c r="C166" s="251"/>
      <c r="D166" s="239" t="s">
        <v>314</v>
      </c>
      <c r="E166" s="252" t="s">
        <v>1</v>
      </c>
      <c r="F166" s="253" t="s">
        <v>471</v>
      </c>
      <c r="G166" s="251"/>
      <c r="H166" s="254">
        <v>5.6600000000000001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314</v>
      </c>
      <c r="AU166" s="260" t="s">
        <v>87</v>
      </c>
      <c r="AV166" s="13" t="s">
        <v>87</v>
      </c>
      <c r="AW166" s="13" t="s">
        <v>34</v>
      </c>
      <c r="AX166" s="13" t="s">
        <v>78</v>
      </c>
      <c r="AY166" s="260" t="s">
        <v>224</v>
      </c>
    </row>
    <row r="167" s="13" customFormat="1">
      <c r="A167" s="13"/>
      <c r="B167" s="250"/>
      <c r="C167" s="251"/>
      <c r="D167" s="239" t="s">
        <v>314</v>
      </c>
      <c r="E167" s="252" t="s">
        <v>1</v>
      </c>
      <c r="F167" s="253" t="s">
        <v>472</v>
      </c>
      <c r="G167" s="251"/>
      <c r="H167" s="254">
        <v>4.0099999999999998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0" t="s">
        <v>314</v>
      </c>
      <c r="AU167" s="260" t="s">
        <v>87</v>
      </c>
      <c r="AV167" s="13" t="s">
        <v>87</v>
      </c>
      <c r="AW167" s="13" t="s">
        <v>34</v>
      </c>
      <c r="AX167" s="13" t="s">
        <v>78</v>
      </c>
      <c r="AY167" s="260" t="s">
        <v>224</v>
      </c>
    </row>
    <row r="168" s="13" customFormat="1">
      <c r="A168" s="13"/>
      <c r="B168" s="250"/>
      <c r="C168" s="251"/>
      <c r="D168" s="239" t="s">
        <v>314</v>
      </c>
      <c r="E168" s="252" t="s">
        <v>1</v>
      </c>
      <c r="F168" s="253" t="s">
        <v>473</v>
      </c>
      <c r="G168" s="251"/>
      <c r="H168" s="254">
        <v>10.48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314</v>
      </c>
      <c r="AU168" s="260" t="s">
        <v>87</v>
      </c>
      <c r="AV168" s="13" t="s">
        <v>87</v>
      </c>
      <c r="AW168" s="13" t="s">
        <v>34</v>
      </c>
      <c r="AX168" s="13" t="s">
        <v>78</v>
      </c>
      <c r="AY168" s="260" t="s">
        <v>224</v>
      </c>
    </row>
    <row r="169" s="13" customFormat="1">
      <c r="A169" s="13"/>
      <c r="B169" s="250"/>
      <c r="C169" s="251"/>
      <c r="D169" s="239" t="s">
        <v>314</v>
      </c>
      <c r="E169" s="252" t="s">
        <v>1</v>
      </c>
      <c r="F169" s="253" t="s">
        <v>474</v>
      </c>
      <c r="G169" s="251"/>
      <c r="H169" s="254">
        <v>464.64999999999998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314</v>
      </c>
      <c r="AU169" s="260" t="s">
        <v>87</v>
      </c>
      <c r="AV169" s="13" t="s">
        <v>87</v>
      </c>
      <c r="AW169" s="13" t="s">
        <v>34</v>
      </c>
      <c r="AX169" s="13" t="s">
        <v>78</v>
      </c>
      <c r="AY169" s="260" t="s">
        <v>224</v>
      </c>
    </row>
    <row r="170" s="13" customFormat="1">
      <c r="A170" s="13"/>
      <c r="B170" s="250"/>
      <c r="C170" s="251"/>
      <c r="D170" s="239" t="s">
        <v>314</v>
      </c>
      <c r="E170" s="252" t="s">
        <v>1</v>
      </c>
      <c r="F170" s="253" t="s">
        <v>475</v>
      </c>
      <c r="G170" s="251"/>
      <c r="H170" s="254">
        <v>8.1600000000000001</v>
      </c>
      <c r="I170" s="255"/>
      <c r="J170" s="251"/>
      <c r="K170" s="251"/>
      <c r="L170" s="256"/>
      <c r="M170" s="257"/>
      <c r="N170" s="258"/>
      <c r="O170" s="258"/>
      <c r="P170" s="258"/>
      <c r="Q170" s="258"/>
      <c r="R170" s="258"/>
      <c r="S170" s="258"/>
      <c r="T170" s="25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0" t="s">
        <v>314</v>
      </c>
      <c r="AU170" s="260" t="s">
        <v>87</v>
      </c>
      <c r="AV170" s="13" t="s">
        <v>87</v>
      </c>
      <c r="AW170" s="13" t="s">
        <v>34</v>
      </c>
      <c r="AX170" s="13" t="s">
        <v>78</v>
      </c>
      <c r="AY170" s="260" t="s">
        <v>224</v>
      </c>
    </row>
    <row r="171" s="13" customFormat="1">
      <c r="A171" s="13"/>
      <c r="B171" s="250"/>
      <c r="C171" s="251"/>
      <c r="D171" s="239" t="s">
        <v>314</v>
      </c>
      <c r="E171" s="252" t="s">
        <v>1</v>
      </c>
      <c r="F171" s="253" t="s">
        <v>476</v>
      </c>
      <c r="G171" s="251"/>
      <c r="H171" s="254">
        <v>12.4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0" t="s">
        <v>314</v>
      </c>
      <c r="AU171" s="260" t="s">
        <v>87</v>
      </c>
      <c r="AV171" s="13" t="s">
        <v>87</v>
      </c>
      <c r="AW171" s="13" t="s">
        <v>34</v>
      </c>
      <c r="AX171" s="13" t="s">
        <v>78</v>
      </c>
      <c r="AY171" s="260" t="s">
        <v>224</v>
      </c>
    </row>
    <row r="172" s="13" customFormat="1">
      <c r="A172" s="13"/>
      <c r="B172" s="250"/>
      <c r="C172" s="251"/>
      <c r="D172" s="239" t="s">
        <v>314</v>
      </c>
      <c r="E172" s="252" t="s">
        <v>1</v>
      </c>
      <c r="F172" s="253" t="s">
        <v>477</v>
      </c>
      <c r="G172" s="251"/>
      <c r="H172" s="254">
        <v>3.75</v>
      </c>
      <c r="I172" s="255"/>
      <c r="J172" s="251"/>
      <c r="K172" s="251"/>
      <c r="L172" s="256"/>
      <c r="M172" s="257"/>
      <c r="N172" s="258"/>
      <c r="O172" s="258"/>
      <c r="P172" s="258"/>
      <c r="Q172" s="258"/>
      <c r="R172" s="258"/>
      <c r="S172" s="258"/>
      <c r="T172" s="25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0" t="s">
        <v>314</v>
      </c>
      <c r="AU172" s="260" t="s">
        <v>87</v>
      </c>
      <c r="AV172" s="13" t="s">
        <v>87</v>
      </c>
      <c r="AW172" s="13" t="s">
        <v>34</v>
      </c>
      <c r="AX172" s="13" t="s">
        <v>78</v>
      </c>
      <c r="AY172" s="260" t="s">
        <v>224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478</v>
      </c>
      <c r="G173" s="251"/>
      <c r="H173" s="254">
        <v>32.460000000000001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78</v>
      </c>
      <c r="AY173" s="260" t="s">
        <v>224</v>
      </c>
    </row>
    <row r="174" s="16" customFormat="1">
      <c r="A174" s="16"/>
      <c r="B174" s="286"/>
      <c r="C174" s="287"/>
      <c r="D174" s="239" t="s">
        <v>314</v>
      </c>
      <c r="E174" s="288" t="s">
        <v>1</v>
      </c>
      <c r="F174" s="289" t="s">
        <v>469</v>
      </c>
      <c r="G174" s="287"/>
      <c r="H174" s="290">
        <v>541.57000000000005</v>
      </c>
      <c r="I174" s="291"/>
      <c r="J174" s="287"/>
      <c r="K174" s="287"/>
      <c r="L174" s="292"/>
      <c r="M174" s="293"/>
      <c r="N174" s="294"/>
      <c r="O174" s="294"/>
      <c r="P174" s="294"/>
      <c r="Q174" s="294"/>
      <c r="R174" s="294"/>
      <c r="S174" s="294"/>
      <c r="T174" s="295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296" t="s">
        <v>314</v>
      </c>
      <c r="AU174" s="296" t="s">
        <v>87</v>
      </c>
      <c r="AV174" s="16" t="s">
        <v>101</v>
      </c>
      <c r="AW174" s="16" t="s">
        <v>34</v>
      </c>
      <c r="AX174" s="16" t="s">
        <v>78</v>
      </c>
      <c r="AY174" s="296" t="s">
        <v>224</v>
      </c>
    </row>
    <row r="175" s="15" customFormat="1">
      <c r="A175" s="15"/>
      <c r="B175" s="275"/>
      <c r="C175" s="276"/>
      <c r="D175" s="239" t="s">
        <v>314</v>
      </c>
      <c r="E175" s="277" t="s">
        <v>1</v>
      </c>
      <c r="F175" s="278" t="s">
        <v>463</v>
      </c>
      <c r="G175" s="276"/>
      <c r="H175" s="279">
        <v>1451.5699999999999</v>
      </c>
      <c r="I175" s="280"/>
      <c r="J175" s="276"/>
      <c r="K175" s="276"/>
      <c r="L175" s="281"/>
      <c r="M175" s="282"/>
      <c r="N175" s="283"/>
      <c r="O175" s="283"/>
      <c r="P175" s="283"/>
      <c r="Q175" s="283"/>
      <c r="R175" s="283"/>
      <c r="S175" s="283"/>
      <c r="T175" s="28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85" t="s">
        <v>314</v>
      </c>
      <c r="AU175" s="285" t="s">
        <v>87</v>
      </c>
      <c r="AV175" s="15" t="s">
        <v>243</v>
      </c>
      <c r="AW175" s="15" t="s">
        <v>34</v>
      </c>
      <c r="AX175" s="15" t="s">
        <v>85</v>
      </c>
      <c r="AY175" s="285" t="s">
        <v>224</v>
      </c>
    </row>
    <row r="176" s="2" customFormat="1" ht="33" customHeight="1">
      <c r="A176" s="39"/>
      <c r="B176" s="40"/>
      <c r="C176" s="226" t="s">
        <v>294</v>
      </c>
      <c r="D176" s="226" t="s">
        <v>225</v>
      </c>
      <c r="E176" s="227" t="s">
        <v>479</v>
      </c>
      <c r="F176" s="228" t="s">
        <v>480</v>
      </c>
      <c r="G176" s="229" t="s">
        <v>394</v>
      </c>
      <c r="H176" s="230">
        <v>744</v>
      </c>
      <c r="I176" s="231"/>
      <c r="J176" s="232">
        <f>ROUND(I176*H176,2)</f>
        <v>0</v>
      </c>
      <c r="K176" s="228" t="s">
        <v>229</v>
      </c>
      <c r="L176" s="45"/>
      <c r="M176" s="233" t="s">
        <v>1</v>
      </c>
      <c r="N176" s="234" t="s">
        <v>43</v>
      </c>
      <c r="O176" s="92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7" t="s">
        <v>243</v>
      </c>
      <c r="AT176" s="237" t="s">
        <v>225</v>
      </c>
      <c r="AU176" s="237" t="s">
        <v>87</v>
      </c>
      <c r="AY176" s="18" t="s">
        <v>224</v>
      </c>
      <c r="BE176" s="238">
        <f>IF(N176="základní",J176,0)</f>
        <v>0</v>
      </c>
      <c r="BF176" s="238">
        <f>IF(N176="snížená",J176,0)</f>
        <v>0</v>
      </c>
      <c r="BG176" s="238">
        <f>IF(N176="zákl. přenesená",J176,0)</f>
        <v>0</v>
      </c>
      <c r="BH176" s="238">
        <f>IF(N176="sníž. přenesená",J176,0)</f>
        <v>0</v>
      </c>
      <c r="BI176" s="238">
        <f>IF(N176="nulová",J176,0)</f>
        <v>0</v>
      </c>
      <c r="BJ176" s="18" t="s">
        <v>85</v>
      </c>
      <c r="BK176" s="238">
        <f>ROUND(I176*H176,2)</f>
        <v>0</v>
      </c>
      <c r="BL176" s="18" t="s">
        <v>243</v>
      </c>
      <c r="BM176" s="237" t="s">
        <v>481</v>
      </c>
    </row>
    <row r="177" s="13" customFormat="1">
      <c r="A177" s="13"/>
      <c r="B177" s="250"/>
      <c r="C177" s="251"/>
      <c r="D177" s="239" t="s">
        <v>314</v>
      </c>
      <c r="E177" s="252" t="s">
        <v>1</v>
      </c>
      <c r="F177" s="253" t="s">
        <v>482</v>
      </c>
      <c r="G177" s="251"/>
      <c r="H177" s="254">
        <v>744</v>
      </c>
      <c r="I177" s="255"/>
      <c r="J177" s="251"/>
      <c r="K177" s="251"/>
      <c r="L177" s="256"/>
      <c r="M177" s="257"/>
      <c r="N177" s="258"/>
      <c r="O177" s="258"/>
      <c r="P177" s="258"/>
      <c r="Q177" s="258"/>
      <c r="R177" s="258"/>
      <c r="S177" s="258"/>
      <c r="T177" s="25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0" t="s">
        <v>314</v>
      </c>
      <c r="AU177" s="260" t="s">
        <v>87</v>
      </c>
      <c r="AV177" s="13" t="s">
        <v>87</v>
      </c>
      <c r="AW177" s="13" t="s">
        <v>34</v>
      </c>
      <c r="AX177" s="13" t="s">
        <v>85</v>
      </c>
      <c r="AY177" s="260" t="s">
        <v>224</v>
      </c>
    </row>
    <row r="178" s="2" customFormat="1" ht="16.5" customHeight="1">
      <c r="A178" s="39"/>
      <c r="B178" s="40"/>
      <c r="C178" s="297" t="s">
        <v>299</v>
      </c>
      <c r="D178" s="297" t="s">
        <v>483</v>
      </c>
      <c r="E178" s="298" t="s">
        <v>484</v>
      </c>
      <c r="F178" s="299" t="s">
        <v>485</v>
      </c>
      <c r="G178" s="300" t="s">
        <v>486</v>
      </c>
      <c r="H178" s="301">
        <v>1488</v>
      </c>
      <c r="I178" s="302"/>
      <c r="J178" s="303">
        <f>ROUND(I178*H178,2)</f>
        <v>0</v>
      </c>
      <c r="K178" s="299" t="s">
        <v>229</v>
      </c>
      <c r="L178" s="304"/>
      <c r="M178" s="305" t="s">
        <v>1</v>
      </c>
      <c r="N178" s="306" t="s">
        <v>43</v>
      </c>
      <c r="O178" s="92"/>
      <c r="P178" s="235">
        <f>O178*H178</f>
        <v>0</v>
      </c>
      <c r="Q178" s="235">
        <v>1</v>
      </c>
      <c r="R178" s="235">
        <f>Q178*H178</f>
        <v>1488</v>
      </c>
      <c r="S178" s="235">
        <v>0</v>
      </c>
      <c r="T178" s="236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7" t="s">
        <v>264</v>
      </c>
      <c r="AT178" s="237" t="s">
        <v>483</v>
      </c>
      <c r="AU178" s="237" t="s">
        <v>87</v>
      </c>
      <c r="AY178" s="18" t="s">
        <v>224</v>
      </c>
      <c r="BE178" s="238">
        <f>IF(N178="základní",J178,0)</f>
        <v>0</v>
      </c>
      <c r="BF178" s="238">
        <f>IF(N178="snížená",J178,0)</f>
        <v>0</v>
      </c>
      <c r="BG178" s="238">
        <f>IF(N178="zákl. přenesená",J178,0)</f>
        <v>0</v>
      </c>
      <c r="BH178" s="238">
        <f>IF(N178="sníž. přenesená",J178,0)</f>
        <v>0</v>
      </c>
      <c r="BI178" s="238">
        <f>IF(N178="nulová",J178,0)</f>
        <v>0</v>
      </c>
      <c r="BJ178" s="18" t="s">
        <v>85</v>
      </c>
      <c r="BK178" s="238">
        <f>ROUND(I178*H178,2)</f>
        <v>0</v>
      </c>
      <c r="BL178" s="18" t="s">
        <v>243</v>
      </c>
      <c r="BM178" s="237" t="s">
        <v>487</v>
      </c>
    </row>
    <row r="179" s="13" customFormat="1">
      <c r="A179" s="13"/>
      <c r="B179" s="250"/>
      <c r="C179" s="251"/>
      <c r="D179" s="239" t="s">
        <v>314</v>
      </c>
      <c r="E179" s="252" t="s">
        <v>1</v>
      </c>
      <c r="F179" s="253" t="s">
        <v>488</v>
      </c>
      <c r="G179" s="251"/>
      <c r="H179" s="254">
        <v>1488</v>
      </c>
      <c r="I179" s="255"/>
      <c r="J179" s="251"/>
      <c r="K179" s="251"/>
      <c r="L179" s="256"/>
      <c r="M179" s="257"/>
      <c r="N179" s="258"/>
      <c r="O179" s="258"/>
      <c r="P179" s="258"/>
      <c r="Q179" s="258"/>
      <c r="R179" s="258"/>
      <c r="S179" s="258"/>
      <c r="T179" s="25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0" t="s">
        <v>314</v>
      </c>
      <c r="AU179" s="260" t="s">
        <v>87</v>
      </c>
      <c r="AV179" s="13" t="s">
        <v>87</v>
      </c>
      <c r="AW179" s="13" t="s">
        <v>34</v>
      </c>
      <c r="AX179" s="13" t="s">
        <v>85</v>
      </c>
      <c r="AY179" s="260" t="s">
        <v>224</v>
      </c>
    </row>
    <row r="180" s="2" customFormat="1" ht="24.15" customHeight="1">
      <c r="A180" s="39"/>
      <c r="B180" s="40"/>
      <c r="C180" s="226" t="s">
        <v>361</v>
      </c>
      <c r="D180" s="226" t="s">
        <v>225</v>
      </c>
      <c r="E180" s="227" t="s">
        <v>489</v>
      </c>
      <c r="F180" s="228" t="s">
        <v>490</v>
      </c>
      <c r="G180" s="229" t="s">
        <v>312</v>
      </c>
      <c r="H180" s="230">
        <v>54</v>
      </c>
      <c r="I180" s="231"/>
      <c r="J180" s="232">
        <f>ROUND(I180*H180,2)</f>
        <v>0</v>
      </c>
      <c r="K180" s="228" t="s">
        <v>229</v>
      </c>
      <c r="L180" s="45"/>
      <c r="M180" s="233" t="s">
        <v>1</v>
      </c>
      <c r="N180" s="234" t="s">
        <v>43</v>
      </c>
      <c r="O180" s="92"/>
      <c r="P180" s="235">
        <f>O180*H180</f>
        <v>0</v>
      </c>
      <c r="Q180" s="235">
        <v>0</v>
      </c>
      <c r="R180" s="235">
        <f>Q180*H180</f>
        <v>0</v>
      </c>
      <c r="S180" s="235">
        <v>0</v>
      </c>
      <c r="T180" s="236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7" t="s">
        <v>243</v>
      </c>
      <c r="AT180" s="237" t="s">
        <v>225</v>
      </c>
      <c r="AU180" s="237" t="s">
        <v>87</v>
      </c>
      <c r="AY180" s="18" t="s">
        <v>224</v>
      </c>
      <c r="BE180" s="238">
        <f>IF(N180="základní",J180,0)</f>
        <v>0</v>
      </c>
      <c r="BF180" s="238">
        <f>IF(N180="snížená",J180,0)</f>
        <v>0</v>
      </c>
      <c r="BG180" s="238">
        <f>IF(N180="zákl. přenesená",J180,0)</f>
        <v>0</v>
      </c>
      <c r="BH180" s="238">
        <f>IF(N180="sníž. přenesená",J180,0)</f>
        <v>0</v>
      </c>
      <c r="BI180" s="238">
        <f>IF(N180="nulová",J180,0)</f>
        <v>0</v>
      </c>
      <c r="BJ180" s="18" t="s">
        <v>85</v>
      </c>
      <c r="BK180" s="238">
        <f>ROUND(I180*H180,2)</f>
        <v>0</v>
      </c>
      <c r="BL180" s="18" t="s">
        <v>243</v>
      </c>
      <c r="BM180" s="237" t="s">
        <v>491</v>
      </c>
    </row>
    <row r="181" s="13" customFormat="1">
      <c r="A181" s="13"/>
      <c r="B181" s="250"/>
      <c r="C181" s="251"/>
      <c r="D181" s="239" t="s">
        <v>314</v>
      </c>
      <c r="E181" s="252" t="s">
        <v>1</v>
      </c>
      <c r="F181" s="253" t="s">
        <v>492</v>
      </c>
      <c r="G181" s="251"/>
      <c r="H181" s="254">
        <v>54</v>
      </c>
      <c r="I181" s="255"/>
      <c r="J181" s="251"/>
      <c r="K181" s="251"/>
      <c r="L181" s="256"/>
      <c r="M181" s="257"/>
      <c r="N181" s="258"/>
      <c r="O181" s="258"/>
      <c r="P181" s="258"/>
      <c r="Q181" s="258"/>
      <c r="R181" s="258"/>
      <c r="S181" s="258"/>
      <c r="T181" s="25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0" t="s">
        <v>314</v>
      </c>
      <c r="AU181" s="260" t="s">
        <v>87</v>
      </c>
      <c r="AV181" s="13" t="s">
        <v>87</v>
      </c>
      <c r="AW181" s="13" t="s">
        <v>34</v>
      </c>
      <c r="AX181" s="13" t="s">
        <v>85</v>
      </c>
      <c r="AY181" s="260" t="s">
        <v>224</v>
      </c>
    </row>
    <row r="182" s="2" customFormat="1" ht="24.15" customHeight="1">
      <c r="A182" s="39"/>
      <c r="B182" s="40"/>
      <c r="C182" s="226" t="s">
        <v>365</v>
      </c>
      <c r="D182" s="226" t="s">
        <v>225</v>
      </c>
      <c r="E182" s="227" t="s">
        <v>493</v>
      </c>
      <c r="F182" s="228" t="s">
        <v>494</v>
      </c>
      <c r="G182" s="229" t="s">
        <v>312</v>
      </c>
      <c r="H182" s="230">
        <v>1169</v>
      </c>
      <c r="I182" s="231"/>
      <c r="J182" s="232">
        <f>ROUND(I182*H182,2)</f>
        <v>0</v>
      </c>
      <c r="K182" s="228" t="s">
        <v>229</v>
      </c>
      <c r="L182" s="45"/>
      <c r="M182" s="233" t="s">
        <v>1</v>
      </c>
      <c r="N182" s="234" t="s">
        <v>43</v>
      </c>
      <c r="O182" s="92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7" t="s">
        <v>243</v>
      </c>
      <c r="AT182" s="237" t="s">
        <v>225</v>
      </c>
      <c r="AU182" s="237" t="s">
        <v>87</v>
      </c>
      <c r="AY182" s="18" t="s">
        <v>224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8" t="s">
        <v>85</v>
      </c>
      <c r="BK182" s="238">
        <f>ROUND(I182*H182,2)</f>
        <v>0</v>
      </c>
      <c r="BL182" s="18" t="s">
        <v>243</v>
      </c>
      <c r="BM182" s="237" t="s">
        <v>495</v>
      </c>
    </row>
    <row r="183" s="13" customFormat="1">
      <c r="A183" s="13"/>
      <c r="B183" s="250"/>
      <c r="C183" s="251"/>
      <c r="D183" s="239" t="s">
        <v>314</v>
      </c>
      <c r="E183" s="252" t="s">
        <v>1</v>
      </c>
      <c r="F183" s="253" t="s">
        <v>496</v>
      </c>
      <c r="G183" s="251"/>
      <c r="H183" s="254">
        <v>1169</v>
      </c>
      <c r="I183" s="255"/>
      <c r="J183" s="251"/>
      <c r="K183" s="251"/>
      <c r="L183" s="256"/>
      <c r="M183" s="257"/>
      <c r="N183" s="258"/>
      <c r="O183" s="258"/>
      <c r="P183" s="258"/>
      <c r="Q183" s="258"/>
      <c r="R183" s="258"/>
      <c r="S183" s="258"/>
      <c r="T183" s="25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0" t="s">
        <v>314</v>
      </c>
      <c r="AU183" s="260" t="s">
        <v>87</v>
      </c>
      <c r="AV183" s="13" t="s">
        <v>87</v>
      </c>
      <c r="AW183" s="13" t="s">
        <v>34</v>
      </c>
      <c r="AX183" s="13" t="s">
        <v>85</v>
      </c>
      <c r="AY183" s="260" t="s">
        <v>224</v>
      </c>
    </row>
    <row r="184" s="2" customFormat="1" ht="24.15" customHeight="1">
      <c r="A184" s="39"/>
      <c r="B184" s="40"/>
      <c r="C184" s="226" t="s">
        <v>371</v>
      </c>
      <c r="D184" s="226" t="s">
        <v>225</v>
      </c>
      <c r="E184" s="227" t="s">
        <v>497</v>
      </c>
      <c r="F184" s="228" t="s">
        <v>498</v>
      </c>
      <c r="G184" s="229" t="s">
        <v>312</v>
      </c>
      <c r="H184" s="230">
        <v>5170</v>
      </c>
      <c r="I184" s="231"/>
      <c r="J184" s="232">
        <f>ROUND(I184*H184,2)</f>
        <v>0</v>
      </c>
      <c r="K184" s="228" t="s">
        <v>229</v>
      </c>
      <c r="L184" s="45"/>
      <c r="M184" s="233" t="s">
        <v>1</v>
      </c>
      <c r="N184" s="234" t="s">
        <v>43</v>
      </c>
      <c r="O184" s="92"/>
      <c r="P184" s="235">
        <f>O184*H184</f>
        <v>0</v>
      </c>
      <c r="Q184" s="235">
        <v>0</v>
      </c>
      <c r="R184" s="235">
        <f>Q184*H184</f>
        <v>0</v>
      </c>
      <c r="S184" s="235">
        <v>0</v>
      </c>
      <c r="T184" s="236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243</v>
      </c>
      <c r="AT184" s="237" t="s">
        <v>225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243</v>
      </c>
      <c r="BM184" s="237" t="s">
        <v>499</v>
      </c>
    </row>
    <row r="185" s="14" customFormat="1">
      <c r="A185" s="14"/>
      <c r="B185" s="261"/>
      <c r="C185" s="262"/>
      <c r="D185" s="239" t="s">
        <v>314</v>
      </c>
      <c r="E185" s="263" t="s">
        <v>1</v>
      </c>
      <c r="F185" s="264" t="s">
        <v>500</v>
      </c>
      <c r="G185" s="262"/>
      <c r="H185" s="263" t="s">
        <v>1</v>
      </c>
      <c r="I185" s="265"/>
      <c r="J185" s="262"/>
      <c r="K185" s="262"/>
      <c r="L185" s="266"/>
      <c r="M185" s="267"/>
      <c r="N185" s="268"/>
      <c r="O185" s="268"/>
      <c r="P185" s="268"/>
      <c r="Q185" s="268"/>
      <c r="R185" s="268"/>
      <c r="S185" s="268"/>
      <c r="T185" s="26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70" t="s">
        <v>314</v>
      </c>
      <c r="AU185" s="270" t="s">
        <v>87</v>
      </c>
      <c r="AV185" s="14" t="s">
        <v>85</v>
      </c>
      <c r="AW185" s="14" t="s">
        <v>34</v>
      </c>
      <c r="AX185" s="14" t="s">
        <v>78</v>
      </c>
      <c r="AY185" s="270" t="s">
        <v>224</v>
      </c>
    </row>
    <row r="186" s="13" customFormat="1">
      <c r="A186" s="13"/>
      <c r="B186" s="250"/>
      <c r="C186" s="251"/>
      <c r="D186" s="239" t="s">
        <v>314</v>
      </c>
      <c r="E186" s="252" t="s">
        <v>1</v>
      </c>
      <c r="F186" s="253" t="s">
        <v>501</v>
      </c>
      <c r="G186" s="251"/>
      <c r="H186" s="254">
        <v>5170</v>
      </c>
      <c r="I186" s="255"/>
      <c r="J186" s="251"/>
      <c r="K186" s="251"/>
      <c r="L186" s="256"/>
      <c r="M186" s="257"/>
      <c r="N186" s="258"/>
      <c r="O186" s="258"/>
      <c r="P186" s="258"/>
      <c r="Q186" s="258"/>
      <c r="R186" s="258"/>
      <c r="S186" s="258"/>
      <c r="T186" s="25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0" t="s">
        <v>314</v>
      </c>
      <c r="AU186" s="260" t="s">
        <v>87</v>
      </c>
      <c r="AV186" s="13" t="s">
        <v>87</v>
      </c>
      <c r="AW186" s="13" t="s">
        <v>34</v>
      </c>
      <c r="AX186" s="13" t="s">
        <v>85</v>
      </c>
      <c r="AY186" s="260" t="s">
        <v>224</v>
      </c>
    </row>
    <row r="187" s="12" customFormat="1" ht="22.8" customHeight="1">
      <c r="A187" s="12"/>
      <c r="B187" s="212"/>
      <c r="C187" s="213"/>
      <c r="D187" s="214" t="s">
        <v>77</v>
      </c>
      <c r="E187" s="244" t="s">
        <v>87</v>
      </c>
      <c r="F187" s="244" t="s">
        <v>502</v>
      </c>
      <c r="G187" s="213"/>
      <c r="H187" s="213"/>
      <c r="I187" s="216"/>
      <c r="J187" s="245">
        <f>BK187</f>
        <v>0</v>
      </c>
      <c r="K187" s="213"/>
      <c r="L187" s="218"/>
      <c r="M187" s="219"/>
      <c r="N187" s="220"/>
      <c r="O187" s="220"/>
      <c r="P187" s="221">
        <f>SUM(P188:P193)</f>
        <v>0</v>
      </c>
      <c r="Q187" s="220"/>
      <c r="R187" s="221">
        <f>SUM(R188:R193)</f>
        <v>0.08852009999999999</v>
      </c>
      <c r="S187" s="220"/>
      <c r="T187" s="222">
        <f>SUM(T188:T193)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3" t="s">
        <v>85</v>
      </c>
      <c r="AT187" s="224" t="s">
        <v>77</v>
      </c>
      <c r="AU187" s="224" t="s">
        <v>85</v>
      </c>
      <c r="AY187" s="223" t="s">
        <v>224</v>
      </c>
      <c r="BK187" s="225">
        <f>SUM(BK188:BK193)</f>
        <v>0</v>
      </c>
    </row>
    <row r="188" s="2" customFormat="1" ht="33" customHeight="1">
      <c r="A188" s="39"/>
      <c r="B188" s="40"/>
      <c r="C188" s="226" t="s">
        <v>376</v>
      </c>
      <c r="D188" s="226" t="s">
        <v>225</v>
      </c>
      <c r="E188" s="227" t="s">
        <v>503</v>
      </c>
      <c r="F188" s="228" t="s">
        <v>504</v>
      </c>
      <c r="G188" s="229" t="s">
        <v>394</v>
      </c>
      <c r="H188" s="230">
        <v>56.700000000000003</v>
      </c>
      <c r="I188" s="231"/>
      <c r="J188" s="232">
        <f>ROUND(I188*H188,2)</f>
        <v>0</v>
      </c>
      <c r="K188" s="228" t="s">
        <v>229</v>
      </c>
      <c r="L188" s="45"/>
      <c r="M188" s="233" t="s">
        <v>1</v>
      </c>
      <c r="N188" s="234" t="s">
        <v>43</v>
      </c>
      <c r="O188" s="92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7" t="s">
        <v>243</v>
      </c>
      <c r="AT188" s="237" t="s">
        <v>225</v>
      </c>
      <c r="AU188" s="237" t="s">
        <v>87</v>
      </c>
      <c r="AY188" s="18" t="s">
        <v>224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8" t="s">
        <v>85</v>
      </c>
      <c r="BK188" s="238">
        <f>ROUND(I188*H188,2)</f>
        <v>0</v>
      </c>
      <c r="BL188" s="18" t="s">
        <v>243</v>
      </c>
      <c r="BM188" s="237" t="s">
        <v>505</v>
      </c>
    </row>
    <row r="189" s="13" customFormat="1">
      <c r="A189" s="13"/>
      <c r="B189" s="250"/>
      <c r="C189" s="251"/>
      <c r="D189" s="239" t="s">
        <v>314</v>
      </c>
      <c r="E189" s="252" t="s">
        <v>1</v>
      </c>
      <c r="F189" s="253" t="s">
        <v>506</v>
      </c>
      <c r="G189" s="251"/>
      <c r="H189" s="254">
        <v>56.700000000000003</v>
      </c>
      <c r="I189" s="255"/>
      <c r="J189" s="251"/>
      <c r="K189" s="251"/>
      <c r="L189" s="256"/>
      <c r="M189" s="257"/>
      <c r="N189" s="258"/>
      <c r="O189" s="258"/>
      <c r="P189" s="258"/>
      <c r="Q189" s="258"/>
      <c r="R189" s="258"/>
      <c r="S189" s="258"/>
      <c r="T189" s="25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0" t="s">
        <v>314</v>
      </c>
      <c r="AU189" s="260" t="s">
        <v>87</v>
      </c>
      <c r="AV189" s="13" t="s">
        <v>87</v>
      </c>
      <c r="AW189" s="13" t="s">
        <v>34</v>
      </c>
      <c r="AX189" s="13" t="s">
        <v>85</v>
      </c>
      <c r="AY189" s="260" t="s">
        <v>224</v>
      </c>
    </row>
    <row r="190" s="2" customFormat="1" ht="24.15" customHeight="1">
      <c r="A190" s="39"/>
      <c r="B190" s="40"/>
      <c r="C190" s="226" t="s">
        <v>380</v>
      </c>
      <c r="D190" s="226" t="s">
        <v>225</v>
      </c>
      <c r="E190" s="227" t="s">
        <v>507</v>
      </c>
      <c r="F190" s="228" t="s">
        <v>508</v>
      </c>
      <c r="G190" s="229" t="s">
        <v>312</v>
      </c>
      <c r="H190" s="230">
        <v>194.40000000000001</v>
      </c>
      <c r="I190" s="231"/>
      <c r="J190" s="232">
        <f>ROUND(I190*H190,2)</f>
        <v>0</v>
      </c>
      <c r="K190" s="228" t="s">
        <v>229</v>
      </c>
      <c r="L190" s="45"/>
      <c r="M190" s="233" t="s">
        <v>1</v>
      </c>
      <c r="N190" s="234" t="s">
        <v>43</v>
      </c>
      <c r="O190" s="92"/>
      <c r="P190" s="235">
        <f>O190*H190</f>
        <v>0</v>
      </c>
      <c r="Q190" s="235">
        <v>0.00010000000000000001</v>
      </c>
      <c r="R190" s="235">
        <f>Q190*H190</f>
        <v>0.019440000000000002</v>
      </c>
      <c r="S190" s="235">
        <v>0</v>
      </c>
      <c r="T190" s="236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7" t="s">
        <v>243</v>
      </c>
      <c r="AT190" s="237" t="s">
        <v>225</v>
      </c>
      <c r="AU190" s="237" t="s">
        <v>87</v>
      </c>
      <c r="AY190" s="18" t="s">
        <v>224</v>
      </c>
      <c r="BE190" s="238">
        <f>IF(N190="základní",J190,0)</f>
        <v>0</v>
      </c>
      <c r="BF190" s="238">
        <f>IF(N190="snížená",J190,0)</f>
        <v>0</v>
      </c>
      <c r="BG190" s="238">
        <f>IF(N190="zákl. přenesená",J190,0)</f>
        <v>0</v>
      </c>
      <c r="BH190" s="238">
        <f>IF(N190="sníž. přenesená",J190,0)</f>
        <v>0</v>
      </c>
      <c r="BI190" s="238">
        <f>IF(N190="nulová",J190,0)</f>
        <v>0</v>
      </c>
      <c r="BJ190" s="18" t="s">
        <v>85</v>
      </c>
      <c r="BK190" s="238">
        <f>ROUND(I190*H190,2)</f>
        <v>0</v>
      </c>
      <c r="BL190" s="18" t="s">
        <v>243</v>
      </c>
      <c r="BM190" s="237" t="s">
        <v>509</v>
      </c>
    </row>
    <row r="191" s="13" customFormat="1">
      <c r="A191" s="13"/>
      <c r="B191" s="250"/>
      <c r="C191" s="251"/>
      <c r="D191" s="239" t="s">
        <v>314</v>
      </c>
      <c r="E191" s="252" t="s">
        <v>1</v>
      </c>
      <c r="F191" s="253" t="s">
        <v>510</v>
      </c>
      <c r="G191" s="251"/>
      <c r="H191" s="254">
        <v>194.40000000000001</v>
      </c>
      <c r="I191" s="255"/>
      <c r="J191" s="251"/>
      <c r="K191" s="251"/>
      <c r="L191" s="256"/>
      <c r="M191" s="257"/>
      <c r="N191" s="258"/>
      <c r="O191" s="258"/>
      <c r="P191" s="258"/>
      <c r="Q191" s="258"/>
      <c r="R191" s="258"/>
      <c r="S191" s="258"/>
      <c r="T191" s="25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0" t="s">
        <v>314</v>
      </c>
      <c r="AU191" s="260" t="s">
        <v>87</v>
      </c>
      <c r="AV191" s="13" t="s">
        <v>87</v>
      </c>
      <c r="AW191" s="13" t="s">
        <v>34</v>
      </c>
      <c r="AX191" s="13" t="s">
        <v>85</v>
      </c>
      <c r="AY191" s="260" t="s">
        <v>224</v>
      </c>
    </row>
    <row r="192" s="2" customFormat="1" ht="24.15" customHeight="1">
      <c r="A192" s="39"/>
      <c r="B192" s="40"/>
      <c r="C192" s="297" t="s">
        <v>384</v>
      </c>
      <c r="D192" s="297" t="s">
        <v>483</v>
      </c>
      <c r="E192" s="298" t="s">
        <v>511</v>
      </c>
      <c r="F192" s="299" t="s">
        <v>512</v>
      </c>
      <c r="G192" s="300" t="s">
        <v>312</v>
      </c>
      <c r="H192" s="301">
        <v>230.267</v>
      </c>
      <c r="I192" s="302"/>
      <c r="J192" s="303">
        <f>ROUND(I192*H192,2)</f>
        <v>0</v>
      </c>
      <c r="K192" s="299" t="s">
        <v>229</v>
      </c>
      <c r="L192" s="304"/>
      <c r="M192" s="305" t="s">
        <v>1</v>
      </c>
      <c r="N192" s="306" t="s">
        <v>43</v>
      </c>
      <c r="O192" s="92"/>
      <c r="P192" s="235">
        <f>O192*H192</f>
        <v>0</v>
      </c>
      <c r="Q192" s="235">
        <v>0.00029999999999999997</v>
      </c>
      <c r="R192" s="235">
        <f>Q192*H192</f>
        <v>0.069080099999999992</v>
      </c>
      <c r="S192" s="235">
        <v>0</v>
      </c>
      <c r="T192" s="236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7" t="s">
        <v>264</v>
      </c>
      <c r="AT192" s="237" t="s">
        <v>483</v>
      </c>
      <c r="AU192" s="237" t="s">
        <v>87</v>
      </c>
      <c r="AY192" s="18" t="s">
        <v>224</v>
      </c>
      <c r="BE192" s="238">
        <f>IF(N192="základní",J192,0)</f>
        <v>0</v>
      </c>
      <c r="BF192" s="238">
        <f>IF(N192="snížená",J192,0)</f>
        <v>0</v>
      </c>
      <c r="BG192" s="238">
        <f>IF(N192="zákl. přenesená",J192,0)</f>
        <v>0</v>
      </c>
      <c r="BH192" s="238">
        <f>IF(N192="sníž. přenesená",J192,0)</f>
        <v>0</v>
      </c>
      <c r="BI192" s="238">
        <f>IF(N192="nulová",J192,0)</f>
        <v>0</v>
      </c>
      <c r="BJ192" s="18" t="s">
        <v>85</v>
      </c>
      <c r="BK192" s="238">
        <f>ROUND(I192*H192,2)</f>
        <v>0</v>
      </c>
      <c r="BL192" s="18" t="s">
        <v>243</v>
      </c>
      <c r="BM192" s="237" t="s">
        <v>513</v>
      </c>
    </row>
    <row r="193" s="13" customFormat="1">
      <c r="A193" s="13"/>
      <c r="B193" s="250"/>
      <c r="C193" s="251"/>
      <c r="D193" s="239" t="s">
        <v>314</v>
      </c>
      <c r="E193" s="251"/>
      <c r="F193" s="253" t="s">
        <v>514</v>
      </c>
      <c r="G193" s="251"/>
      <c r="H193" s="254">
        <v>230.267</v>
      </c>
      <c r="I193" s="255"/>
      <c r="J193" s="251"/>
      <c r="K193" s="251"/>
      <c r="L193" s="256"/>
      <c r="M193" s="257"/>
      <c r="N193" s="258"/>
      <c r="O193" s="258"/>
      <c r="P193" s="258"/>
      <c r="Q193" s="258"/>
      <c r="R193" s="258"/>
      <c r="S193" s="258"/>
      <c r="T193" s="25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0" t="s">
        <v>314</v>
      </c>
      <c r="AU193" s="260" t="s">
        <v>87</v>
      </c>
      <c r="AV193" s="13" t="s">
        <v>87</v>
      </c>
      <c r="AW193" s="13" t="s">
        <v>4</v>
      </c>
      <c r="AX193" s="13" t="s">
        <v>85</v>
      </c>
      <c r="AY193" s="260" t="s">
        <v>224</v>
      </c>
    </row>
    <row r="194" s="12" customFormat="1" ht="22.8" customHeight="1">
      <c r="A194" s="12"/>
      <c r="B194" s="212"/>
      <c r="C194" s="213"/>
      <c r="D194" s="214" t="s">
        <v>77</v>
      </c>
      <c r="E194" s="244" t="s">
        <v>223</v>
      </c>
      <c r="F194" s="244" t="s">
        <v>515</v>
      </c>
      <c r="G194" s="213"/>
      <c r="H194" s="213"/>
      <c r="I194" s="216"/>
      <c r="J194" s="245">
        <f>BK194</f>
        <v>0</v>
      </c>
      <c r="K194" s="213"/>
      <c r="L194" s="218"/>
      <c r="M194" s="219"/>
      <c r="N194" s="220"/>
      <c r="O194" s="220"/>
      <c r="P194" s="221">
        <f>SUM(P195:P217)</f>
        <v>0</v>
      </c>
      <c r="Q194" s="220"/>
      <c r="R194" s="221">
        <f>SUM(R195:R217)</f>
        <v>47.2303</v>
      </c>
      <c r="S194" s="220"/>
      <c r="T194" s="222">
        <f>SUM(T195:T217)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3" t="s">
        <v>85</v>
      </c>
      <c r="AT194" s="224" t="s">
        <v>77</v>
      </c>
      <c r="AU194" s="224" t="s">
        <v>85</v>
      </c>
      <c r="AY194" s="223" t="s">
        <v>224</v>
      </c>
      <c r="BK194" s="225">
        <f>SUM(BK195:BK217)</f>
        <v>0</v>
      </c>
    </row>
    <row r="195" s="2" customFormat="1" ht="37.8" customHeight="1">
      <c r="A195" s="39"/>
      <c r="B195" s="40"/>
      <c r="C195" s="226" t="s">
        <v>7</v>
      </c>
      <c r="D195" s="226" t="s">
        <v>225</v>
      </c>
      <c r="E195" s="227" t="s">
        <v>516</v>
      </c>
      <c r="F195" s="228" t="s">
        <v>517</v>
      </c>
      <c r="G195" s="229" t="s">
        <v>312</v>
      </c>
      <c r="H195" s="230">
        <v>1169</v>
      </c>
      <c r="I195" s="231"/>
      <c r="J195" s="232">
        <f>ROUND(I195*H195,2)</f>
        <v>0</v>
      </c>
      <c r="K195" s="228" t="s">
        <v>229</v>
      </c>
      <c r="L195" s="45"/>
      <c r="M195" s="233" t="s">
        <v>1</v>
      </c>
      <c r="N195" s="234" t="s">
        <v>43</v>
      </c>
      <c r="O195" s="92"/>
      <c r="P195" s="235">
        <f>O195*H195</f>
        <v>0</v>
      </c>
      <c r="Q195" s="235">
        <v>0</v>
      </c>
      <c r="R195" s="235">
        <f>Q195*H195</f>
        <v>0</v>
      </c>
      <c r="S195" s="235">
        <v>0</v>
      </c>
      <c r="T195" s="236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7" t="s">
        <v>243</v>
      </c>
      <c r="AT195" s="237" t="s">
        <v>225</v>
      </c>
      <c r="AU195" s="237" t="s">
        <v>87</v>
      </c>
      <c r="AY195" s="18" t="s">
        <v>224</v>
      </c>
      <c r="BE195" s="238">
        <f>IF(N195="základní",J195,0)</f>
        <v>0</v>
      </c>
      <c r="BF195" s="238">
        <f>IF(N195="snížená",J195,0)</f>
        <v>0</v>
      </c>
      <c r="BG195" s="238">
        <f>IF(N195="zákl. přenesená",J195,0)</f>
        <v>0</v>
      </c>
      <c r="BH195" s="238">
        <f>IF(N195="sníž. přenesená",J195,0)</f>
        <v>0</v>
      </c>
      <c r="BI195" s="238">
        <f>IF(N195="nulová",J195,0)</f>
        <v>0</v>
      </c>
      <c r="BJ195" s="18" t="s">
        <v>85</v>
      </c>
      <c r="BK195" s="238">
        <f>ROUND(I195*H195,2)</f>
        <v>0</v>
      </c>
      <c r="BL195" s="18" t="s">
        <v>243</v>
      </c>
      <c r="BM195" s="237" t="s">
        <v>518</v>
      </c>
    </row>
    <row r="196" s="2" customFormat="1">
      <c r="A196" s="39"/>
      <c r="B196" s="40"/>
      <c r="C196" s="41"/>
      <c r="D196" s="239" t="s">
        <v>235</v>
      </c>
      <c r="E196" s="41"/>
      <c r="F196" s="240" t="s">
        <v>519</v>
      </c>
      <c r="G196" s="41"/>
      <c r="H196" s="41"/>
      <c r="I196" s="241"/>
      <c r="J196" s="41"/>
      <c r="K196" s="41"/>
      <c r="L196" s="45"/>
      <c r="M196" s="242"/>
      <c r="N196" s="243"/>
      <c r="O196" s="92"/>
      <c r="P196" s="92"/>
      <c r="Q196" s="92"/>
      <c r="R196" s="92"/>
      <c r="S196" s="92"/>
      <c r="T196" s="93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235</v>
      </c>
      <c r="AU196" s="18" t="s">
        <v>87</v>
      </c>
    </row>
    <row r="197" s="13" customFormat="1">
      <c r="A197" s="13"/>
      <c r="B197" s="250"/>
      <c r="C197" s="251"/>
      <c r="D197" s="239" t="s">
        <v>314</v>
      </c>
      <c r="E197" s="252" t="s">
        <v>1</v>
      </c>
      <c r="F197" s="253" t="s">
        <v>520</v>
      </c>
      <c r="G197" s="251"/>
      <c r="H197" s="254">
        <v>1169</v>
      </c>
      <c r="I197" s="255"/>
      <c r="J197" s="251"/>
      <c r="K197" s="251"/>
      <c r="L197" s="256"/>
      <c r="M197" s="257"/>
      <c r="N197" s="258"/>
      <c r="O197" s="258"/>
      <c r="P197" s="258"/>
      <c r="Q197" s="258"/>
      <c r="R197" s="258"/>
      <c r="S197" s="258"/>
      <c r="T197" s="25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0" t="s">
        <v>314</v>
      </c>
      <c r="AU197" s="260" t="s">
        <v>87</v>
      </c>
      <c r="AV197" s="13" t="s">
        <v>87</v>
      </c>
      <c r="AW197" s="13" t="s">
        <v>34</v>
      </c>
      <c r="AX197" s="13" t="s">
        <v>85</v>
      </c>
      <c r="AY197" s="260" t="s">
        <v>224</v>
      </c>
    </row>
    <row r="198" s="2" customFormat="1" ht="16.5" customHeight="1">
      <c r="A198" s="39"/>
      <c r="B198" s="40"/>
      <c r="C198" s="297" t="s">
        <v>391</v>
      </c>
      <c r="D198" s="297" t="s">
        <v>483</v>
      </c>
      <c r="E198" s="298" t="s">
        <v>521</v>
      </c>
      <c r="F198" s="299" t="s">
        <v>522</v>
      </c>
      <c r="G198" s="300" t="s">
        <v>486</v>
      </c>
      <c r="H198" s="301">
        <v>30.978999999999999</v>
      </c>
      <c r="I198" s="302"/>
      <c r="J198" s="303">
        <f>ROUND(I198*H198,2)</f>
        <v>0</v>
      </c>
      <c r="K198" s="299" t="s">
        <v>229</v>
      </c>
      <c r="L198" s="304"/>
      <c r="M198" s="305" t="s">
        <v>1</v>
      </c>
      <c r="N198" s="306" t="s">
        <v>43</v>
      </c>
      <c r="O198" s="92"/>
      <c r="P198" s="235">
        <f>O198*H198</f>
        <v>0</v>
      </c>
      <c r="Q198" s="235">
        <v>1</v>
      </c>
      <c r="R198" s="235">
        <f>Q198*H198</f>
        <v>30.978999999999999</v>
      </c>
      <c r="S198" s="235">
        <v>0</v>
      </c>
      <c r="T198" s="236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7" t="s">
        <v>264</v>
      </c>
      <c r="AT198" s="237" t="s">
        <v>483</v>
      </c>
      <c r="AU198" s="237" t="s">
        <v>87</v>
      </c>
      <c r="AY198" s="18" t="s">
        <v>224</v>
      </c>
      <c r="BE198" s="238">
        <f>IF(N198="základní",J198,0)</f>
        <v>0</v>
      </c>
      <c r="BF198" s="238">
        <f>IF(N198="snížená",J198,0)</f>
        <v>0</v>
      </c>
      <c r="BG198" s="238">
        <f>IF(N198="zákl. přenesená",J198,0)</f>
        <v>0</v>
      </c>
      <c r="BH198" s="238">
        <f>IF(N198="sníž. přenesená",J198,0)</f>
        <v>0</v>
      </c>
      <c r="BI198" s="238">
        <f>IF(N198="nulová",J198,0)</f>
        <v>0</v>
      </c>
      <c r="BJ198" s="18" t="s">
        <v>85</v>
      </c>
      <c r="BK198" s="238">
        <f>ROUND(I198*H198,2)</f>
        <v>0</v>
      </c>
      <c r="BL198" s="18" t="s">
        <v>243</v>
      </c>
      <c r="BM198" s="237" t="s">
        <v>523</v>
      </c>
    </row>
    <row r="199" s="2" customFormat="1">
      <c r="A199" s="39"/>
      <c r="B199" s="40"/>
      <c r="C199" s="41"/>
      <c r="D199" s="239" t="s">
        <v>235</v>
      </c>
      <c r="E199" s="41"/>
      <c r="F199" s="240" t="s">
        <v>524</v>
      </c>
      <c r="G199" s="41"/>
      <c r="H199" s="41"/>
      <c r="I199" s="241"/>
      <c r="J199" s="41"/>
      <c r="K199" s="41"/>
      <c r="L199" s="45"/>
      <c r="M199" s="242"/>
      <c r="N199" s="243"/>
      <c r="O199" s="92"/>
      <c r="P199" s="92"/>
      <c r="Q199" s="92"/>
      <c r="R199" s="92"/>
      <c r="S199" s="92"/>
      <c r="T199" s="93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235</v>
      </c>
      <c r="AU199" s="18" t="s">
        <v>87</v>
      </c>
    </row>
    <row r="200" s="13" customFormat="1">
      <c r="A200" s="13"/>
      <c r="B200" s="250"/>
      <c r="C200" s="251"/>
      <c r="D200" s="239" t="s">
        <v>314</v>
      </c>
      <c r="E200" s="252" t="s">
        <v>1</v>
      </c>
      <c r="F200" s="253" t="s">
        <v>525</v>
      </c>
      <c r="G200" s="251"/>
      <c r="H200" s="254">
        <v>30.978999999999999</v>
      </c>
      <c r="I200" s="255"/>
      <c r="J200" s="251"/>
      <c r="K200" s="251"/>
      <c r="L200" s="256"/>
      <c r="M200" s="257"/>
      <c r="N200" s="258"/>
      <c r="O200" s="258"/>
      <c r="P200" s="258"/>
      <c r="Q200" s="258"/>
      <c r="R200" s="258"/>
      <c r="S200" s="258"/>
      <c r="T200" s="25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0" t="s">
        <v>314</v>
      </c>
      <c r="AU200" s="260" t="s">
        <v>87</v>
      </c>
      <c r="AV200" s="13" t="s">
        <v>87</v>
      </c>
      <c r="AW200" s="13" t="s">
        <v>34</v>
      </c>
      <c r="AX200" s="13" t="s">
        <v>85</v>
      </c>
      <c r="AY200" s="260" t="s">
        <v>224</v>
      </c>
    </row>
    <row r="201" s="2" customFormat="1" ht="16.5" customHeight="1">
      <c r="A201" s="39"/>
      <c r="B201" s="40"/>
      <c r="C201" s="226" t="s">
        <v>398</v>
      </c>
      <c r="D201" s="226" t="s">
        <v>225</v>
      </c>
      <c r="E201" s="227" t="s">
        <v>526</v>
      </c>
      <c r="F201" s="228" t="s">
        <v>527</v>
      </c>
      <c r="G201" s="229" t="s">
        <v>312</v>
      </c>
      <c r="H201" s="230">
        <v>1169</v>
      </c>
      <c r="I201" s="231"/>
      <c r="J201" s="232">
        <f>ROUND(I201*H201,2)</f>
        <v>0</v>
      </c>
      <c r="K201" s="228" t="s">
        <v>1</v>
      </c>
      <c r="L201" s="45"/>
      <c r="M201" s="233" t="s">
        <v>1</v>
      </c>
      <c r="N201" s="234" t="s">
        <v>43</v>
      </c>
      <c r="O201" s="92"/>
      <c r="P201" s="235">
        <f>O201*H201</f>
        <v>0</v>
      </c>
      <c r="Q201" s="235">
        <v>0</v>
      </c>
      <c r="R201" s="235">
        <f>Q201*H201</f>
        <v>0</v>
      </c>
      <c r="S201" s="235">
        <v>0</v>
      </c>
      <c r="T201" s="236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7" t="s">
        <v>243</v>
      </c>
      <c r="AT201" s="237" t="s">
        <v>225</v>
      </c>
      <c r="AU201" s="237" t="s">
        <v>87</v>
      </c>
      <c r="AY201" s="18" t="s">
        <v>224</v>
      </c>
      <c r="BE201" s="238">
        <f>IF(N201="základní",J201,0)</f>
        <v>0</v>
      </c>
      <c r="BF201" s="238">
        <f>IF(N201="snížená",J201,0)</f>
        <v>0</v>
      </c>
      <c r="BG201" s="238">
        <f>IF(N201="zákl. přenesená",J201,0)</f>
        <v>0</v>
      </c>
      <c r="BH201" s="238">
        <f>IF(N201="sníž. přenesená",J201,0)</f>
        <v>0</v>
      </c>
      <c r="BI201" s="238">
        <f>IF(N201="nulová",J201,0)</f>
        <v>0</v>
      </c>
      <c r="BJ201" s="18" t="s">
        <v>85</v>
      </c>
      <c r="BK201" s="238">
        <f>ROUND(I201*H201,2)</f>
        <v>0</v>
      </c>
      <c r="BL201" s="18" t="s">
        <v>243</v>
      </c>
      <c r="BM201" s="237" t="s">
        <v>528</v>
      </c>
    </row>
    <row r="202" s="2" customFormat="1">
      <c r="A202" s="39"/>
      <c r="B202" s="40"/>
      <c r="C202" s="41"/>
      <c r="D202" s="239" t="s">
        <v>235</v>
      </c>
      <c r="E202" s="41"/>
      <c r="F202" s="240" t="s">
        <v>529</v>
      </c>
      <c r="G202" s="41"/>
      <c r="H202" s="41"/>
      <c r="I202" s="241"/>
      <c r="J202" s="41"/>
      <c r="K202" s="41"/>
      <c r="L202" s="45"/>
      <c r="M202" s="242"/>
      <c r="N202" s="243"/>
      <c r="O202" s="92"/>
      <c r="P202" s="92"/>
      <c r="Q202" s="92"/>
      <c r="R202" s="92"/>
      <c r="S202" s="92"/>
      <c r="T202" s="93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235</v>
      </c>
      <c r="AU202" s="18" t="s">
        <v>87</v>
      </c>
    </row>
    <row r="203" s="2" customFormat="1" ht="33" customHeight="1">
      <c r="A203" s="39"/>
      <c r="B203" s="40"/>
      <c r="C203" s="226" t="s">
        <v>404</v>
      </c>
      <c r="D203" s="226" t="s">
        <v>225</v>
      </c>
      <c r="E203" s="227" t="s">
        <v>530</v>
      </c>
      <c r="F203" s="228" t="s">
        <v>531</v>
      </c>
      <c r="G203" s="229" t="s">
        <v>312</v>
      </c>
      <c r="H203" s="230">
        <v>1020</v>
      </c>
      <c r="I203" s="231"/>
      <c r="J203" s="232">
        <f>ROUND(I203*H203,2)</f>
        <v>0</v>
      </c>
      <c r="K203" s="228" t="s">
        <v>229</v>
      </c>
      <c r="L203" s="45"/>
      <c r="M203" s="233" t="s">
        <v>1</v>
      </c>
      <c r="N203" s="234" t="s">
        <v>43</v>
      </c>
      <c r="O203" s="92"/>
      <c r="P203" s="235">
        <f>O203*H203</f>
        <v>0</v>
      </c>
      <c r="Q203" s="235">
        <v>0</v>
      </c>
      <c r="R203" s="235">
        <f>Q203*H203</f>
        <v>0</v>
      </c>
      <c r="S203" s="235">
        <v>0</v>
      </c>
      <c r="T203" s="236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7" t="s">
        <v>243</v>
      </c>
      <c r="AT203" s="237" t="s">
        <v>225</v>
      </c>
      <c r="AU203" s="237" t="s">
        <v>87</v>
      </c>
      <c r="AY203" s="18" t="s">
        <v>224</v>
      </c>
      <c r="BE203" s="238">
        <f>IF(N203="základní",J203,0)</f>
        <v>0</v>
      </c>
      <c r="BF203" s="238">
        <f>IF(N203="snížená",J203,0)</f>
        <v>0</v>
      </c>
      <c r="BG203" s="238">
        <f>IF(N203="zákl. přenesená",J203,0)</f>
        <v>0</v>
      </c>
      <c r="BH203" s="238">
        <f>IF(N203="sníž. přenesená",J203,0)</f>
        <v>0</v>
      </c>
      <c r="BI203" s="238">
        <f>IF(N203="nulová",J203,0)</f>
        <v>0</v>
      </c>
      <c r="BJ203" s="18" t="s">
        <v>85</v>
      </c>
      <c r="BK203" s="238">
        <f>ROUND(I203*H203,2)</f>
        <v>0</v>
      </c>
      <c r="BL203" s="18" t="s">
        <v>243</v>
      </c>
      <c r="BM203" s="237" t="s">
        <v>532</v>
      </c>
    </row>
    <row r="204" s="13" customFormat="1">
      <c r="A204" s="13"/>
      <c r="B204" s="250"/>
      <c r="C204" s="251"/>
      <c r="D204" s="239" t="s">
        <v>314</v>
      </c>
      <c r="E204" s="252" t="s">
        <v>1</v>
      </c>
      <c r="F204" s="253" t="s">
        <v>533</v>
      </c>
      <c r="G204" s="251"/>
      <c r="H204" s="254">
        <v>1020</v>
      </c>
      <c r="I204" s="255"/>
      <c r="J204" s="251"/>
      <c r="K204" s="251"/>
      <c r="L204" s="256"/>
      <c r="M204" s="257"/>
      <c r="N204" s="258"/>
      <c r="O204" s="258"/>
      <c r="P204" s="258"/>
      <c r="Q204" s="258"/>
      <c r="R204" s="258"/>
      <c r="S204" s="258"/>
      <c r="T204" s="25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0" t="s">
        <v>314</v>
      </c>
      <c r="AU204" s="260" t="s">
        <v>87</v>
      </c>
      <c r="AV204" s="13" t="s">
        <v>87</v>
      </c>
      <c r="AW204" s="13" t="s">
        <v>34</v>
      </c>
      <c r="AX204" s="13" t="s">
        <v>85</v>
      </c>
      <c r="AY204" s="260" t="s">
        <v>224</v>
      </c>
    </row>
    <row r="205" s="2" customFormat="1" ht="33" customHeight="1">
      <c r="A205" s="39"/>
      <c r="B205" s="40"/>
      <c r="C205" s="226" t="s">
        <v>409</v>
      </c>
      <c r="D205" s="226" t="s">
        <v>225</v>
      </c>
      <c r="E205" s="227" t="s">
        <v>534</v>
      </c>
      <c r="F205" s="228" t="s">
        <v>535</v>
      </c>
      <c r="G205" s="229" t="s">
        <v>312</v>
      </c>
      <c r="H205" s="230">
        <v>1450</v>
      </c>
      <c r="I205" s="231"/>
      <c r="J205" s="232">
        <f>ROUND(I205*H205,2)</f>
        <v>0</v>
      </c>
      <c r="K205" s="228" t="s">
        <v>229</v>
      </c>
      <c r="L205" s="45"/>
      <c r="M205" s="233" t="s">
        <v>1</v>
      </c>
      <c r="N205" s="234" t="s">
        <v>43</v>
      </c>
      <c r="O205" s="92"/>
      <c r="P205" s="235">
        <f>O205*H205</f>
        <v>0</v>
      </c>
      <c r="Q205" s="235">
        <v>0</v>
      </c>
      <c r="R205" s="235">
        <f>Q205*H205</f>
        <v>0</v>
      </c>
      <c r="S205" s="235">
        <v>0</v>
      </c>
      <c r="T205" s="236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7" t="s">
        <v>243</v>
      </c>
      <c r="AT205" s="237" t="s">
        <v>225</v>
      </c>
      <c r="AU205" s="237" t="s">
        <v>87</v>
      </c>
      <c r="AY205" s="18" t="s">
        <v>224</v>
      </c>
      <c r="BE205" s="238">
        <f>IF(N205="základní",J205,0)</f>
        <v>0</v>
      </c>
      <c r="BF205" s="238">
        <f>IF(N205="snížená",J205,0)</f>
        <v>0</v>
      </c>
      <c r="BG205" s="238">
        <f>IF(N205="zákl. přenesená",J205,0)</f>
        <v>0</v>
      </c>
      <c r="BH205" s="238">
        <f>IF(N205="sníž. přenesená",J205,0)</f>
        <v>0</v>
      </c>
      <c r="BI205" s="238">
        <f>IF(N205="nulová",J205,0)</f>
        <v>0</v>
      </c>
      <c r="BJ205" s="18" t="s">
        <v>85</v>
      </c>
      <c r="BK205" s="238">
        <f>ROUND(I205*H205,2)</f>
        <v>0</v>
      </c>
      <c r="BL205" s="18" t="s">
        <v>243</v>
      </c>
      <c r="BM205" s="237" t="s">
        <v>536</v>
      </c>
    </row>
    <row r="206" s="13" customFormat="1">
      <c r="A206" s="13"/>
      <c r="B206" s="250"/>
      <c r="C206" s="251"/>
      <c r="D206" s="239" t="s">
        <v>314</v>
      </c>
      <c r="E206" s="252" t="s">
        <v>1</v>
      </c>
      <c r="F206" s="253" t="s">
        <v>537</v>
      </c>
      <c r="G206" s="251"/>
      <c r="H206" s="254">
        <v>1450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0" t="s">
        <v>314</v>
      </c>
      <c r="AU206" s="260" t="s">
        <v>87</v>
      </c>
      <c r="AV206" s="13" t="s">
        <v>87</v>
      </c>
      <c r="AW206" s="13" t="s">
        <v>34</v>
      </c>
      <c r="AX206" s="13" t="s">
        <v>85</v>
      </c>
      <c r="AY206" s="260" t="s">
        <v>224</v>
      </c>
    </row>
    <row r="207" s="2" customFormat="1" ht="33" customHeight="1">
      <c r="A207" s="39"/>
      <c r="B207" s="40"/>
      <c r="C207" s="226" t="s">
        <v>538</v>
      </c>
      <c r="D207" s="226" t="s">
        <v>225</v>
      </c>
      <c r="E207" s="227" t="s">
        <v>539</v>
      </c>
      <c r="F207" s="228" t="s">
        <v>540</v>
      </c>
      <c r="G207" s="229" t="s">
        <v>312</v>
      </c>
      <c r="H207" s="230">
        <v>21</v>
      </c>
      <c r="I207" s="231"/>
      <c r="J207" s="232">
        <f>ROUND(I207*H207,2)</f>
        <v>0</v>
      </c>
      <c r="K207" s="228" t="s">
        <v>229</v>
      </c>
      <c r="L207" s="45"/>
      <c r="M207" s="233" t="s">
        <v>1</v>
      </c>
      <c r="N207" s="234" t="s">
        <v>43</v>
      </c>
      <c r="O207" s="92"/>
      <c r="P207" s="235">
        <f>O207*H207</f>
        <v>0</v>
      </c>
      <c r="Q207" s="235">
        <v>0</v>
      </c>
      <c r="R207" s="235">
        <f>Q207*H207</f>
        <v>0</v>
      </c>
      <c r="S207" s="235">
        <v>0</v>
      </c>
      <c r="T207" s="236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7" t="s">
        <v>243</v>
      </c>
      <c r="AT207" s="237" t="s">
        <v>225</v>
      </c>
      <c r="AU207" s="237" t="s">
        <v>87</v>
      </c>
      <c r="AY207" s="18" t="s">
        <v>224</v>
      </c>
      <c r="BE207" s="238">
        <f>IF(N207="základní",J207,0)</f>
        <v>0</v>
      </c>
      <c r="BF207" s="238">
        <f>IF(N207="snížená",J207,0)</f>
        <v>0</v>
      </c>
      <c r="BG207" s="238">
        <f>IF(N207="zákl. přenesená",J207,0)</f>
        <v>0</v>
      </c>
      <c r="BH207" s="238">
        <f>IF(N207="sníž. přenesená",J207,0)</f>
        <v>0</v>
      </c>
      <c r="BI207" s="238">
        <f>IF(N207="nulová",J207,0)</f>
        <v>0</v>
      </c>
      <c r="BJ207" s="18" t="s">
        <v>85</v>
      </c>
      <c r="BK207" s="238">
        <f>ROUND(I207*H207,2)</f>
        <v>0</v>
      </c>
      <c r="BL207" s="18" t="s">
        <v>243</v>
      </c>
      <c r="BM207" s="237" t="s">
        <v>541</v>
      </c>
    </row>
    <row r="208" s="2" customFormat="1" ht="21.75" customHeight="1">
      <c r="A208" s="39"/>
      <c r="B208" s="40"/>
      <c r="C208" s="226" t="s">
        <v>542</v>
      </c>
      <c r="D208" s="226" t="s">
        <v>225</v>
      </c>
      <c r="E208" s="227" t="s">
        <v>543</v>
      </c>
      <c r="F208" s="228" t="s">
        <v>544</v>
      </c>
      <c r="G208" s="229" t="s">
        <v>312</v>
      </c>
      <c r="H208" s="230">
        <v>1150</v>
      </c>
      <c r="I208" s="231"/>
      <c r="J208" s="232">
        <f>ROUND(I208*H208,2)</f>
        <v>0</v>
      </c>
      <c r="K208" s="228" t="s">
        <v>229</v>
      </c>
      <c r="L208" s="45"/>
      <c r="M208" s="233" t="s">
        <v>1</v>
      </c>
      <c r="N208" s="234" t="s">
        <v>43</v>
      </c>
      <c r="O208" s="92"/>
      <c r="P208" s="235">
        <f>O208*H208</f>
        <v>0</v>
      </c>
      <c r="Q208" s="235">
        <v>0</v>
      </c>
      <c r="R208" s="235">
        <f>Q208*H208</f>
        <v>0</v>
      </c>
      <c r="S208" s="235">
        <v>0</v>
      </c>
      <c r="T208" s="236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7" t="s">
        <v>243</v>
      </c>
      <c r="AT208" s="237" t="s">
        <v>225</v>
      </c>
      <c r="AU208" s="237" t="s">
        <v>87</v>
      </c>
      <c r="AY208" s="18" t="s">
        <v>224</v>
      </c>
      <c r="BE208" s="238">
        <f>IF(N208="základní",J208,0)</f>
        <v>0</v>
      </c>
      <c r="BF208" s="238">
        <f>IF(N208="snížená",J208,0)</f>
        <v>0</v>
      </c>
      <c r="BG208" s="238">
        <f>IF(N208="zákl. přenesená",J208,0)</f>
        <v>0</v>
      </c>
      <c r="BH208" s="238">
        <f>IF(N208="sníž. přenesená",J208,0)</f>
        <v>0</v>
      </c>
      <c r="BI208" s="238">
        <f>IF(N208="nulová",J208,0)</f>
        <v>0</v>
      </c>
      <c r="BJ208" s="18" t="s">
        <v>85</v>
      </c>
      <c r="BK208" s="238">
        <f>ROUND(I208*H208,2)</f>
        <v>0</v>
      </c>
      <c r="BL208" s="18" t="s">
        <v>243</v>
      </c>
      <c r="BM208" s="237" t="s">
        <v>545</v>
      </c>
    </row>
    <row r="209" s="13" customFormat="1">
      <c r="A209" s="13"/>
      <c r="B209" s="250"/>
      <c r="C209" s="251"/>
      <c r="D209" s="239" t="s">
        <v>314</v>
      </c>
      <c r="E209" s="252" t="s">
        <v>1</v>
      </c>
      <c r="F209" s="253" t="s">
        <v>546</v>
      </c>
      <c r="G209" s="251"/>
      <c r="H209" s="254">
        <v>1150</v>
      </c>
      <c r="I209" s="255"/>
      <c r="J209" s="251"/>
      <c r="K209" s="251"/>
      <c r="L209" s="256"/>
      <c r="M209" s="257"/>
      <c r="N209" s="258"/>
      <c r="O209" s="258"/>
      <c r="P209" s="258"/>
      <c r="Q209" s="258"/>
      <c r="R209" s="258"/>
      <c r="S209" s="258"/>
      <c r="T209" s="25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0" t="s">
        <v>314</v>
      </c>
      <c r="AU209" s="260" t="s">
        <v>87</v>
      </c>
      <c r="AV209" s="13" t="s">
        <v>87</v>
      </c>
      <c r="AW209" s="13" t="s">
        <v>34</v>
      </c>
      <c r="AX209" s="13" t="s">
        <v>85</v>
      </c>
      <c r="AY209" s="260" t="s">
        <v>224</v>
      </c>
    </row>
    <row r="210" s="2" customFormat="1" ht="24.15" customHeight="1">
      <c r="A210" s="39"/>
      <c r="B210" s="40"/>
      <c r="C210" s="226" t="s">
        <v>547</v>
      </c>
      <c r="D210" s="226" t="s">
        <v>225</v>
      </c>
      <c r="E210" s="227" t="s">
        <v>548</v>
      </c>
      <c r="F210" s="228" t="s">
        <v>549</v>
      </c>
      <c r="G210" s="229" t="s">
        <v>312</v>
      </c>
      <c r="H210" s="230">
        <v>54</v>
      </c>
      <c r="I210" s="231"/>
      <c r="J210" s="232">
        <f>ROUND(I210*H210,2)</f>
        <v>0</v>
      </c>
      <c r="K210" s="228" t="s">
        <v>229</v>
      </c>
      <c r="L210" s="45"/>
      <c r="M210" s="233" t="s">
        <v>1</v>
      </c>
      <c r="N210" s="234" t="s">
        <v>43</v>
      </c>
      <c r="O210" s="92"/>
      <c r="P210" s="235">
        <f>O210*H210</f>
        <v>0</v>
      </c>
      <c r="Q210" s="235">
        <v>0</v>
      </c>
      <c r="R210" s="235">
        <f>Q210*H210</f>
        <v>0</v>
      </c>
      <c r="S210" s="235">
        <v>0</v>
      </c>
      <c r="T210" s="236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7" t="s">
        <v>243</v>
      </c>
      <c r="AT210" s="237" t="s">
        <v>225</v>
      </c>
      <c r="AU210" s="237" t="s">
        <v>87</v>
      </c>
      <c r="AY210" s="18" t="s">
        <v>224</v>
      </c>
      <c r="BE210" s="238">
        <f>IF(N210="základní",J210,0)</f>
        <v>0</v>
      </c>
      <c r="BF210" s="238">
        <f>IF(N210="snížená",J210,0)</f>
        <v>0</v>
      </c>
      <c r="BG210" s="238">
        <f>IF(N210="zákl. přenesená",J210,0)</f>
        <v>0</v>
      </c>
      <c r="BH210" s="238">
        <f>IF(N210="sníž. přenesená",J210,0)</f>
        <v>0</v>
      </c>
      <c r="BI210" s="238">
        <f>IF(N210="nulová",J210,0)</f>
        <v>0</v>
      </c>
      <c r="BJ210" s="18" t="s">
        <v>85</v>
      </c>
      <c r="BK210" s="238">
        <f>ROUND(I210*H210,2)</f>
        <v>0</v>
      </c>
      <c r="BL210" s="18" t="s">
        <v>243</v>
      </c>
      <c r="BM210" s="237" t="s">
        <v>550</v>
      </c>
    </row>
    <row r="211" s="13" customFormat="1">
      <c r="A211" s="13"/>
      <c r="B211" s="250"/>
      <c r="C211" s="251"/>
      <c r="D211" s="239" t="s">
        <v>314</v>
      </c>
      <c r="E211" s="252" t="s">
        <v>1</v>
      </c>
      <c r="F211" s="253" t="s">
        <v>492</v>
      </c>
      <c r="G211" s="251"/>
      <c r="H211" s="254">
        <v>54</v>
      </c>
      <c r="I211" s="255"/>
      <c r="J211" s="251"/>
      <c r="K211" s="251"/>
      <c r="L211" s="256"/>
      <c r="M211" s="257"/>
      <c r="N211" s="258"/>
      <c r="O211" s="258"/>
      <c r="P211" s="258"/>
      <c r="Q211" s="258"/>
      <c r="R211" s="258"/>
      <c r="S211" s="258"/>
      <c r="T211" s="25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0" t="s">
        <v>314</v>
      </c>
      <c r="AU211" s="260" t="s">
        <v>87</v>
      </c>
      <c r="AV211" s="13" t="s">
        <v>87</v>
      </c>
      <c r="AW211" s="13" t="s">
        <v>34</v>
      </c>
      <c r="AX211" s="13" t="s">
        <v>85</v>
      </c>
      <c r="AY211" s="260" t="s">
        <v>224</v>
      </c>
    </row>
    <row r="212" s="2" customFormat="1" ht="37.8" customHeight="1">
      <c r="A212" s="39"/>
      <c r="B212" s="40"/>
      <c r="C212" s="226" t="s">
        <v>551</v>
      </c>
      <c r="D212" s="226" t="s">
        <v>225</v>
      </c>
      <c r="E212" s="227" t="s">
        <v>552</v>
      </c>
      <c r="F212" s="228" t="s">
        <v>553</v>
      </c>
      <c r="G212" s="229" t="s">
        <v>312</v>
      </c>
      <c r="H212" s="230">
        <v>54</v>
      </c>
      <c r="I212" s="231"/>
      <c r="J212" s="232">
        <f>ROUND(I212*H212,2)</f>
        <v>0</v>
      </c>
      <c r="K212" s="228" t="s">
        <v>229</v>
      </c>
      <c r="L212" s="45"/>
      <c r="M212" s="233" t="s">
        <v>1</v>
      </c>
      <c r="N212" s="234" t="s">
        <v>43</v>
      </c>
      <c r="O212" s="92"/>
      <c r="P212" s="235">
        <f>O212*H212</f>
        <v>0</v>
      </c>
      <c r="Q212" s="235">
        <v>0.098000000000000004</v>
      </c>
      <c r="R212" s="235">
        <f>Q212*H212</f>
        <v>5.2919999999999998</v>
      </c>
      <c r="S212" s="235">
        <v>0</v>
      </c>
      <c r="T212" s="236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7" t="s">
        <v>243</v>
      </c>
      <c r="AT212" s="237" t="s">
        <v>225</v>
      </c>
      <c r="AU212" s="237" t="s">
        <v>87</v>
      </c>
      <c r="AY212" s="18" t="s">
        <v>224</v>
      </c>
      <c r="BE212" s="238">
        <f>IF(N212="základní",J212,0)</f>
        <v>0</v>
      </c>
      <c r="BF212" s="238">
        <f>IF(N212="snížená",J212,0)</f>
        <v>0</v>
      </c>
      <c r="BG212" s="238">
        <f>IF(N212="zákl. přenesená",J212,0)</f>
        <v>0</v>
      </c>
      <c r="BH212" s="238">
        <f>IF(N212="sníž. přenesená",J212,0)</f>
        <v>0</v>
      </c>
      <c r="BI212" s="238">
        <f>IF(N212="nulová",J212,0)</f>
        <v>0</v>
      </c>
      <c r="BJ212" s="18" t="s">
        <v>85</v>
      </c>
      <c r="BK212" s="238">
        <f>ROUND(I212*H212,2)</f>
        <v>0</v>
      </c>
      <c r="BL212" s="18" t="s">
        <v>243</v>
      </c>
      <c r="BM212" s="237" t="s">
        <v>554</v>
      </c>
    </row>
    <row r="213" s="13" customFormat="1">
      <c r="A213" s="13"/>
      <c r="B213" s="250"/>
      <c r="C213" s="251"/>
      <c r="D213" s="239" t="s">
        <v>314</v>
      </c>
      <c r="E213" s="252" t="s">
        <v>1</v>
      </c>
      <c r="F213" s="253" t="s">
        <v>555</v>
      </c>
      <c r="G213" s="251"/>
      <c r="H213" s="254">
        <v>54</v>
      </c>
      <c r="I213" s="255"/>
      <c r="J213" s="251"/>
      <c r="K213" s="251"/>
      <c r="L213" s="256"/>
      <c r="M213" s="257"/>
      <c r="N213" s="258"/>
      <c r="O213" s="258"/>
      <c r="P213" s="258"/>
      <c r="Q213" s="258"/>
      <c r="R213" s="258"/>
      <c r="S213" s="258"/>
      <c r="T213" s="25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0" t="s">
        <v>314</v>
      </c>
      <c r="AU213" s="260" t="s">
        <v>87</v>
      </c>
      <c r="AV213" s="13" t="s">
        <v>87</v>
      </c>
      <c r="AW213" s="13" t="s">
        <v>34</v>
      </c>
      <c r="AX213" s="13" t="s">
        <v>85</v>
      </c>
      <c r="AY213" s="260" t="s">
        <v>224</v>
      </c>
    </row>
    <row r="214" s="2" customFormat="1" ht="24.15" customHeight="1">
      <c r="A214" s="39"/>
      <c r="B214" s="40"/>
      <c r="C214" s="297" t="s">
        <v>556</v>
      </c>
      <c r="D214" s="297" t="s">
        <v>483</v>
      </c>
      <c r="E214" s="298" t="s">
        <v>557</v>
      </c>
      <c r="F214" s="299" t="s">
        <v>558</v>
      </c>
      <c r="G214" s="300" t="s">
        <v>312</v>
      </c>
      <c r="H214" s="301">
        <v>56.700000000000003</v>
      </c>
      <c r="I214" s="302"/>
      <c r="J214" s="303">
        <f>ROUND(I214*H214,2)</f>
        <v>0</v>
      </c>
      <c r="K214" s="299" t="s">
        <v>229</v>
      </c>
      <c r="L214" s="304"/>
      <c r="M214" s="305" t="s">
        <v>1</v>
      </c>
      <c r="N214" s="306" t="s">
        <v>43</v>
      </c>
      <c r="O214" s="92"/>
      <c r="P214" s="235">
        <f>O214*H214</f>
        <v>0</v>
      </c>
      <c r="Q214" s="235">
        <v>0.159</v>
      </c>
      <c r="R214" s="235">
        <f>Q214*H214</f>
        <v>9.0152999999999999</v>
      </c>
      <c r="S214" s="235">
        <v>0</v>
      </c>
      <c r="T214" s="236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7" t="s">
        <v>264</v>
      </c>
      <c r="AT214" s="237" t="s">
        <v>483</v>
      </c>
      <c r="AU214" s="237" t="s">
        <v>87</v>
      </c>
      <c r="AY214" s="18" t="s">
        <v>224</v>
      </c>
      <c r="BE214" s="238">
        <f>IF(N214="základní",J214,0)</f>
        <v>0</v>
      </c>
      <c r="BF214" s="238">
        <f>IF(N214="snížená",J214,0)</f>
        <v>0</v>
      </c>
      <c r="BG214" s="238">
        <f>IF(N214="zákl. přenesená",J214,0)</f>
        <v>0</v>
      </c>
      <c r="BH214" s="238">
        <f>IF(N214="sníž. přenesená",J214,0)</f>
        <v>0</v>
      </c>
      <c r="BI214" s="238">
        <f>IF(N214="nulová",J214,0)</f>
        <v>0</v>
      </c>
      <c r="BJ214" s="18" t="s">
        <v>85</v>
      </c>
      <c r="BK214" s="238">
        <f>ROUND(I214*H214,2)</f>
        <v>0</v>
      </c>
      <c r="BL214" s="18" t="s">
        <v>243</v>
      </c>
      <c r="BM214" s="237" t="s">
        <v>559</v>
      </c>
    </row>
    <row r="215" s="13" customFormat="1">
      <c r="A215" s="13"/>
      <c r="B215" s="250"/>
      <c r="C215" s="251"/>
      <c r="D215" s="239" t="s">
        <v>314</v>
      </c>
      <c r="E215" s="251"/>
      <c r="F215" s="253" t="s">
        <v>560</v>
      </c>
      <c r="G215" s="251"/>
      <c r="H215" s="254">
        <v>56.700000000000003</v>
      </c>
      <c r="I215" s="255"/>
      <c r="J215" s="251"/>
      <c r="K215" s="251"/>
      <c r="L215" s="256"/>
      <c r="M215" s="257"/>
      <c r="N215" s="258"/>
      <c r="O215" s="258"/>
      <c r="P215" s="258"/>
      <c r="Q215" s="258"/>
      <c r="R215" s="258"/>
      <c r="S215" s="258"/>
      <c r="T215" s="25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0" t="s">
        <v>314</v>
      </c>
      <c r="AU215" s="260" t="s">
        <v>87</v>
      </c>
      <c r="AV215" s="13" t="s">
        <v>87</v>
      </c>
      <c r="AW215" s="13" t="s">
        <v>4</v>
      </c>
      <c r="AX215" s="13" t="s">
        <v>85</v>
      </c>
      <c r="AY215" s="260" t="s">
        <v>224</v>
      </c>
    </row>
    <row r="216" s="2" customFormat="1" ht="16.5" customHeight="1">
      <c r="A216" s="39"/>
      <c r="B216" s="40"/>
      <c r="C216" s="297" t="s">
        <v>561</v>
      </c>
      <c r="D216" s="297" t="s">
        <v>483</v>
      </c>
      <c r="E216" s="298" t="s">
        <v>562</v>
      </c>
      <c r="F216" s="299" t="s">
        <v>563</v>
      </c>
      <c r="G216" s="300" t="s">
        <v>486</v>
      </c>
      <c r="H216" s="301">
        <v>1.944</v>
      </c>
      <c r="I216" s="302"/>
      <c r="J216" s="303">
        <f>ROUND(I216*H216,2)</f>
        <v>0</v>
      </c>
      <c r="K216" s="299" t="s">
        <v>229</v>
      </c>
      <c r="L216" s="304"/>
      <c r="M216" s="305" t="s">
        <v>1</v>
      </c>
      <c r="N216" s="306" t="s">
        <v>43</v>
      </c>
      <c r="O216" s="92"/>
      <c r="P216" s="235">
        <f>O216*H216</f>
        <v>0</v>
      </c>
      <c r="Q216" s="235">
        <v>1</v>
      </c>
      <c r="R216" s="235">
        <f>Q216*H216</f>
        <v>1.944</v>
      </c>
      <c r="S216" s="235">
        <v>0</v>
      </c>
      <c r="T216" s="236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7" t="s">
        <v>264</v>
      </c>
      <c r="AT216" s="237" t="s">
        <v>483</v>
      </c>
      <c r="AU216" s="237" t="s">
        <v>87</v>
      </c>
      <c r="AY216" s="18" t="s">
        <v>224</v>
      </c>
      <c r="BE216" s="238">
        <f>IF(N216="základní",J216,0)</f>
        <v>0</v>
      </c>
      <c r="BF216" s="238">
        <f>IF(N216="snížená",J216,0)</f>
        <v>0</v>
      </c>
      <c r="BG216" s="238">
        <f>IF(N216="zákl. přenesená",J216,0)</f>
        <v>0</v>
      </c>
      <c r="BH216" s="238">
        <f>IF(N216="sníž. přenesená",J216,0)</f>
        <v>0</v>
      </c>
      <c r="BI216" s="238">
        <f>IF(N216="nulová",J216,0)</f>
        <v>0</v>
      </c>
      <c r="BJ216" s="18" t="s">
        <v>85</v>
      </c>
      <c r="BK216" s="238">
        <f>ROUND(I216*H216,2)</f>
        <v>0</v>
      </c>
      <c r="BL216" s="18" t="s">
        <v>243</v>
      </c>
      <c r="BM216" s="237" t="s">
        <v>564</v>
      </c>
    </row>
    <row r="217" s="13" customFormat="1">
      <c r="A217" s="13"/>
      <c r="B217" s="250"/>
      <c r="C217" s="251"/>
      <c r="D217" s="239" t="s">
        <v>314</v>
      </c>
      <c r="E217" s="252" t="s">
        <v>1</v>
      </c>
      <c r="F217" s="253" t="s">
        <v>565</v>
      </c>
      <c r="G217" s="251"/>
      <c r="H217" s="254">
        <v>1.944</v>
      </c>
      <c r="I217" s="255"/>
      <c r="J217" s="251"/>
      <c r="K217" s="251"/>
      <c r="L217" s="256"/>
      <c r="M217" s="257"/>
      <c r="N217" s="258"/>
      <c r="O217" s="258"/>
      <c r="P217" s="258"/>
      <c r="Q217" s="258"/>
      <c r="R217" s="258"/>
      <c r="S217" s="258"/>
      <c r="T217" s="25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0" t="s">
        <v>314</v>
      </c>
      <c r="AU217" s="260" t="s">
        <v>87</v>
      </c>
      <c r="AV217" s="13" t="s">
        <v>87</v>
      </c>
      <c r="AW217" s="13" t="s">
        <v>34</v>
      </c>
      <c r="AX217" s="13" t="s">
        <v>85</v>
      </c>
      <c r="AY217" s="260" t="s">
        <v>224</v>
      </c>
    </row>
    <row r="218" s="12" customFormat="1" ht="22.8" customHeight="1">
      <c r="A218" s="12"/>
      <c r="B218" s="212"/>
      <c r="C218" s="213"/>
      <c r="D218" s="214" t="s">
        <v>77</v>
      </c>
      <c r="E218" s="244" t="s">
        <v>271</v>
      </c>
      <c r="F218" s="244" t="s">
        <v>566</v>
      </c>
      <c r="G218" s="213"/>
      <c r="H218" s="213"/>
      <c r="I218" s="216"/>
      <c r="J218" s="245">
        <f>BK218</f>
        <v>0</v>
      </c>
      <c r="K218" s="213"/>
      <c r="L218" s="218"/>
      <c r="M218" s="219"/>
      <c r="N218" s="220"/>
      <c r="O218" s="220"/>
      <c r="P218" s="221">
        <f>SUM(P219:P230)</f>
        <v>0</v>
      </c>
      <c r="Q218" s="220"/>
      <c r="R218" s="221">
        <f>SUM(R219:R230)</f>
        <v>23.642933799999998</v>
      </c>
      <c r="S218" s="220"/>
      <c r="T218" s="222">
        <f>SUM(T219:T230)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3" t="s">
        <v>85</v>
      </c>
      <c r="AT218" s="224" t="s">
        <v>77</v>
      </c>
      <c r="AU218" s="224" t="s">
        <v>85</v>
      </c>
      <c r="AY218" s="223" t="s">
        <v>224</v>
      </c>
      <c r="BK218" s="225">
        <f>SUM(BK219:BK230)</f>
        <v>0</v>
      </c>
    </row>
    <row r="219" s="2" customFormat="1" ht="24.15" customHeight="1">
      <c r="A219" s="39"/>
      <c r="B219" s="40"/>
      <c r="C219" s="226" t="s">
        <v>567</v>
      </c>
      <c r="D219" s="226" t="s">
        <v>225</v>
      </c>
      <c r="E219" s="227" t="s">
        <v>568</v>
      </c>
      <c r="F219" s="228" t="s">
        <v>569</v>
      </c>
      <c r="G219" s="229" t="s">
        <v>570</v>
      </c>
      <c r="H219" s="230">
        <v>92</v>
      </c>
      <c r="I219" s="231"/>
      <c r="J219" s="232">
        <f>ROUND(I219*H219,2)</f>
        <v>0</v>
      </c>
      <c r="K219" s="228" t="s">
        <v>229</v>
      </c>
      <c r="L219" s="45"/>
      <c r="M219" s="233" t="s">
        <v>1</v>
      </c>
      <c r="N219" s="234" t="s">
        <v>43</v>
      </c>
      <c r="O219" s="92"/>
      <c r="P219" s="235">
        <f>O219*H219</f>
        <v>0</v>
      </c>
      <c r="Q219" s="235">
        <v>0.089779999999999999</v>
      </c>
      <c r="R219" s="235">
        <f>Q219*H219</f>
        <v>8.25976</v>
      </c>
      <c r="S219" s="235">
        <v>0</v>
      </c>
      <c r="T219" s="236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7" t="s">
        <v>243</v>
      </c>
      <c r="AT219" s="237" t="s">
        <v>225</v>
      </c>
      <c r="AU219" s="237" t="s">
        <v>87</v>
      </c>
      <c r="AY219" s="18" t="s">
        <v>224</v>
      </c>
      <c r="BE219" s="238">
        <f>IF(N219="základní",J219,0)</f>
        <v>0</v>
      </c>
      <c r="BF219" s="238">
        <f>IF(N219="snížená",J219,0)</f>
        <v>0</v>
      </c>
      <c r="BG219" s="238">
        <f>IF(N219="zákl. přenesená",J219,0)</f>
        <v>0</v>
      </c>
      <c r="BH219" s="238">
        <f>IF(N219="sníž. přenesená",J219,0)</f>
        <v>0</v>
      </c>
      <c r="BI219" s="238">
        <f>IF(N219="nulová",J219,0)</f>
        <v>0</v>
      </c>
      <c r="BJ219" s="18" t="s">
        <v>85</v>
      </c>
      <c r="BK219" s="238">
        <f>ROUND(I219*H219,2)</f>
        <v>0</v>
      </c>
      <c r="BL219" s="18" t="s">
        <v>243</v>
      </c>
      <c r="BM219" s="237" t="s">
        <v>571</v>
      </c>
    </row>
    <row r="220" s="13" customFormat="1">
      <c r="A220" s="13"/>
      <c r="B220" s="250"/>
      <c r="C220" s="251"/>
      <c r="D220" s="239" t="s">
        <v>314</v>
      </c>
      <c r="E220" s="252" t="s">
        <v>1</v>
      </c>
      <c r="F220" s="253" t="s">
        <v>572</v>
      </c>
      <c r="G220" s="251"/>
      <c r="H220" s="254">
        <v>62</v>
      </c>
      <c r="I220" s="255"/>
      <c r="J220" s="251"/>
      <c r="K220" s="251"/>
      <c r="L220" s="256"/>
      <c r="M220" s="257"/>
      <c r="N220" s="258"/>
      <c r="O220" s="258"/>
      <c r="P220" s="258"/>
      <c r="Q220" s="258"/>
      <c r="R220" s="258"/>
      <c r="S220" s="258"/>
      <c r="T220" s="25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0" t="s">
        <v>314</v>
      </c>
      <c r="AU220" s="260" t="s">
        <v>87</v>
      </c>
      <c r="AV220" s="13" t="s">
        <v>87</v>
      </c>
      <c r="AW220" s="13" t="s">
        <v>34</v>
      </c>
      <c r="AX220" s="13" t="s">
        <v>78</v>
      </c>
      <c r="AY220" s="260" t="s">
        <v>224</v>
      </c>
    </row>
    <row r="221" s="13" customFormat="1">
      <c r="A221" s="13"/>
      <c r="B221" s="250"/>
      <c r="C221" s="251"/>
      <c r="D221" s="239" t="s">
        <v>314</v>
      </c>
      <c r="E221" s="252" t="s">
        <v>1</v>
      </c>
      <c r="F221" s="253" t="s">
        <v>573</v>
      </c>
      <c r="G221" s="251"/>
      <c r="H221" s="254">
        <v>30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0" t="s">
        <v>314</v>
      </c>
      <c r="AU221" s="260" t="s">
        <v>87</v>
      </c>
      <c r="AV221" s="13" t="s">
        <v>87</v>
      </c>
      <c r="AW221" s="13" t="s">
        <v>34</v>
      </c>
      <c r="AX221" s="13" t="s">
        <v>78</v>
      </c>
      <c r="AY221" s="260" t="s">
        <v>224</v>
      </c>
    </row>
    <row r="222" s="15" customFormat="1">
      <c r="A222" s="15"/>
      <c r="B222" s="275"/>
      <c r="C222" s="276"/>
      <c r="D222" s="239" t="s">
        <v>314</v>
      </c>
      <c r="E222" s="277" t="s">
        <v>1</v>
      </c>
      <c r="F222" s="278" t="s">
        <v>463</v>
      </c>
      <c r="G222" s="276"/>
      <c r="H222" s="279">
        <v>92</v>
      </c>
      <c r="I222" s="280"/>
      <c r="J222" s="276"/>
      <c r="K222" s="276"/>
      <c r="L222" s="281"/>
      <c r="M222" s="282"/>
      <c r="N222" s="283"/>
      <c r="O222" s="283"/>
      <c r="P222" s="283"/>
      <c r="Q222" s="283"/>
      <c r="R222" s="283"/>
      <c r="S222" s="283"/>
      <c r="T222" s="284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85" t="s">
        <v>314</v>
      </c>
      <c r="AU222" s="285" t="s">
        <v>87</v>
      </c>
      <c r="AV222" s="15" t="s">
        <v>243</v>
      </c>
      <c r="AW222" s="15" t="s">
        <v>34</v>
      </c>
      <c r="AX222" s="15" t="s">
        <v>85</v>
      </c>
      <c r="AY222" s="285" t="s">
        <v>224</v>
      </c>
    </row>
    <row r="223" s="2" customFormat="1" ht="16.5" customHeight="1">
      <c r="A223" s="39"/>
      <c r="B223" s="40"/>
      <c r="C223" s="297" t="s">
        <v>574</v>
      </c>
      <c r="D223" s="297" t="s">
        <v>483</v>
      </c>
      <c r="E223" s="298" t="s">
        <v>575</v>
      </c>
      <c r="F223" s="299" t="s">
        <v>576</v>
      </c>
      <c r="G223" s="300" t="s">
        <v>312</v>
      </c>
      <c r="H223" s="301">
        <v>9.1999999999999993</v>
      </c>
      <c r="I223" s="302"/>
      <c r="J223" s="303">
        <f>ROUND(I223*H223,2)</f>
        <v>0</v>
      </c>
      <c r="K223" s="299" t="s">
        <v>229</v>
      </c>
      <c r="L223" s="304"/>
      <c r="M223" s="305" t="s">
        <v>1</v>
      </c>
      <c r="N223" s="306" t="s">
        <v>43</v>
      </c>
      <c r="O223" s="92"/>
      <c r="P223" s="235">
        <f>O223*H223</f>
        <v>0</v>
      </c>
      <c r="Q223" s="235">
        <v>0.222</v>
      </c>
      <c r="R223" s="235">
        <f>Q223*H223</f>
        <v>2.0423999999999998</v>
      </c>
      <c r="S223" s="235">
        <v>0</v>
      </c>
      <c r="T223" s="236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7" t="s">
        <v>264</v>
      </c>
      <c r="AT223" s="237" t="s">
        <v>483</v>
      </c>
      <c r="AU223" s="237" t="s">
        <v>87</v>
      </c>
      <c r="AY223" s="18" t="s">
        <v>224</v>
      </c>
      <c r="BE223" s="238">
        <f>IF(N223="základní",J223,0)</f>
        <v>0</v>
      </c>
      <c r="BF223" s="238">
        <f>IF(N223="snížená",J223,0)</f>
        <v>0</v>
      </c>
      <c r="BG223" s="238">
        <f>IF(N223="zákl. přenesená",J223,0)</f>
        <v>0</v>
      </c>
      <c r="BH223" s="238">
        <f>IF(N223="sníž. přenesená",J223,0)</f>
        <v>0</v>
      </c>
      <c r="BI223" s="238">
        <f>IF(N223="nulová",J223,0)</f>
        <v>0</v>
      </c>
      <c r="BJ223" s="18" t="s">
        <v>85</v>
      </c>
      <c r="BK223" s="238">
        <f>ROUND(I223*H223,2)</f>
        <v>0</v>
      </c>
      <c r="BL223" s="18" t="s">
        <v>243</v>
      </c>
      <c r="BM223" s="237" t="s">
        <v>577</v>
      </c>
    </row>
    <row r="224" s="13" customFormat="1">
      <c r="A224" s="13"/>
      <c r="B224" s="250"/>
      <c r="C224" s="251"/>
      <c r="D224" s="239" t="s">
        <v>314</v>
      </c>
      <c r="E224" s="251"/>
      <c r="F224" s="253" t="s">
        <v>578</v>
      </c>
      <c r="G224" s="251"/>
      <c r="H224" s="254">
        <v>9.1999999999999993</v>
      </c>
      <c r="I224" s="255"/>
      <c r="J224" s="251"/>
      <c r="K224" s="251"/>
      <c r="L224" s="256"/>
      <c r="M224" s="257"/>
      <c r="N224" s="258"/>
      <c r="O224" s="258"/>
      <c r="P224" s="258"/>
      <c r="Q224" s="258"/>
      <c r="R224" s="258"/>
      <c r="S224" s="258"/>
      <c r="T224" s="25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0" t="s">
        <v>314</v>
      </c>
      <c r="AU224" s="260" t="s">
        <v>87</v>
      </c>
      <c r="AV224" s="13" t="s">
        <v>87</v>
      </c>
      <c r="AW224" s="13" t="s">
        <v>4</v>
      </c>
      <c r="AX224" s="13" t="s">
        <v>85</v>
      </c>
      <c r="AY224" s="260" t="s">
        <v>224</v>
      </c>
    </row>
    <row r="225" s="2" customFormat="1" ht="21.75" customHeight="1">
      <c r="A225" s="39"/>
      <c r="B225" s="40"/>
      <c r="C225" s="226" t="s">
        <v>579</v>
      </c>
      <c r="D225" s="226" t="s">
        <v>225</v>
      </c>
      <c r="E225" s="227" t="s">
        <v>580</v>
      </c>
      <c r="F225" s="228" t="s">
        <v>581</v>
      </c>
      <c r="G225" s="229" t="s">
        <v>570</v>
      </c>
      <c r="H225" s="230">
        <v>751</v>
      </c>
      <c r="I225" s="231"/>
      <c r="J225" s="232">
        <f>ROUND(I225*H225,2)</f>
        <v>0</v>
      </c>
      <c r="K225" s="228" t="s">
        <v>1</v>
      </c>
      <c r="L225" s="45"/>
      <c r="M225" s="233" t="s">
        <v>1</v>
      </c>
      <c r="N225" s="234" t="s">
        <v>43</v>
      </c>
      <c r="O225" s="92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7" t="s">
        <v>243</v>
      </c>
      <c r="AT225" s="237" t="s">
        <v>225</v>
      </c>
      <c r="AU225" s="237" t="s">
        <v>87</v>
      </c>
      <c r="AY225" s="18" t="s">
        <v>224</v>
      </c>
      <c r="BE225" s="238">
        <f>IF(N225="základní",J225,0)</f>
        <v>0</v>
      </c>
      <c r="BF225" s="238">
        <f>IF(N225="snížená",J225,0)</f>
        <v>0</v>
      </c>
      <c r="BG225" s="238">
        <f>IF(N225="zákl. přenesená",J225,0)</f>
        <v>0</v>
      </c>
      <c r="BH225" s="238">
        <f>IF(N225="sníž. přenesená",J225,0)</f>
        <v>0</v>
      </c>
      <c r="BI225" s="238">
        <f>IF(N225="nulová",J225,0)</f>
        <v>0</v>
      </c>
      <c r="BJ225" s="18" t="s">
        <v>85</v>
      </c>
      <c r="BK225" s="238">
        <f>ROUND(I225*H225,2)</f>
        <v>0</v>
      </c>
      <c r="BL225" s="18" t="s">
        <v>243</v>
      </c>
      <c r="BM225" s="237" t="s">
        <v>582</v>
      </c>
    </row>
    <row r="226" s="2" customFormat="1" ht="33" customHeight="1">
      <c r="A226" s="39"/>
      <c r="B226" s="40"/>
      <c r="C226" s="297" t="s">
        <v>583</v>
      </c>
      <c r="D226" s="297" t="s">
        <v>483</v>
      </c>
      <c r="E226" s="298" t="s">
        <v>584</v>
      </c>
      <c r="F226" s="299" t="s">
        <v>585</v>
      </c>
      <c r="G226" s="300" t="s">
        <v>570</v>
      </c>
      <c r="H226" s="301">
        <v>751</v>
      </c>
      <c r="I226" s="302"/>
      <c r="J226" s="303">
        <f>ROUND(I226*H226,2)</f>
        <v>0</v>
      </c>
      <c r="K226" s="299" t="s">
        <v>1</v>
      </c>
      <c r="L226" s="304"/>
      <c r="M226" s="305" t="s">
        <v>1</v>
      </c>
      <c r="N226" s="306" t="s">
        <v>43</v>
      </c>
      <c r="O226" s="92"/>
      <c r="P226" s="235">
        <f>O226*H226</f>
        <v>0</v>
      </c>
      <c r="Q226" s="235">
        <v>0.010999999999999999</v>
      </c>
      <c r="R226" s="235">
        <f>Q226*H226</f>
        <v>8.2609999999999992</v>
      </c>
      <c r="S226" s="235">
        <v>0</v>
      </c>
      <c r="T226" s="236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7" t="s">
        <v>264</v>
      </c>
      <c r="AT226" s="237" t="s">
        <v>483</v>
      </c>
      <c r="AU226" s="237" t="s">
        <v>87</v>
      </c>
      <c r="AY226" s="18" t="s">
        <v>224</v>
      </c>
      <c r="BE226" s="238">
        <f>IF(N226="základní",J226,0)</f>
        <v>0</v>
      </c>
      <c r="BF226" s="238">
        <f>IF(N226="snížená",J226,0)</f>
        <v>0</v>
      </c>
      <c r="BG226" s="238">
        <f>IF(N226="zákl. přenesená",J226,0)</f>
        <v>0</v>
      </c>
      <c r="BH226" s="238">
        <f>IF(N226="sníž. přenesená",J226,0)</f>
        <v>0</v>
      </c>
      <c r="BI226" s="238">
        <f>IF(N226="nulová",J226,0)</f>
        <v>0</v>
      </c>
      <c r="BJ226" s="18" t="s">
        <v>85</v>
      </c>
      <c r="BK226" s="238">
        <f>ROUND(I226*H226,2)</f>
        <v>0</v>
      </c>
      <c r="BL226" s="18" t="s">
        <v>243</v>
      </c>
      <c r="BM226" s="237" t="s">
        <v>586</v>
      </c>
    </row>
    <row r="227" s="2" customFormat="1" ht="24.15" customHeight="1">
      <c r="A227" s="39"/>
      <c r="B227" s="40"/>
      <c r="C227" s="226" t="s">
        <v>587</v>
      </c>
      <c r="D227" s="226" t="s">
        <v>225</v>
      </c>
      <c r="E227" s="227" t="s">
        <v>588</v>
      </c>
      <c r="F227" s="228" t="s">
        <v>589</v>
      </c>
      <c r="G227" s="229" t="s">
        <v>394</v>
      </c>
      <c r="H227" s="230">
        <v>2.0699999999999998</v>
      </c>
      <c r="I227" s="231"/>
      <c r="J227" s="232">
        <f>ROUND(I227*H227,2)</f>
        <v>0</v>
      </c>
      <c r="K227" s="228" t="s">
        <v>229</v>
      </c>
      <c r="L227" s="45"/>
      <c r="M227" s="233" t="s">
        <v>1</v>
      </c>
      <c r="N227" s="234" t="s">
        <v>43</v>
      </c>
      <c r="O227" s="92"/>
      <c r="P227" s="235">
        <f>O227*H227</f>
        <v>0</v>
      </c>
      <c r="Q227" s="235">
        <v>2.2563399999999998</v>
      </c>
      <c r="R227" s="235">
        <f>Q227*H227</f>
        <v>4.6706237999999995</v>
      </c>
      <c r="S227" s="235">
        <v>0</v>
      </c>
      <c r="T227" s="236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7" t="s">
        <v>243</v>
      </c>
      <c r="AT227" s="237" t="s">
        <v>225</v>
      </c>
      <c r="AU227" s="237" t="s">
        <v>87</v>
      </c>
      <c r="AY227" s="18" t="s">
        <v>224</v>
      </c>
      <c r="BE227" s="238">
        <f>IF(N227="základní",J227,0)</f>
        <v>0</v>
      </c>
      <c r="BF227" s="238">
        <f>IF(N227="snížená",J227,0)</f>
        <v>0</v>
      </c>
      <c r="BG227" s="238">
        <f>IF(N227="zákl. přenesená",J227,0)</f>
        <v>0</v>
      </c>
      <c r="BH227" s="238">
        <f>IF(N227="sníž. přenesená",J227,0)</f>
        <v>0</v>
      </c>
      <c r="BI227" s="238">
        <f>IF(N227="nulová",J227,0)</f>
        <v>0</v>
      </c>
      <c r="BJ227" s="18" t="s">
        <v>85</v>
      </c>
      <c r="BK227" s="238">
        <f>ROUND(I227*H227,2)</f>
        <v>0</v>
      </c>
      <c r="BL227" s="18" t="s">
        <v>243</v>
      </c>
      <c r="BM227" s="237" t="s">
        <v>590</v>
      </c>
    </row>
    <row r="228" s="13" customFormat="1">
      <c r="A228" s="13"/>
      <c r="B228" s="250"/>
      <c r="C228" s="251"/>
      <c r="D228" s="239" t="s">
        <v>314</v>
      </c>
      <c r="E228" s="252" t="s">
        <v>1</v>
      </c>
      <c r="F228" s="253" t="s">
        <v>591</v>
      </c>
      <c r="G228" s="251"/>
      <c r="H228" s="254">
        <v>2.0699999999999998</v>
      </c>
      <c r="I228" s="255"/>
      <c r="J228" s="251"/>
      <c r="K228" s="251"/>
      <c r="L228" s="256"/>
      <c r="M228" s="257"/>
      <c r="N228" s="258"/>
      <c r="O228" s="258"/>
      <c r="P228" s="258"/>
      <c r="Q228" s="258"/>
      <c r="R228" s="258"/>
      <c r="S228" s="258"/>
      <c r="T228" s="25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0" t="s">
        <v>314</v>
      </c>
      <c r="AU228" s="260" t="s">
        <v>87</v>
      </c>
      <c r="AV228" s="13" t="s">
        <v>87</v>
      </c>
      <c r="AW228" s="13" t="s">
        <v>34</v>
      </c>
      <c r="AX228" s="13" t="s">
        <v>85</v>
      </c>
      <c r="AY228" s="260" t="s">
        <v>224</v>
      </c>
    </row>
    <row r="229" s="2" customFormat="1" ht="24.15" customHeight="1">
      <c r="A229" s="39"/>
      <c r="B229" s="40"/>
      <c r="C229" s="226" t="s">
        <v>592</v>
      </c>
      <c r="D229" s="226" t="s">
        <v>225</v>
      </c>
      <c r="E229" s="227" t="s">
        <v>593</v>
      </c>
      <c r="F229" s="228" t="s">
        <v>594</v>
      </c>
      <c r="G229" s="229" t="s">
        <v>312</v>
      </c>
      <c r="H229" s="230">
        <v>1169</v>
      </c>
      <c r="I229" s="231"/>
      <c r="J229" s="232">
        <f>ROUND(I229*H229,2)</f>
        <v>0</v>
      </c>
      <c r="K229" s="228" t="s">
        <v>229</v>
      </c>
      <c r="L229" s="45"/>
      <c r="M229" s="233" t="s">
        <v>1</v>
      </c>
      <c r="N229" s="234" t="s">
        <v>43</v>
      </c>
      <c r="O229" s="92"/>
      <c r="P229" s="235">
        <f>O229*H229</f>
        <v>0</v>
      </c>
      <c r="Q229" s="235">
        <v>0.00035</v>
      </c>
      <c r="R229" s="235">
        <f>Q229*H229</f>
        <v>0.40915000000000001</v>
      </c>
      <c r="S229" s="235">
        <v>0</v>
      </c>
      <c r="T229" s="236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7" t="s">
        <v>243</v>
      </c>
      <c r="AT229" s="237" t="s">
        <v>225</v>
      </c>
      <c r="AU229" s="237" t="s">
        <v>87</v>
      </c>
      <c r="AY229" s="18" t="s">
        <v>224</v>
      </c>
      <c r="BE229" s="238">
        <f>IF(N229="základní",J229,0)</f>
        <v>0</v>
      </c>
      <c r="BF229" s="238">
        <f>IF(N229="snížená",J229,0)</f>
        <v>0</v>
      </c>
      <c r="BG229" s="238">
        <f>IF(N229="zákl. přenesená",J229,0)</f>
        <v>0</v>
      </c>
      <c r="BH229" s="238">
        <f>IF(N229="sníž. přenesená",J229,0)</f>
        <v>0</v>
      </c>
      <c r="BI229" s="238">
        <f>IF(N229="nulová",J229,0)</f>
        <v>0</v>
      </c>
      <c r="BJ229" s="18" t="s">
        <v>85</v>
      </c>
      <c r="BK229" s="238">
        <f>ROUND(I229*H229,2)</f>
        <v>0</v>
      </c>
      <c r="BL229" s="18" t="s">
        <v>243</v>
      </c>
      <c r="BM229" s="237" t="s">
        <v>595</v>
      </c>
    </row>
    <row r="230" s="2" customFormat="1">
      <c r="A230" s="39"/>
      <c r="B230" s="40"/>
      <c r="C230" s="41"/>
      <c r="D230" s="239" t="s">
        <v>235</v>
      </c>
      <c r="E230" s="41"/>
      <c r="F230" s="240" t="s">
        <v>596</v>
      </c>
      <c r="G230" s="41"/>
      <c r="H230" s="41"/>
      <c r="I230" s="241"/>
      <c r="J230" s="41"/>
      <c r="K230" s="41"/>
      <c r="L230" s="45"/>
      <c r="M230" s="242"/>
      <c r="N230" s="243"/>
      <c r="O230" s="92"/>
      <c r="P230" s="92"/>
      <c r="Q230" s="92"/>
      <c r="R230" s="92"/>
      <c r="S230" s="92"/>
      <c r="T230" s="93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T230" s="18" t="s">
        <v>235</v>
      </c>
      <c r="AU230" s="18" t="s">
        <v>87</v>
      </c>
    </row>
    <row r="231" s="12" customFormat="1" ht="22.8" customHeight="1">
      <c r="A231" s="12"/>
      <c r="B231" s="212"/>
      <c r="C231" s="213"/>
      <c r="D231" s="214" t="s">
        <v>77</v>
      </c>
      <c r="E231" s="244" t="s">
        <v>597</v>
      </c>
      <c r="F231" s="244" t="s">
        <v>598</v>
      </c>
      <c r="G231" s="213"/>
      <c r="H231" s="213"/>
      <c r="I231" s="216"/>
      <c r="J231" s="245">
        <f>BK231</f>
        <v>0</v>
      </c>
      <c r="K231" s="213"/>
      <c r="L231" s="218"/>
      <c r="M231" s="219"/>
      <c r="N231" s="220"/>
      <c r="O231" s="220"/>
      <c r="P231" s="221">
        <f>P232</f>
        <v>0</v>
      </c>
      <c r="Q231" s="220"/>
      <c r="R231" s="221">
        <f>R232</f>
        <v>0</v>
      </c>
      <c r="S231" s="220"/>
      <c r="T231" s="222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23" t="s">
        <v>85</v>
      </c>
      <c r="AT231" s="224" t="s">
        <v>77</v>
      </c>
      <c r="AU231" s="224" t="s">
        <v>85</v>
      </c>
      <c r="AY231" s="223" t="s">
        <v>224</v>
      </c>
      <c r="BK231" s="225">
        <f>BK232</f>
        <v>0</v>
      </c>
    </row>
    <row r="232" s="2" customFormat="1" ht="33" customHeight="1">
      <c r="A232" s="39"/>
      <c r="B232" s="40"/>
      <c r="C232" s="226" t="s">
        <v>599</v>
      </c>
      <c r="D232" s="226" t="s">
        <v>225</v>
      </c>
      <c r="E232" s="227" t="s">
        <v>600</v>
      </c>
      <c r="F232" s="228" t="s">
        <v>601</v>
      </c>
      <c r="G232" s="229" t="s">
        <v>486</v>
      </c>
      <c r="H232" s="230">
        <v>1558.962</v>
      </c>
      <c r="I232" s="231"/>
      <c r="J232" s="232">
        <f>ROUND(I232*H232,2)</f>
        <v>0</v>
      </c>
      <c r="K232" s="228" t="s">
        <v>229</v>
      </c>
      <c r="L232" s="45"/>
      <c r="M232" s="307" t="s">
        <v>1</v>
      </c>
      <c r="N232" s="308" t="s">
        <v>43</v>
      </c>
      <c r="O232" s="248"/>
      <c r="P232" s="309">
        <f>O232*H232</f>
        <v>0</v>
      </c>
      <c r="Q232" s="309">
        <v>0</v>
      </c>
      <c r="R232" s="309">
        <f>Q232*H232</f>
        <v>0</v>
      </c>
      <c r="S232" s="309">
        <v>0</v>
      </c>
      <c r="T232" s="31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7" t="s">
        <v>243</v>
      </c>
      <c r="AT232" s="237" t="s">
        <v>225</v>
      </c>
      <c r="AU232" s="237" t="s">
        <v>87</v>
      </c>
      <c r="AY232" s="18" t="s">
        <v>224</v>
      </c>
      <c r="BE232" s="238">
        <f>IF(N232="základní",J232,0)</f>
        <v>0</v>
      </c>
      <c r="BF232" s="238">
        <f>IF(N232="snížená",J232,0)</f>
        <v>0</v>
      </c>
      <c r="BG232" s="238">
        <f>IF(N232="zákl. přenesená",J232,0)</f>
        <v>0</v>
      </c>
      <c r="BH232" s="238">
        <f>IF(N232="sníž. přenesená",J232,0)</f>
        <v>0</v>
      </c>
      <c r="BI232" s="238">
        <f>IF(N232="nulová",J232,0)</f>
        <v>0</v>
      </c>
      <c r="BJ232" s="18" t="s">
        <v>85</v>
      </c>
      <c r="BK232" s="238">
        <f>ROUND(I232*H232,2)</f>
        <v>0</v>
      </c>
      <c r="BL232" s="18" t="s">
        <v>243</v>
      </c>
      <c r="BM232" s="237" t="s">
        <v>602</v>
      </c>
    </row>
    <row r="233" s="2" customFormat="1" ht="6.96" customHeight="1">
      <c r="A233" s="39"/>
      <c r="B233" s="67"/>
      <c r="C233" s="68"/>
      <c r="D233" s="68"/>
      <c r="E233" s="68"/>
      <c r="F233" s="68"/>
      <c r="G233" s="68"/>
      <c r="H233" s="68"/>
      <c r="I233" s="68"/>
      <c r="J233" s="68"/>
      <c r="K233" s="68"/>
      <c r="L233" s="45"/>
      <c r="M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</row>
  </sheetData>
  <sheetProtection sheet="1" autoFilter="0" formatColumns="0" formatRows="0" objects="1" scenarios="1" spinCount="100000" saltValue="GtCf4SJih+izjzUJFM2WxOLgHTkMiY7Y1ChJuOAHvEdjKaQOuSEoKrtUbzleFTc0DdUf3vPOmYnJ0xhIm/6JSA==" hashValue="WpUTsB4MmbLoU7HlEEA+x5nlFpIzXFErhi67/1WFtNFc17Zp+Ov4TT+2UWbu/uSSUUYpj2bKISPL5uVuppPc3A==" algorithmName="SHA-512" password="CC35"/>
  <autoFilter ref="C129:K23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>
      <c r="B8" s="21"/>
      <c r="D8" s="152" t="s">
        <v>193</v>
      </c>
      <c r="L8" s="21"/>
    </row>
    <row r="9" s="1" customFormat="1" ht="16.5" customHeight="1">
      <c r="B9" s="21"/>
      <c r="E9" s="153" t="s">
        <v>194</v>
      </c>
      <c r="F9" s="1"/>
      <c r="G9" s="1"/>
      <c r="H9" s="1"/>
      <c r="L9" s="21"/>
    </row>
    <row r="10" s="1" customFormat="1" ht="12" customHeight="1">
      <c r="B10" s="21"/>
      <c r="D10" s="152" t="s">
        <v>195</v>
      </c>
      <c r="L10" s="21"/>
    </row>
    <row r="11" s="2" customFormat="1" ht="16.5" customHeight="1">
      <c r="A11" s="39"/>
      <c r="B11" s="45"/>
      <c r="C11" s="39"/>
      <c r="D11" s="39"/>
      <c r="E11" s="164" t="s">
        <v>414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2" t="s">
        <v>415</v>
      </c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5" customHeight="1">
      <c r="A13" s="39"/>
      <c r="B13" s="45"/>
      <c r="C13" s="39"/>
      <c r="D13" s="39"/>
      <c r="E13" s="154" t="s">
        <v>603</v>
      </c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2" t="s">
        <v>18</v>
      </c>
      <c r="E15" s="39"/>
      <c r="F15" s="142" t="s">
        <v>1</v>
      </c>
      <c r="G15" s="39"/>
      <c r="H15" s="39"/>
      <c r="I15" s="152" t="s">
        <v>19</v>
      </c>
      <c r="J15" s="142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20</v>
      </c>
      <c r="E16" s="39"/>
      <c r="F16" s="142" t="s">
        <v>21</v>
      </c>
      <c r="G16" s="39"/>
      <c r="H16" s="39"/>
      <c r="I16" s="152" t="s">
        <v>22</v>
      </c>
      <c r="J16" s="155" t="str">
        <f>'Rekapitulace stavby'!AN8</f>
        <v>10. 7. 2025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2" t="s">
        <v>24</v>
      </c>
      <c r="E18" s="39"/>
      <c r="F18" s="39"/>
      <c r="G18" s="39"/>
      <c r="H18" s="39"/>
      <c r="I18" s="152" t="s">
        <v>25</v>
      </c>
      <c r="J18" s="142" t="s">
        <v>26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2" t="s">
        <v>27</v>
      </c>
      <c r="F19" s="39"/>
      <c r="G19" s="39"/>
      <c r="H19" s="39"/>
      <c r="I19" s="152" t="s">
        <v>28</v>
      </c>
      <c r="J19" s="142" t="s">
        <v>1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2" t="s">
        <v>29</v>
      </c>
      <c r="E21" s="39"/>
      <c r="F21" s="39"/>
      <c r="G21" s="39"/>
      <c r="H21" s="39"/>
      <c r="I21" s="152" t="s">
        <v>25</v>
      </c>
      <c r="J21" s="34" t="str">
        <f>'Rekapitulace stavby'!AN13</f>
        <v>Vyplň údaj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42"/>
      <c r="G22" s="142"/>
      <c r="H22" s="142"/>
      <c r="I22" s="152" t="s">
        <v>28</v>
      </c>
      <c r="J22" s="34" t="str">
        <f>'Rekapitulace stavby'!AN14</f>
        <v>Vyplň údaj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2" t="s">
        <v>31</v>
      </c>
      <c r="E24" s="39"/>
      <c r="F24" s="39"/>
      <c r="G24" s="39"/>
      <c r="H24" s="39"/>
      <c r="I24" s="152" t="s">
        <v>25</v>
      </c>
      <c r="J24" s="142" t="s">
        <v>32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2" t="s">
        <v>33</v>
      </c>
      <c r="F25" s="39"/>
      <c r="G25" s="39"/>
      <c r="H25" s="39"/>
      <c r="I25" s="152" t="s">
        <v>28</v>
      </c>
      <c r="J25" s="142" t="s">
        <v>1</v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2" t="s">
        <v>35</v>
      </c>
      <c r="E27" s="39"/>
      <c r="F27" s="39"/>
      <c r="G27" s="39"/>
      <c r="H27" s="39"/>
      <c r="I27" s="152" t="s">
        <v>25</v>
      </c>
      <c r="J27" s="142" t="str">
        <f>IF('Rekapitulace stavby'!AN19="","",'Rekapitulace stavby'!AN19)</f>
        <v/>
      </c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2" t="str">
        <f>IF('Rekapitulace stavby'!E20="","",'Rekapitulace stavby'!E20)</f>
        <v xml:space="preserve"> </v>
      </c>
      <c r="F28" s="39"/>
      <c r="G28" s="39"/>
      <c r="H28" s="39"/>
      <c r="I28" s="152" t="s">
        <v>28</v>
      </c>
      <c r="J28" s="142" t="str">
        <f>IF('Rekapitulace stavby'!AN20="","",'Rekapitulace stavby'!AN20)</f>
        <v/>
      </c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2" t="s">
        <v>37</v>
      </c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5" customHeight="1">
      <c r="A31" s="156"/>
      <c r="B31" s="157"/>
      <c r="C31" s="156"/>
      <c r="D31" s="156"/>
      <c r="E31" s="158" t="s">
        <v>1</v>
      </c>
      <c r="F31" s="158"/>
      <c r="G31" s="158"/>
      <c r="H31" s="158"/>
      <c r="I31" s="156"/>
      <c r="J31" s="156"/>
      <c r="K31" s="156"/>
      <c r="L31" s="159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1" t="s">
        <v>38</v>
      </c>
      <c r="E34" s="39"/>
      <c r="F34" s="39"/>
      <c r="G34" s="39"/>
      <c r="H34" s="39"/>
      <c r="I34" s="39"/>
      <c r="J34" s="162">
        <f>ROUND(J131,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0"/>
      <c r="E35" s="160"/>
      <c r="F35" s="160"/>
      <c r="G35" s="160"/>
      <c r="H35" s="160"/>
      <c r="I35" s="160"/>
      <c r="J35" s="160"/>
      <c r="K35" s="160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3" t="s">
        <v>40</v>
      </c>
      <c r="G36" s="39"/>
      <c r="H36" s="39"/>
      <c r="I36" s="163" t="s">
        <v>39</v>
      </c>
      <c r="J36" s="163" t="s">
        <v>41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64" t="s">
        <v>42</v>
      </c>
      <c r="E37" s="152" t="s">
        <v>43</v>
      </c>
      <c r="F37" s="165">
        <f>ROUND((SUM(BE131:BE184)),  2)</f>
        <v>0</v>
      </c>
      <c r="G37" s="39"/>
      <c r="H37" s="39"/>
      <c r="I37" s="166">
        <v>0.20999999999999999</v>
      </c>
      <c r="J37" s="165">
        <f>ROUND(((SUM(BE131:BE184))*I37),  2)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52" t="s">
        <v>44</v>
      </c>
      <c r="F38" s="165">
        <f>ROUND((SUM(BF131:BF184)),  2)</f>
        <v>0</v>
      </c>
      <c r="G38" s="39"/>
      <c r="H38" s="39"/>
      <c r="I38" s="166">
        <v>0.12</v>
      </c>
      <c r="J38" s="165">
        <f>ROUND(((SUM(BF131:BF184))*I38),  2)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45</v>
      </c>
      <c r="F39" s="165">
        <f>ROUND((SUM(BG131:BG184)),  2)</f>
        <v>0</v>
      </c>
      <c r="G39" s="39"/>
      <c r="H39" s="39"/>
      <c r="I39" s="166">
        <v>0.20999999999999999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2" t="s">
        <v>46</v>
      </c>
      <c r="F40" s="165">
        <f>ROUND((SUM(BH131:BH184)),  2)</f>
        <v>0</v>
      </c>
      <c r="G40" s="39"/>
      <c r="H40" s="39"/>
      <c r="I40" s="166">
        <v>0.12</v>
      </c>
      <c r="J40" s="165">
        <f>0</f>
        <v>0</v>
      </c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52" t="s">
        <v>47</v>
      </c>
      <c r="F41" s="165">
        <f>ROUND((SUM(BI131:BI184)),  2)</f>
        <v>0</v>
      </c>
      <c r="G41" s="39"/>
      <c r="H41" s="39"/>
      <c r="I41" s="166">
        <v>0</v>
      </c>
      <c r="J41" s="165">
        <f>0</f>
        <v>0</v>
      </c>
      <c r="K41" s="39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67"/>
      <c r="D43" s="168" t="s">
        <v>48</v>
      </c>
      <c r="E43" s="169"/>
      <c r="F43" s="169"/>
      <c r="G43" s="170" t="s">
        <v>49</v>
      </c>
      <c r="H43" s="171" t="s">
        <v>50</v>
      </c>
      <c r="I43" s="169"/>
      <c r="J43" s="172">
        <f>SUM(J34:J41)</f>
        <v>0</v>
      </c>
      <c r="K43" s="173"/>
      <c r="L43" s="64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64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85" t="s">
        <v>194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195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74" t="s">
        <v>414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415</v>
      </c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7" t="str">
        <f>E13</f>
        <v>SO 1101.2 - Stezky a zpev.plochy 2.část</v>
      </c>
      <c r="F91" s="41"/>
      <c r="G91" s="41"/>
      <c r="H91" s="41"/>
      <c r="I91" s="41"/>
      <c r="J91" s="41"/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20</v>
      </c>
      <c r="D93" s="41"/>
      <c r="E93" s="41"/>
      <c r="F93" s="28" t="str">
        <f>F16</f>
        <v>parc.č.549/61</v>
      </c>
      <c r="G93" s="41"/>
      <c r="H93" s="41"/>
      <c r="I93" s="33" t="s">
        <v>22</v>
      </c>
      <c r="J93" s="80" t="str">
        <f>IF(J16="","",J16)</f>
        <v>10. 7. 2025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25.65" customHeight="1">
      <c r="A95" s="39"/>
      <c r="B95" s="40"/>
      <c r="C95" s="33" t="s">
        <v>24</v>
      </c>
      <c r="D95" s="41"/>
      <c r="E95" s="41"/>
      <c r="F95" s="28" t="str">
        <f>E19</f>
        <v>Město Světlá nad Sázavou</v>
      </c>
      <c r="G95" s="41"/>
      <c r="H95" s="41"/>
      <c r="I95" s="33" t="s">
        <v>31</v>
      </c>
      <c r="J95" s="37" t="str">
        <f>E25</f>
        <v>TRANSCONSULT s.r.o.</v>
      </c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29</v>
      </c>
      <c r="D96" s="41"/>
      <c r="E96" s="41"/>
      <c r="F96" s="28" t="str">
        <f>IF(E22="","",E22)</f>
        <v>Vyplň údaj</v>
      </c>
      <c r="G96" s="41"/>
      <c r="H96" s="41"/>
      <c r="I96" s="33" t="s">
        <v>35</v>
      </c>
      <c r="J96" s="37" t="str">
        <f>E28</f>
        <v xml:space="preserve"> 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9.28" customHeight="1">
      <c r="A98" s="39"/>
      <c r="B98" s="40"/>
      <c r="C98" s="186" t="s">
        <v>198</v>
      </c>
      <c r="D98" s="187"/>
      <c r="E98" s="187"/>
      <c r="F98" s="187"/>
      <c r="G98" s="187"/>
      <c r="H98" s="187"/>
      <c r="I98" s="187"/>
      <c r="J98" s="188" t="s">
        <v>199</v>
      </c>
      <c r="K98" s="187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64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22.8" customHeight="1">
      <c r="A100" s="39"/>
      <c r="B100" s="40"/>
      <c r="C100" s="189" t="s">
        <v>200</v>
      </c>
      <c r="D100" s="41"/>
      <c r="E100" s="41"/>
      <c r="F100" s="41"/>
      <c r="G100" s="41"/>
      <c r="H100" s="41"/>
      <c r="I100" s="41"/>
      <c r="J100" s="111">
        <f>J131</f>
        <v>0</v>
      </c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201</v>
      </c>
    </row>
    <row r="101" s="9" customFormat="1" ht="24.96" customHeight="1">
      <c r="A101" s="9"/>
      <c r="B101" s="190"/>
      <c r="C101" s="191"/>
      <c r="D101" s="192" t="s">
        <v>305</v>
      </c>
      <c r="E101" s="193"/>
      <c r="F101" s="193"/>
      <c r="G101" s="193"/>
      <c r="H101" s="193"/>
      <c r="I101" s="193"/>
      <c r="J101" s="194">
        <f>J132</f>
        <v>0</v>
      </c>
      <c r="K101" s="191"/>
      <c r="L101" s="19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96"/>
      <c r="C102" s="134"/>
      <c r="D102" s="197" t="s">
        <v>306</v>
      </c>
      <c r="E102" s="198"/>
      <c r="F102" s="198"/>
      <c r="G102" s="198"/>
      <c r="H102" s="198"/>
      <c r="I102" s="198"/>
      <c r="J102" s="199">
        <f>J133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417</v>
      </c>
      <c r="E103" s="198"/>
      <c r="F103" s="198"/>
      <c r="G103" s="198"/>
      <c r="H103" s="198"/>
      <c r="I103" s="198"/>
      <c r="J103" s="199">
        <f>J136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604</v>
      </c>
      <c r="E104" s="198"/>
      <c r="F104" s="198"/>
      <c r="G104" s="198"/>
      <c r="H104" s="198"/>
      <c r="I104" s="198"/>
      <c r="J104" s="199">
        <f>J141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6"/>
      <c r="C105" s="134"/>
      <c r="D105" s="197" t="s">
        <v>418</v>
      </c>
      <c r="E105" s="198"/>
      <c r="F105" s="198"/>
      <c r="G105" s="198"/>
      <c r="H105" s="198"/>
      <c r="I105" s="198"/>
      <c r="J105" s="199">
        <f>J144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6"/>
      <c r="C106" s="134"/>
      <c r="D106" s="197" t="s">
        <v>419</v>
      </c>
      <c r="E106" s="198"/>
      <c r="F106" s="198"/>
      <c r="G106" s="198"/>
      <c r="H106" s="198"/>
      <c r="I106" s="198"/>
      <c r="J106" s="199">
        <f>J172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420</v>
      </c>
      <c r="E107" s="198"/>
      <c r="F107" s="198"/>
      <c r="G107" s="198"/>
      <c r="H107" s="198"/>
      <c r="I107" s="198"/>
      <c r="J107" s="199">
        <f>J183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208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16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185" t="str">
        <f>E7</f>
        <v>Využití pozemku parc.č.549/61, Světlá nad Sázavou</v>
      </c>
      <c r="F117" s="33"/>
      <c r="G117" s="33"/>
      <c r="H117" s="33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193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5" customHeight="1">
      <c r="B119" s="22"/>
      <c r="C119" s="23"/>
      <c r="D119" s="23"/>
      <c r="E119" s="185" t="s">
        <v>194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195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5" customHeight="1">
      <c r="A121" s="39"/>
      <c r="B121" s="40"/>
      <c r="C121" s="41"/>
      <c r="D121" s="41"/>
      <c r="E121" s="274" t="s">
        <v>414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415</v>
      </c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5" customHeight="1">
      <c r="A123" s="39"/>
      <c r="B123" s="40"/>
      <c r="C123" s="41"/>
      <c r="D123" s="41"/>
      <c r="E123" s="77" t="str">
        <f>E13</f>
        <v>SO 1101.2 - Stezky a zpev.plochy 2.část</v>
      </c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20</v>
      </c>
      <c r="D125" s="41"/>
      <c r="E125" s="41"/>
      <c r="F125" s="28" t="str">
        <f>F16</f>
        <v>parc.č.549/61</v>
      </c>
      <c r="G125" s="41"/>
      <c r="H125" s="41"/>
      <c r="I125" s="33" t="s">
        <v>22</v>
      </c>
      <c r="J125" s="80" t="str">
        <f>IF(J16="","",J16)</f>
        <v>10. 7. 2025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5.65" customHeight="1">
      <c r="A127" s="39"/>
      <c r="B127" s="40"/>
      <c r="C127" s="33" t="s">
        <v>24</v>
      </c>
      <c r="D127" s="41"/>
      <c r="E127" s="41"/>
      <c r="F127" s="28" t="str">
        <f>E19</f>
        <v>Město Světlá nad Sázavou</v>
      </c>
      <c r="G127" s="41"/>
      <c r="H127" s="41"/>
      <c r="I127" s="33" t="s">
        <v>31</v>
      </c>
      <c r="J127" s="37" t="str">
        <f>E25</f>
        <v>TRANSCONSULT s.r.o.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15" customHeight="1">
      <c r="A128" s="39"/>
      <c r="B128" s="40"/>
      <c r="C128" s="33" t="s">
        <v>29</v>
      </c>
      <c r="D128" s="41"/>
      <c r="E128" s="41"/>
      <c r="F128" s="28" t="str">
        <f>IF(E22="","",E22)</f>
        <v>Vyplň údaj</v>
      </c>
      <c r="G128" s="41"/>
      <c r="H128" s="41"/>
      <c r="I128" s="33" t="s">
        <v>35</v>
      </c>
      <c r="J128" s="37" t="str">
        <f>E28</f>
        <v xml:space="preserve"> </v>
      </c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64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01"/>
      <c r="B130" s="202"/>
      <c r="C130" s="203" t="s">
        <v>209</v>
      </c>
      <c r="D130" s="204" t="s">
        <v>63</v>
      </c>
      <c r="E130" s="204" t="s">
        <v>59</v>
      </c>
      <c r="F130" s="204" t="s">
        <v>60</v>
      </c>
      <c r="G130" s="204" t="s">
        <v>210</v>
      </c>
      <c r="H130" s="204" t="s">
        <v>211</v>
      </c>
      <c r="I130" s="204" t="s">
        <v>212</v>
      </c>
      <c r="J130" s="204" t="s">
        <v>199</v>
      </c>
      <c r="K130" s="205" t="s">
        <v>213</v>
      </c>
      <c r="L130" s="206"/>
      <c r="M130" s="101" t="s">
        <v>1</v>
      </c>
      <c r="N130" s="102" t="s">
        <v>42</v>
      </c>
      <c r="O130" s="102" t="s">
        <v>214</v>
      </c>
      <c r="P130" s="102" t="s">
        <v>215</v>
      </c>
      <c r="Q130" s="102" t="s">
        <v>216</v>
      </c>
      <c r="R130" s="102" t="s">
        <v>217</v>
      </c>
      <c r="S130" s="102" t="s">
        <v>218</v>
      </c>
      <c r="T130" s="103" t="s">
        <v>219</v>
      </c>
      <c r="U130" s="201"/>
      <c r="V130" s="201"/>
      <c r="W130" s="201"/>
      <c r="X130" s="201"/>
      <c r="Y130" s="201"/>
      <c r="Z130" s="201"/>
      <c r="AA130" s="201"/>
      <c r="AB130" s="201"/>
      <c r="AC130" s="201"/>
      <c r="AD130" s="201"/>
      <c r="AE130" s="201"/>
    </row>
    <row r="131" s="2" customFormat="1" ht="22.8" customHeight="1">
      <c r="A131" s="39"/>
      <c r="B131" s="40"/>
      <c r="C131" s="108" t="s">
        <v>220</v>
      </c>
      <c r="D131" s="41"/>
      <c r="E131" s="41"/>
      <c r="F131" s="41"/>
      <c r="G131" s="41"/>
      <c r="H131" s="41"/>
      <c r="I131" s="41"/>
      <c r="J131" s="207">
        <f>BK131</f>
        <v>0</v>
      </c>
      <c r="K131" s="41"/>
      <c r="L131" s="45"/>
      <c r="M131" s="104"/>
      <c r="N131" s="208"/>
      <c r="O131" s="105"/>
      <c r="P131" s="209">
        <f>P132</f>
        <v>0</v>
      </c>
      <c r="Q131" s="105"/>
      <c r="R131" s="209">
        <f>R132</f>
        <v>189.90781193999999</v>
      </c>
      <c r="S131" s="105"/>
      <c r="T131" s="210">
        <f>T132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77</v>
      </c>
      <c r="AU131" s="18" t="s">
        <v>201</v>
      </c>
      <c r="BK131" s="211">
        <f>BK132</f>
        <v>0</v>
      </c>
    </row>
    <row r="132" s="12" customFormat="1" ht="25.92" customHeight="1">
      <c r="A132" s="12"/>
      <c r="B132" s="212"/>
      <c r="C132" s="213"/>
      <c r="D132" s="214" t="s">
        <v>77</v>
      </c>
      <c r="E132" s="215" t="s">
        <v>307</v>
      </c>
      <c r="F132" s="215" t="s">
        <v>308</v>
      </c>
      <c r="G132" s="213"/>
      <c r="H132" s="213"/>
      <c r="I132" s="216"/>
      <c r="J132" s="217">
        <f>BK132</f>
        <v>0</v>
      </c>
      <c r="K132" s="213"/>
      <c r="L132" s="218"/>
      <c r="M132" s="219"/>
      <c r="N132" s="220"/>
      <c r="O132" s="220"/>
      <c r="P132" s="221">
        <f>P133+P136+P141+P144+P172+P183</f>
        <v>0</v>
      </c>
      <c r="Q132" s="220"/>
      <c r="R132" s="221">
        <f>R133+R136+R141+R144+R172+R183</f>
        <v>189.90781193999999</v>
      </c>
      <c r="S132" s="220"/>
      <c r="T132" s="222">
        <f>T133+T136+T141+T144+T172+T183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85</v>
      </c>
      <c r="AT132" s="224" t="s">
        <v>77</v>
      </c>
      <c r="AU132" s="224" t="s">
        <v>78</v>
      </c>
      <c r="AY132" s="223" t="s">
        <v>224</v>
      </c>
      <c r="BK132" s="225">
        <f>BK133+BK136+BK141+BK144+BK172+BK183</f>
        <v>0</v>
      </c>
    </row>
    <row r="133" s="12" customFormat="1" ht="22.8" customHeight="1">
      <c r="A133" s="12"/>
      <c r="B133" s="212"/>
      <c r="C133" s="213"/>
      <c r="D133" s="214" t="s">
        <v>77</v>
      </c>
      <c r="E133" s="244" t="s">
        <v>85</v>
      </c>
      <c r="F133" s="244" t="s">
        <v>309</v>
      </c>
      <c r="G133" s="213"/>
      <c r="H133" s="213"/>
      <c r="I133" s="216"/>
      <c r="J133" s="245">
        <f>BK133</f>
        <v>0</v>
      </c>
      <c r="K133" s="213"/>
      <c r="L133" s="218"/>
      <c r="M133" s="219"/>
      <c r="N133" s="220"/>
      <c r="O133" s="220"/>
      <c r="P133" s="221">
        <f>SUM(P134:P135)</f>
        <v>0</v>
      </c>
      <c r="Q133" s="220"/>
      <c r="R133" s="221">
        <f>SUM(R134:R135)</f>
        <v>0</v>
      </c>
      <c r="S133" s="220"/>
      <c r="T133" s="222">
        <f>SUM(T134:T135)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3" t="s">
        <v>85</v>
      </c>
      <c r="AT133" s="224" t="s">
        <v>77</v>
      </c>
      <c r="AU133" s="224" t="s">
        <v>85</v>
      </c>
      <c r="AY133" s="223" t="s">
        <v>224</v>
      </c>
      <c r="BK133" s="225">
        <f>SUM(BK134:BK135)</f>
        <v>0</v>
      </c>
    </row>
    <row r="134" s="2" customFormat="1" ht="24.15" customHeight="1">
      <c r="A134" s="39"/>
      <c r="B134" s="40"/>
      <c r="C134" s="226" t="s">
        <v>85</v>
      </c>
      <c r="D134" s="226" t="s">
        <v>225</v>
      </c>
      <c r="E134" s="227" t="s">
        <v>493</v>
      </c>
      <c r="F134" s="228" t="s">
        <v>494</v>
      </c>
      <c r="G134" s="229" t="s">
        <v>312</v>
      </c>
      <c r="H134" s="230">
        <v>812</v>
      </c>
      <c r="I134" s="231"/>
      <c r="J134" s="232">
        <f>ROUND(I134*H134,2)</f>
        <v>0</v>
      </c>
      <c r="K134" s="228" t="s">
        <v>229</v>
      </c>
      <c r="L134" s="45"/>
      <c r="M134" s="233" t="s">
        <v>1</v>
      </c>
      <c r="N134" s="234" t="s">
        <v>43</v>
      </c>
      <c r="O134" s="92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7" t="s">
        <v>243</v>
      </c>
      <c r="AT134" s="237" t="s">
        <v>225</v>
      </c>
      <c r="AU134" s="237" t="s">
        <v>87</v>
      </c>
      <c r="AY134" s="18" t="s">
        <v>224</v>
      </c>
      <c r="BE134" s="238">
        <f>IF(N134="základní",J134,0)</f>
        <v>0</v>
      </c>
      <c r="BF134" s="238">
        <f>IF(N134="snížená",J134,0)</f>
        <v>0</v>
      </c>
      <c r="BG134" s="238">
        <f>IF(N134="zákl. přenesená",J134,0)</f>
        <v>0</v>
      </c>
      <c r="BH134" s="238">
        <f>IF(N134="sníž. přenesená",J134,0)</f>
        <v>0</v>
      </c>
      <c r="BI134" s="238">
        <f>IF(N134="nulová",J134,0)</f>
        <v>0</v>
      </c>
      <c r="BJ134" s="18" t="s">
        <v>85</v>
      </c>
      <c r="BK134" s="238">
        <f>ROUND(I134*H134,2)</f>
        <v>0</v>
      </c>
      <c r="BL134" s="18" t="s">
        <v>243</v>
      </c>
      <c r="BM134" s="237" t="s">
        <v>605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606</v>
      </c>
      <c r="G135" s="251"/>
      <c r="H135" s="254">
        <v>812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85</v>
      </c>
      <c r="AY135" s="260" t="s">
        <v>224</v>
      </c>
    </row>
    <row r="136" s="12" customFormat="1" ht="22.8" customHeight="1">
      <c r="A136" s="12"/>
      <c r="B136" s="212"/>
      <c r="C136" s="213"/>
      <c r="D136" s="214" t="s">
        <v>77</v>
      </c>
      <c r="E136" s="244" t="s">
        <v>87</v>
      </c>
      <c r="F136" s="244" t="s">
        <v>502</v>
      </c>
      <c r="G136" s="213"/>
      <c r="H136" s="213"/>
      <c r="I136" s="216"/>
      <c r="J136" s="245">
        <f>BK136</f>
        <v>0</v>
      </c>
      <c r="K136" s="213"/>
      <c r="L136" s="218"/>
      <c r="M136" s="219"/>
      <c r="N136" s="220"/>
      <c r="O136" s="220"/>
      <c r="P136" s="221">
        <f>SUM(P137:P140)</f>
        <v>0</v>
      </c>
      <c r="Q136" s="220"/>
      <c r="R136" s="221">
        <f>SUM(R137:R140)</f>
        <v>0.07194529999999999</v>
      </c>
      <c r="S136" s="220"/>
      <c r="T136" s="222">
        <f>SUM(T137:T140)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23" t="s">
        <v>85</v>
      </c>
      <c r="AT136" s="224" t="s">
        <v>77</v>
      </c>
      <c r="AU136" s="224" t="s">
        <v>85</v>
      </c>
      <c r="AY136" s="223" t="s">
        <v>224</v>
      </c>
      <c r="BK136" s="225">
        <f>SUM(BK137:BK140)</f>
        <v>0</v>
      </c>
    </row>
    <row r="137" s="2" customFormat="1" ht="24.15" customHeight="1">
      <c r="A137" s="39"/>
      <c r="B137" s="40"/>
      <c r="C137" s="226" t="s">
        <v>87</v>
      </c>
      <c r="D137" s="226" t="s">
        <v>225</v>
      </c>
      <c r="E137" s="227" t="s">
        <v>507</v>
      </c>
      <c r="F137" s="228" t="s">
        <v>508</v>
      </c>
      <c r="G137" s="229" t="s">
        <v>312</v>
      </c>
      <c r="H137" s="230">
        <v>158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0.00010000000000000001</v>
      </c>
      <c r="R137" s="235">
        <f>Q137*H137</f>
        <v>0.015800000000000002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607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608</v>
      </c>
      <c r="G138" s="251"/>
      <c r="H138" s="254">
        <v>158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2" customFormat="1" ht="24.15" customHeight="1">
      <c r="A139" s="39"/>
      <c r="B139" s="40"/>
      <c r="C139" s="297" t="s">
        <v>101</v>
      </c>
      <c r="D139" s="297" t="s">
        <v>483</v>
      </c>
      <c r="E139" s="298" t="s">
        <v>511</v>
      </c>
      <c r="F139" s="299" t="s">
        <v>512</v>
      </c>
      <c r="G139" s="300" t="s">
        <v>312</v>
      </c>
      <c r="H139" s="301">
        <v>187.15100000000001</v>
      </c>
      <c r="I139" s="302"/>
      <c r="J139" s="303">
        <f>ROUND(I139*H139,2)</f>
        <v>0</v>
      </c>
      <c r="K139" s="299" t="s">
        <v>229</v>
      </c>
      <c r="L139" s="304"/>
      <c r="M139" s="305" t="s">
        <v>1</v>
      </c>
      <c r="N139" s="306" t="s">
        <v>43</v>
      </c>
      <c r="O139" s="92"/>
      <c r="P139" s="235">
        <f>O139*H139</f>
        <v>0</v>
      </c>
      <c r="Q139" s="235">
        <v>0.00029999999999999997</v>
      </c>
      <c r="R139" s="235">
        <f>Q139*H139</f>
        <v>0.056145299999999995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264</v>
      </c>
      <c r="AT139" s="237" t="s">
        <v>483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609</v>
      </c>
    </row>
    <row r="140" s="13" customFormat="1">
      <c r="A140" s="13"/>
      <c r="B140" s="250"/>
      <c r="C140" s="251"/>
      <c r="D140" s="239" t="s">
        <v>314</v>
      </c>
      <c r="E140" s="251"/>
      <c r="F140" s="253" t="s">
        <v>610</v>
      </c>
      <c r="G140" s="251"/>
      <c r="H140" s="254">
        <v>187.15100000000001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314</v>
      </c>
      <c r="AU140" s="260" t="s">
        <v>87</v>
      </c>
      <c r="AV140" s="13" t="s">
        <v>87</v>
      </c>
      <c r="AW140" s="13" t="s">
        <v>4</v>
      </c>
      <c r="AX140" s="13" t="s">
        <v>85</v>
      </c>
      <c r="AY140" s="260" t="s">
        <v>224</v>
      </c>
    </row>
    <row r="141" s="12" customFormat="1" ht="22.8" customHeight="1">
      <c r="A141" s="12"/>
      <c r="B141" s="212"/>
      <c r="C141" s="213"/>
      <c r="D141" s="214" t="s">
        <v>77</v>
      </c>
      <c r="E141" s="244" t="s">
        <v>243</v>
      </c>
      <c r="F141" s="244" t="s">
        <v>611</v>
      </c>
      <c r="G141" s="213"/>
      <c r="H141" s="213"/>
      <c r="I141" s="216"/>
      <c r="J141" s="245">
        <f>BK141</f>
        <v>0</v>
      </c>
      <c r="K141" s="213"/>
      <c r="L141" s="218"/>
      <c r="M141" s="219"/>
      <c r="N141" s="220"/>
      <c r="O141" s="220"/>
      <c r="P141" s="221">
        <f>SUM(P142:P143)</f>
        <v>0</v>
      </c>
      <c r="Q141" s="220"/>
      <c r="R141" s="221">
        <f>SUM(R142:R143)</f>
        <v>0</v>
      </c>
      <c r="S141" s="220"/>
      <c r="T141" s="222">
        <f>SUM(T142:T143)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3" t="s">
        <v>85</v>
      </c>
      <c r="AT141" s="224" t="s">
        <v>77</v>
      </c>
      <c r="AU141" s="224" t="s">
        <v>85</v>
      </c>
      <c r="AY141" s="223" t="s">
        <v>224</v>
      </c>
      <c r="BK141" s="225">
        <f>SUM(BK142:BK143)</f>
        <v>0</v>
      </c>
    </row>
    <row r="142" s="2" customFormat="1" ht="33" customHeight="1">
      <c r="A142" s="39"/>
      <c r="B142" s="40"/>
      <c r="C142" s="226" t="s">
        <v>243</v>
      </c>
      <c r="D142" s="226" t="s">
        <v>225</v>
      </c>
      <c r="E142" s="227" t="s">
        <v>612</v>
      </c>
      <c r="F142" s="228" t="s">
        <v>613</v>
      </c>
      <c r="G142" s="229" t="s">
        <v>312</v>
      </c>
      <c r="H142" s="230">
        <v>135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614</v>
      </c>
    </row>
    <row r="143" s="13" customFormat="1">
      <c r="A143" s="13"/>
      <c r="B143" s="250"/>
      <c r="C143" s="251"/>
      <c r="D143" s="239" t="s">
        <v>314</v>
      </c>
      <c r="E143" s="252" t="s">
        <v>1</v>
      </c>
      <c r="F143" s="253" t="s">
        <v>615</v>
      </c>
      <c r="G143" s="251"/>
      <c r="H143" s="254">
        <v>135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34</v>
      </c>
      <c r="AX143" s="13" t="s">
        <v>85</v>
      </c>
      <c r="AY143" s="260" t="s">
        <v>224</v>
      </c>
    </row>
    <row r="144" s="12" customFormat="1" ht="22.8" customHeight="1">
      <c r="A144" s="12"/>
      <c r="B144" s="212"/>
      <c r="C144" s="213"/>
      <c r="D144" s="214" t="s">
        <v>77</v>
      </c>
      <c r="E144" s="244" t="s">
        <v>223</v>
      </c>
      <c r="F144" s="244" t="s">
        <v>515</v>
      </c>
      <c r="G144" s="213"/>
      <c r="H144" s="213"/>
      <c r="I144" s="216"/>
      <c r="J144" s="245">
        <f>BK144</f>
        <v>0</v>
      </c>
      <c r="K144" s="213"/>
      <c r="L144" s="218"/>
      <c r="M144" s="219"/>
      <c r="N144" s="220"/>
      <c r="O144" s="220"/>
      <c r="P144" s="221">
        <f>SUM(P145:P171)</f>
        <v>0</v>
      </c>
      <c r="Q144" s="220"/>
      <c r="R144" s="221">
        <f>SUM(R145:R171)</f>
        <v>157.47877499999999</v>
      </c>
      <c r="S144" s="220"/>
      <c r="T144" s="222">
        <f>SUM(T145:T171)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3" t="s">
        <v>85</v>
      </c>
      <c r="AT144" s="224" t="s">
        <v>77</v>
      </c>
      <c r="AU144" s="224" t="s">
        <v>85</v>
      </c>
      <c r="AY144" s="223" t="s">
        <v>224</v>
      </c>
      <c r="BK144" s="225">
        <f>SUM(BK145:BK171)</f>
        <v>0</v>
      </c>
    </row>
    <row r="145" s="2" customFormat="1" ht="37.8" customHeight="1">
      <c r="A145" s="39"/>
      <c r="B145" s="40"/>
      <c r="C145" s="226" t="s">
        <v>223</v>
      </c>
      <c r="D145" s="226" t="s">
        <v>225</v>
      </c>
      <c r="E145" s="227" t="s">
        <v>516</v>
      </c>
      <c r="F145" s="228" t="s">
        <v>517</v>
      </c>
      <c r="G145" s="229" t="s">
        <v>312</v>
      </c>
      <c r="H145" s="230">
        <v>812</v>
      </c>
      <c r="I145" s="231"/>
      <c r="J145" s="232">
        <f>ROUND(I145*H145,2)</f>
        <v>0</v>
      </c>
      <c r="K145" s="228" t="s">
        <v>229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616</v>
      </c>
    </row>
    <row r="146" s="2" customFormat="1">
      <c r="A146" s="39"/>
      <c r="B146" s="40"/>
      <c r="C146" s="41"/>
      <c r="D146" s="239" t="s">
        <v>235</v>
      </c>
      <c r="E146" s="41"/>
      <c r="F146" s="240" t="s">
        <v>519</v>
      </c>
      <c r="G146" s="41"/>
      <c r="H146" s="41"/>
      <c r="I146" s="241"/>
      <c r="J146" s="41"/>
      <c r="K146" s="41"/>
      <c r="L146" s="45"/>
      <c r="M146" s="242"/>
      <c r="N146" s="243"/>
      <c r="O146" s="92"/>
      <c r="P146" s="92"/>
      <c r="Q146" s="92"/>
      <c r="R146" s="92"/>
      <c r="S146" s="92"/>
      <c r="T146" s="93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235</v>
      </c>
      <c r="AU146" s="18" t="s">
        <v>87</v>
      </c>
    </row>
    <row r="147" s="13" customFormat="1">
      <c r="A147" s="13"/>
      <c r="B147" s="250"/>
      <c r="C147" s="251"/>
      <c r="D147" s="239" t="s">
        <v>314</v>
      </c>
      <c r="E147" s="252" t="s">
        <v>1</v>
      </c>
      <c r="F147" s="253" t="s">
        <v>617</v>
      </c>
      <c r="G147" s="251"/>
      <c r="H147" s="254">
        <v>812</v>
      </c>
      <c r="I147" s="255"/>
      <c r="J147" s="251"/>
      <c r="K147" s="251"/>
      <c r="L147" s="256"/>
      <c r="M147" s="257"/>
      <c r="N147" s="258"/>
      <c r="O147" s="258"/>
      <c r="P147" s="258"/>
      <c r="Q147" s="258"/>
      <c r="R147" s="258"/>
      <c r="S147" s="258"/>
      <c r="T147" s="25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0" t="s">
        <v>314</v>
      </c>
      <c r="AU147" s="260" t="s">
        <v>87</v>
      </c>
      <c r="AV147" s="13" t="s">
        <v>87</v>
      </c>
      <c r="AW147" s="13" t="s">
        <v>34</v>
      </c>
      <c r="AX147" s="13" t="s">
        <v>85</v>
      </c>
      <c r="AY147" s="260" t="s">
        <v>224</v>
      </c>
    </row>
    <row r="148" s="2" customFormat="1" ht="16.5" customHeight="1">
      <c r="A148" s="39"/>
      <c r="B148" s="40"/>
      <c r="C148" s="297" t="s">
        <v>252</v>
      </c>
      <c r="D148" s="297" t="s">
        <v>483</v>
      </c>
      <c r="E148" s="298" t="s">
        <v>521</v>
      </c>
      <c r="F148" s="299" t="s">
        <v>522</v>
      </c>
      <c r="G148" s="300" t="s">
        <v>486</v>
      </c>
      <c r="H148" s="301">
        <v>21.518000000000001</v>
      </c>
      <c r="I148" s="302"/>
      <c r="J148" s="303">
        <f>ROUND(I148*H148,2)</f>
        <v>0</v>
      </c>
      <c r="K148" s="299" t="s">
        <v>229</v>
      </c>
      <c r="L148" s="304"/>
      <c r="M148" s="305" t="s">
        <v>1</v>
      </c>
      <c r="N148" s="306" t="s">
        <v>43</v>
      </c>
      <c r="O148" s="92"/>
      <c r="P148" s="235">
        <f>O148*H148</f>
        <v>0</v>
      </c>
      <c r="Q148" s="235">
        <v>1</v>
      </c>
      <c r="R148" s="235">
        <f>Q148*H148</f>
        <v>21.518000000000001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264</v>
      </c>
      <c r="AT148" s="237" t="s">
        <v>483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618</v>
      </c>
    </row>
    <row r="149" s="2" customFormat="1">
      <c r="A149" s="39"/>
      <c r="B149" s="40"/>
      <c r="C149" s="41"/>
      <c r="D149" s="239" t="s">
        <v>235</v>
      </c>
      <c r="E149" s="41"/>
      <c r="F149" s="240" t="s">
        <v>524</v>
      </c>
      <c r="G149" s="41"/>
      <c r="H149" s="41"/>
      <c r="I149" s="241"/>
      <c r="J149" s="41"/>
      <c r="K149" s="41"/>
      <c r="L149" s="45"/>
      <c r="M149" s="242"/>
      <c r="N149" s="243"/>
      <c r="O149" s="92"/>
      <c r="P149" s="92"/>
      <c r="Q149" s="92"/>
      <c r="R149" s="92"/>
      <c r="S149" s="92"/>
      <c r="T149" s="93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235</v>
      </c>
      <c r="AU149" s="18" t="s">
        <v>87</v>
      </c>
    </row>
    <row r="150" s="13" customFormat="1">
      <c r="A150" s="13"/>
      <c r="B150" s="250"/>
      <c r="C150" s="251"/>
      <c r="D150" s="239" t="s">
        <v>314</v>
      </c>
      <c r="E150" s="252" t="s">
        <v>1</v>
      </c>
      <c r="F150" s="253" t="s">
        <v>619</v>
      </c>
      <c r="G150" s="251"/>
      <c r="H150" s="254">
        <v>21.518000000000001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314</v>
      </c>
      <c r="AU150" s="260" t="s">
        <v>87</v>
      </c>
      <c r="AV150" s="13" t="s">
        <v>87</v>
      </c>
      <c r="AW150" s="13" t="s">
        <v>34</v>
      </c>
      <c r="AX150" s="13" t="s">
        <v>85</v>
      </c>
      <c r="AY150" s="260" t="s">
        <v>224</v>
      </c>
    </row>
    <row r="151" s="2" customFormat="1" ht="24.15" customHeight="1">
      <c r="A151" s="39"/>
      <c r="B151" s="40"/>
      <c r="C151" s="226" t="s">
        <v>257</v>
      </c>
      <c r="D151" s="226" t="s">
        <v>225</v>
      </c>
      <c r="E151" s="227" t="s">
        <v>620</v>
      </c>
      <c r="F151" s="228" t="s">
        <v>621</v>
      </c>
      <c r="G151" s="229" t="s">
        <v>312</v>
      </c>
      <c r="H151" s="230">
        <v>158</v>
      </c>
      <c r="I151" s="231"/>
      <c r="J151" s="232">
        <f>ROUND(I151*H151,2)</f>
        <v>0</v>
      </c>
      <c r="K151" s="228" t="s">
        <v>229</v>
      </c>
      <c r="L151" s="45"/>
      <c r="M151" s="233" t="s">
        <v>1</v>
      </c>
      <c r="N151" s="234" t="s">
        <v>43</v>
      </c>
      <c r="O151" s="92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7" t="s">
        <v>243</v>
      </c>
      <c r="AT151" s="237" t="s">
        <v>225</v>
      </c>
      <c r="AU151" s="237" t="s">
        <v>87</v>
      </c>
      <c r="AY151" s="18" t="s">
        <v>224</v>
      </c>
      <c r="BE151" s="238">
        <f>IF(N151="základní",J151,0)</f>
        <v>0</v>
      </c>
      <c r="BF151" s="238">
        <f>IF(N151="snížená",J151,0)</f>
        <v>0</v>
      </c>
      <c r="BG151" s="238">
        <f>IF(N151="zákl. přenesená",J151,0)</f>
        <v>0</v>
      </c>
      <c r="BH151" s="238">
        <f>IF(N151="sníž. přenesená",J151,0)</f>
        <v>0</v>
      </c>
      <c r="BI151" s="238">
        <f>IF(N151="nulová",J151,0)</f>
        <v>0</v>
      </c>
      <c r="BJ151" s="18" t="s">
        <v>85</v>
      </c>
      <c r="BK151" s="238">
        <f>ROUND(I151*H151,2)</f>
        <v>0</v>
      </c>
      <c r="BL151" s="18" t="s">
        <v>243</v>
      </c>
      <c r="BM151" s="237" t="s">
        <v>622</v>
      </c>
    </row>
    <row r="152" s="13" customFormat="1">
      <c r="A152" s="13"/>
      <c r="B152" s="250"/>
      <c r="C152" s="251"/>
      <c r="D152" s="239" t="s">
        <v>314</v>
      </c>
      <c r="E152" s="252" t="s">
        <v>1</v>
      </c>
      <c r="F152" s="253" t="s">
        <v>623</v>
      </c>
      <c r="G152" s="251"/>
      <c r="H152" s="254">
        <v>158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314</v>
      </c>
      <c r="AU152" s="260" t="s">
        <v>87</v>
      </c>
      <c r="AV152" s="13" t="s">
        <v>87</v>
      </c>
      <c r="AW152" s="13" t="s">
        <v>34</v>
      </c>
      <c r="AX152" s="13" t="s">
        <v>85</v>
      </c>
      <c r="AY152" s="260" t="s">
        <v>224</v>
      </c>
    </row>
    <row r="153" s="2" customFormat="1" ht="16.5" customHeight="1">
      <c r="A153" s="39"/>
      <c r="B153" s="40"/>
      <c r="C153" s="297" t="s">
        <v>264</v>
      </c>
      <c r="D153" s="297" t="s">
        <v>483</v>
      </c>
      <c r="E153" s="298" t="s">
        <v>624</v>
      </c>
      <c r="F153" s="299" t="s">
        <v>625</v>
      </c>
      <c r="G153" s="300" t="s">
        <v>486</v>
      </c>
      <c r="H153" s="301">
        <v>94.799999999999997</v>
      </c>
      <c r="I153" s="302"/>
      <c r="J153" s="303">
        <f>ROUND(I153*H153,2)</f>
        <v>0</v>
      </c>
      <c r="K153" s="299" t="s">
        <v>229</v>
      </c>
      <c r="L153" s="304"/>
      <c r="M153" s="305" t="s">
        <v>1</v>
      </c>
      <c r="N153" s="306" t="s">
        <v>43</v>
      </c>
      <c r="O153" s="92"/>
      <c r="P153" s="235">
        <f>O153*H153</f>
        <v>0</v>
      </c>
      <c r="Q153" s="235">
        <v>1</v>
      </c>
      <c r="R153" s="235">
        <f>Q153*H153</f>
        <v>94.799999999999997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264</v>
      </c>
      <c r="AT153" s="237" t="s">
        <v>483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626</v>
      </c>
    </row>
    <row r="154" s="13" customFormat="1">
      <c r="A154" s="13"/>
      <c r="B154" s="250"/>
      <c r="C154" s="251"/>
      <c r="D154" s="239" t="s">
        <v>314</v>
      </c>
      <c r="E154" s="252" t="s">
        <v>1</v>
      </c>
      <c r="F154" s="253" t="s">
        <v>627</v>
      </c>
      <c r="G154" s="251"/>
      <c r="H154" s="254">
        <v>94.799999999999997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34</v>
      </c>
      <c r="AX154" s="13" t="s">
        <v>85</v>
      </c>
      <c r="AY154" s="260" t="s">
        <v>224</v>
      </c>
    </row>
    <row r="155" s="2" customFormat="1" ht="24.15" customHeight="1">
      <c r="A155" s="39"/>
      <c r="B155" s="40"/>
      <c r="C155" s="226" t="s">
        <v>271</v>
      </c>
      <c r="D155" s="226" t="s">
        <v>225</v>
      </c>
      <c r="E155" s="227" t="s">
        <v>548</v>
      </c>
      <c r="F155" s="228" t="s">
        <v>549</v>
      </c>
      <c r="G155" s="229" t="s">
        <v>312</v>
      </c>
      <c r="H155" s="230">
        <v>135</v>
      </c>
      <c r="I155" s="231"/>
      <c r="J155" s="232">
        <f>ROUND(I155*H155,2)</f>
        <v>0</v>
      </c>
      <c r="K155" s="228" t="s">
        <v>229</v>
      </c>
      <c r="L155" s="45"/>
      <c r="M155" s="233" t="s">
        <v>1</v>
      </c>
      <c r="N155" s="234" t="s">
        <v>43</v>
      </c>
      <c r="O155" s="92"/>
      <c r="P155" s="235">
        <f>O155*H155</f>
        <v>0</v>
      </c>
      <c r="Q155" s="235">
        <v>0</v>
      </c>
      <c r="R155" s="235">
        <f>Q155*H155</f>
        <v>0</v>
      </c>
      <c r="S155" s="235">
        <v>0</v>
      </c>
      <c r="T155" s="236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7" t="s">
        <v>243</v>
      </c>
      <c r="AT155" s="237" t="s">
        <v>225</v>
      </c>
      <c r="AU155" s="237" t="s">
        <v>87</v>
      </c>
      <c r="AY155" s="18" t="s">
        <v>224</v>
      </c>
      <c r="BE155" s="238">
        <f>IF(N155="základní",J155,0)</f>
        <v>0</v>
      </c>
      <c r="BF155" s="238">
        <f>IF(N155="snížená",J155,0)</f>
        <v>0</v>
      </c>
      <c r="BG155" s="238">
        <f>IF(N155="zákl. přenesená",J155,0)</f>
        <v>0</v>
      </c>
      <c r="BH155" s="238">
        <f>IF(N155="sníž. přenesená",J155,0)</f>
        <v>0</v>
      </c>
      <c r="BI155" s="238">
        <f>IF(N155="nulová",J155,0)</f>
        <v>0</v>
      </c>
      <c r="BJ155" s="18" t="s">
        <v>85</v>
      </c>
      <c r="BK155" s="238">
        <f>ROUND(I155*H155,2)</f>
        <v>0</v>
      </c>
      <c r="BL155" s="18" t="s">
        <v>243</v>
      </c>
      <c r="BM155" s="237" t="s">
        <v>628</v>
      </c>
    </row>
    <row r="156" s="13" customFormat="1">
      <c r="A156" s="13"/>
      <c r="B156" s="250"/>
      <c r="C156" s="251"/>
      <c r="D156" s="239" t="s">
        <v>314</v>
      </c>
      <c r="E156" s="252" t="s">
        <v>1</v>
      </c>
      <c r="F156" s="253" t="s">
        <v>615</v>
      </c>
      <c r="G156" s="251"/>
      <c r="H156" s="254">
        <v>135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314</v>
      </c>
      <c r="AU156" s="260" t="s">
        <v>87</v>
      </c>
      <c r="AV156" s="13" t="s">
        <v>87</v>
      </c>
      <c r="AW156" s="13" t="s">
        <v>34</v>
      </c>
      <c r="AX156" s="13" t="s">
        <v>78</v>
      </c>
      <c r="AY156" s="260" t="s">
        <v>224</v>
      </c>
    </row>
    <row r="157" s="15" customFormat="1">
      <c r="A157" s="15"/>
      <c r="B157" s="275"/>
      <c r="C157" s="276"/>
      <c r="D157" s="239" t="s">
        <v>314</v>
      </c>
      <c r="E157" s="277" t="s">
        <v>1</v>
      </c>
      <c r="F157" s="278" t="s">
        <v>463</v>
      </c>
      <c r="G157" s="276"/>
      <c r="H157" s="279">
        <v>135</v>
      </c>
      <c r="I157" s="280"/>
      <c r="J157" s="276"/>
      <c r="K157" s="276"/>
      <c r="L157" s="281"/>
      <c r="M157" s="282"/>
      <c r="N157" s="283"/>
      <c r="O157" s="283"/>
      <c r="P157" s="283"/>
      <c r="Q157" s="283"/>
      <c r="R157" s="283"/>
      <c r="S157" s="283"/>
      <c r="T157" s="28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5" t="s">
        <v>314</v>
      </c>
      <c r="AU157" s="285" t="s">
        <v>87</v>
      </c>
      <c r="AV157" s="15" t="s">
        <v>243</v>
      </c>
      <c r="AW157" s="15" t="s">
        <v>34</v>
      </c>
      <c r="AX157" s="15" t="s">
        <v>85</v>
      </c>
      <c r="AY157" s="285" t="s">
        <v>224</v>
      </c>
    </row>
    <row r="158" s="2" customFormat="1" ht="21.75" customHeight="1">
      <c r="A158" s="39"/>
      <c r="B158" s="40"/>
      <c r="C158" s="226" t="s">
        <v>276</v>
      </c>
      <c r="D158" s="226" t="s">
        <v>225</v>
      </c>
      <c r="E158" s="227" t="s">
        <v>629</v>
      </c>
      <c r="F158" s="228" t="s">
        <v>630</v>
      </c>
      <c r="G158" s="229" t="s">
        <v>312</v>
      </c>
      <c r="H158" s="230">
        <v>21</v>
      </c>
      <c r="I158" s="231"/>
      <c r="J158" s="232">
        <f>ROUND(I158*H158,2)</f>
        <v>0</v>
      </c>
      <c r="K158" s="228" t="s">
        <v>229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</v>
      </c>
      <c r="R158" s="235">
        <f>Q158*H158</f>
        <v>0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631</v>
      </c>
    </row>
    <row r="159" s="13" customFormat="1">
      <c r="A159" s="13"/>
      <c r="B159" s="250"/>
      <c r="C159" s="251"/>
      <c r="D159" s="239" t="s">
        <v>314</v>
      </c>
      <c r="E159" s="252" t="s">
        <v>1</v>
      </c>
      <c r="F159" s="253" t="s">
        <v>632</v>
      </c>
      <c r="G159" s="251"/>
      <c r="H159" s="254">
        <v>21</v>
      </c>
      <c r="I159" s="255"/>
      <c r="J159" s="251"/>
      <c r="K159" s="251"/>
      <c r="L159" s="256"/>
      <c r="M159" s="257"/>
      <c r="N159" s="258"/>
      <c r="O159" s="258"/>
      <c r="P159" s="258"/>
      <c r="Q159" s="258"/>
      <c r="R159" s="258"/>
      <c r="S159" s="258"/>
      <c r="T159" s="25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0" t="s">
        <v>314</v>
      </c>
      <c r="AU159" s="260" t="s">
        <v>87</v>
      </c>
      <c r="AV159" s="13" t="s">
        <v>87</v>
      </c>
      <c r="AW159" s="13" t="s">
        <v>34</v>
      </c>
      <c r="AX159" s="13" t="s">
        <v>85</v>
      </c>
      <c r="AY159" s="260" t="s">
        <v>224</v>
      </c>
    </row>
    <row r="160" s="2" customFormat="1" ht="24.15" customHeight="1">
      <c r="A160" s="39"/>
      <c r="B160" s="40"/>
      <c r="C160" s="226" t="s">
        <v>281</v>
      </c>
      <c r="D160" s="226" t="s">
        <v>225</v>
      </c>
      <c r="E160" s="227" t="s">
        <v>633</v>
      </c>
      <c r="F160" s="228" t="s">
        <v>634</v>
      </c>
      <c r="G160" s="229" t="s">
        <v>312</v>
      </c>
      <c r="H160" s="230">
        <v>21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0.1837</v>
      </c>
      <c r="R160" s="235">
        <f>Q160*H160</f>
        <v>3.8576999999999999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635</v>
      </c>
    </row>
    <row r="161" s="13" customFormat="1">
      <c r="A161" s="13"/>
      <c r="B161" s="250"/>
      <c r="C161" s="251"/>
      <c r="D161" s="239" t="s">
        <v>314</v>
      </c>
      <c r="E161" s="252" t="s">
        <v>1</v>
      </c>
      <c r="F161" s="253" t="s">
        <v>632</v>
      </c>
      <c r="G161" s="251"/>
      <c r="H161" s="254">
        <v>21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314</v>
      </c>
      <c r="AU161" s="260" t="s">
        <v>87</v>
      </c>
      <c r="AV161" s="13" t="s">
        <v>87</v>
      </c>
      <c r="AW161" s="13" t="s">
        <v>34</v>
      </c>
      <c r="AX161" s="13" t="s">
        <v>85</v>
      </c>
      <c r="AY161" s="260" t="s">
        <v>224</v>
      </c>
    </row>
    <row r="162" s="2" customFormat="1" ht="16.5" customHeight="1">
      <c r="A162" s="39"/>
      <c r="B162" s="40"/>
      <c r="C162" s="297" t="s">
        <v>8</v>
      </c>
      <c r="D162" s="297" t="s">
        <v>483</v>
      </c>
      <c r="E162" s="298" t="s">
        <v>575</v>
      </c>
      <c r="F162" s="299" t="s">
        <v>576</v>
      </c>
      <c r="G162" s="300" t="s">
        <v>312</v>
      </c>
      <c r="H162" s="301">
        <v>21.420000000000002</v>
      </c>
      <c r="I162" s="302"/>
      <c r="J162" s="303">
        <f>ROUND(I162*H162,2)</f>
        <v>0</v>
      </c>
      <c r="K162" s="299" t="s">
        <v>229</v>
      </c>
      <c r="L162" s="304"/>
      <c r="M162" s="305" t="s">
        <v>1</v>
      </c>
      <c r="N162" s="306" t="s">
        <v>43</v>
      </c>
      <c r="O162" s="92"/>
      <c r="P162" s="235">
        <f>O162*H162</f>
        <v>0</v>
      </c>
      <c r="Q162" s="235">
        <v>0.222</v>
      </c>
      <c r="R162" s="235">
        <f>Q162*H162</f>
        <v>4.7552400000000006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264</v>
      </c>
      <c r="AT162" s="237" t="s">
        <v>483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636</v>
      </c>
    </row>
    <row r="163" s="13" customFormat="1">
      <c r="A163" s="13"/>
      <c r="B163" s="250"/>
      <c r="C163" s="251"/>
      <c r="D163" s="239" t="s">
        <v>314</v>
      </c>
      <c r="E163" s="251"/>
      <c r="F163" s="253" t="s">
        <v>637</v>
      </c>
      <c r="G163" s="251"/>
      <c r="H163" s="254">
        <v>21.420000000000002</v>
      </c>
      <c r="I163" s="255"/>
      <c r="J163" s="251"/>
      <c r="K163" s="251"/>
      <c r="L163" s="256"/>
      <c r="M163" s="257"/>
      <c r="N163" s="258"/>
      <c r="O163" s="258"/>
      <c r="P163" s="258"/>
      <c r="Q163" s="258"/>
      <c r="R163" s="258"/>
      <c r="S163" s="258"/>
      <c r="T163" s="25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0" t="s">
        <v>314</v>
      </c>
      <c r="AU163" s="260" t="s">
        <v>87</v>
      </c>
      <c r="AV163" s="13" t="s">
        <v>87</v>
      </c>
      <c r="AW163" s="13" t="s">
        <v>4</v>
      </c>
      <c r="AX163" s="13" t="s">
        <v>85</v>
      </c>
      <c r="AY163" s="260" t="s">
        <v>224</v>
      </c>
    </row>
    <row r="164" s="2" customFormat="1" ht="24.15" customHeight="1">
      <c r="A164" s="39"/>
      <c r="B164" s="40"/>
      <c r="C164" s="226" t="s">
        <v>294</v>
      </c>
      <c r="D164" s="226" t="s">
        <v>225</v>
      </c>
      <c r="E164" s="227" t="s">
        <v>638</v>
      </c>
      <c r="F164" s="228" t="s">
        <v>639</v>
      </c>
      <c r="G164" s="229" t="s">
        <v>312</v>
      </c>
      <c r="H164" s="230">
        <v>135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0.14652000000000001</v>
      </c>
      <c r="R164" s="235">
        <f>Q164*H164</f>
        <v>19.780200000000001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243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640</v>
      </c>
    </row>
    <row r="165" s="13" customFormat="1">
      <c r="A165" s="13"/>
      <c r="B165" s="250"/>
      <c r="C165" s="251"/>
      <c r="D165" s="239" t="s">
        <v>314</v>
      </c>
      <c r="E165" s="252" t="s">
        <v>1</v>
      </c>
      <c r="F165" s="253" t="s">
        <v>615</v>
      </c>
      <c r="G165" s="251"/>
      <c r="H165" s="254">
        <v>135</v>
      </c>
      <c r="I165" s="255"/>
      <c r="J165" s="251"/>
      <c r="K165" s="251"/>
      <c r="L165" s="256"/>
      <c r="M165" s="257"/>
      <c r="N165" s="258"/>
      <c r="O165" s="258"/>
      <c r="P165" s="258"/>
      <c r="Q165" s="258"/>
      <c r="R165" s="258"/>
      <c r="S165" s="258"/>
      <c r="T165" s="25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314</v>
      </c>
      <c r="AU165" s="260" t="s">
        <v>87</v>
      </c>
      <c r="AV165" s="13" t="s">
        <v>87</v>
      </c>
      <c r="AW165" s="13" t="s">
        <v>34</v>
      </c>
      <c r="AX165" s="13" t="s">
        <v>85</v>
      </c>
      <c r="AY165" s="260" t="s">
        <v>224</v>
      </c>
    </row>
    <row r="166" s="2" customFormat="1" ht="16.5" customHeight="1">
      <c r="A166" s="39"/>
      <c r="B166" s="40"/>
      <c r="C166" s="297" t="s">
        <v>299</v>
      </c>
      <c r="D166" s="297" t="s">
        <v>483</v>
      </c>
      <c r="E166" s="298" t="s">
        <v>641</v>
      </c>
      <c r="F166" s="299" t="s">
        <v>642</v>
      </c>
      <c r="G166" s="300" t="s">
        <v>312</v>
      </c>
      <c r="H166" s="301">
        <v>141.75</v>
      </c>
      <c r="I166" s="302"/>
      <c r="J166" s="303">
        <f>ROUND(I166*H166,2)</f>
        <v>0</v>
      </c>
      <c r="K166" s="299" t="s">
        <v>229</v>
      </c>
      <c r="L166" s="304"/>
      <c r="M166" s="305" t="s">
        <v>1</v>
      </c>
      <c r="N166" s="306" t="s">
        <v>43</v>
      </c>
      <c r="O166" s="92"/>
      <c r="P166" s="235">
        <f>O166*H166</f>
        <v>0</v>
      </c>
      <c r="Q166" s="235">
        <v>0.081000000000000003</v>
      </c>
      <c r="R166" s="235">
        <f>Q166*H166</f>
        <v>11.48175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264</v>
      </c>
      <c r="AT166" s="237" t="s">
        <v>483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643</v>
      </c>
    </row>
    <row r="167" s="2" customFormat="1">
      <c r="A167" s="39"/>
      <c r="B167" s="40"/>
      <c r="C167" s="41"/>
      <c r="D167" s="239" t="s">
        <v>235</v>
      </c>
      <c r="E167" s="41"/>
      <c r="F167" s="240" t="s">
        <v>644</v>
      </c>
      <c r="G167" s="41"/>
      <c r="H167" s="41"/>
      <c r="I167" s="241"/>
      <c r="J167" s="41"/>
      <c r="K167" s="41"/>
      <c r="L167" s="45"/>
      <c r="M167" s="242"/>
      <c r="N167" s="243"/>
      <c r="O167" s="92"/>
      <c r="P167" s="92"/>
      <c r="Q167" s="92"/>
      <c r="R167" s="92"/>
      <c r="S167" s="92"/>
      <c r="T167" s="93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235</v>
      </c>
      <c r="AU167" s="18" t="s">
        <v>87</v>
      </c>
    </row>
    <row r="168" s="13" customFormat="1">
      <c r="A168" s="13"/>
      <c r="B168" s="250"/>
      <c r="C168" s="251"/>
      <c r="D168" s="239" t="s">
        <v>314</v>
      </c>
      <c r="E168" s="251"/>
      <c r="F168" s="253" t="s">
        <v>645</v>
      </c>
      <c r="G168" s="251"/>
      <c r="H168" s="254">
        <v>141.75</v>
      </c>
      <c r="I168" s="255"/>
      <c r="J168" s="251"/>
      <c r="K168" s="251"/>
      <c r="L168" s="256"/>
      <c r="M168" s="257"/>
      <c r="N168" s="258"/>
      <c r="O168" s="258"/>
      <c r="P168" s="258"/>
      <c r="Q168" s="258"/>
      <c r="R168" s="258"/>
      <c r="S168" s="258"/>
      <c r="T168" s="25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0" t="s">
        <v>314</v>
      </c>
      <c r="AU168" s="260" t="s">
        <v>87</v>
      </c>
      <c r="AV168" s="13" t="s">
        <v>87</v>
      </c>
      <c r="AW168" s="13" t="s">
        <v>4</v>
      </c>
      <c r="AX168" s="13" t="s">
        <v>85</v>
      </c>
      <c r="AY168" s="260" t="s">
        <v>224</v>
      </c>
    </row>
    <row r="169" s="2" customFormat="1" ht="21.75" customHeight="1">
      <c r="A169" s="39"/>
      <c r="B169" s="40"/>
      <c r="C169" s="226" t="s">
        <v>361</v>
      </c>
      <c r="D169" s="226" t="s">
        <v>225</v>
      </c>
      <c r="E169" s="227" t="s">
        <v>646</v>
      </c>
      <c r="F169" s="228" t="s">
        <v>647</v>
      </c>
      <c r="G169" s="229" t="s">
        <v>570</v>
      </c>
      <c r="H169" s="230">
        <v>19</v>
      </c>
      <c r="I169" s="231"/>
      <c r="J169" s="232">
        <f>ROUND(I169*H169,2)</f>
        <v>0</v>
      </c>
      <c r="K169" s="228" t="s">
        <v>229</v>
      </c>
      <c r="L169" s="45"/>
      <c r="M169" s="233" t="s">
        <v>1</v>
      </c>
      <c r="N169" s="234" t="s">
        <v>43</v>
      </c>
      <c r="O169" s="92"/>
      <c r="P169" s="235">
        <f>O169*H169</f>
        <v>0</v>
      </c>
      <c r="Q169" s="235">
        <v>0.0545</v>
      </c>
      <c r="R169" s="235">
        <f>Q169*H169</f>
        <v>1.0355000000000001</v>
      </c>
      <c r="S169" s="235">
        <v>0</v>
      </c>
      <c r="T169" s="236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7" t="s">
        <v>243</v>
      </c>
      <c r="AT169" s="237" t="s">
        <v>225</v>
      </c>
      <c r="AU169" s="237" t="s">
        <v>87</v>
      </c>
      <c r="AY169" s="18" t="s">
        <v>224</v>
      </c>
      <c r="BE169" s="238">
        <f>IF(N169="základní",J169,0)</f>
        <v>0</v>
      </c>
      <c r="BF169" s="238">
        <f>IF(N169="snížená",J169,0)</f>
        <v>0</v>
      </c>
      <c r="BG169" s="238">
        <f>IF(N169="zákl. přenesená",J169,0)</f>
        <v>0</v>
      </c>
      <c r="BH169" s="238">
        <f>IF(N169="sníž. přenesená",J169,0)</f>
        <v>0</v>
      </c>
      <c r="BI169" s="238">
        <f>IF(N169="nulová",J169,0)</f>
        <v>0</v>
      </c>
      <c r="BJ169" s="18" t="s">
        <v>85</v>
      </c>
      <c r="BK169" s="238">
        <f>ROUND(I169*H169,2)</f>
        <v>0</v>
      </c>
      <c r="BL169" s="18" t="s">
        <v>243</v>
      </c>
      <c r="BM169" s="237" t="s">
        <v>648</v>
      </c>
    </row>
    <row r="170" s="2" customFormat="1">
      <c r="A170" s="39"/>
      <c r="B170" s="40"/>
      <c r="C170" s="41"/>
      <c r="D170" s="239" t="s">
        <v>235</v>
      </c>
      <c r="E170" s="41"/>
      <c r="F170" s="240" t="s">
        <v>649</v>
      </c>
      <c r="G170" s="41"/>
      <c r="H170" s="41"/>
      <c r="I170" s="241"/>
      <c r="J170" s="41"/>
      <c r="K170" s="41"/>
      <c r="L170" s="45"/>
      <c r="M170" s="242"/>
      <c r="N170" s="243"/>
      <c r="O170" s="92"/>
      <c r="P170" s="92"/>
      <c r="Q170" s="92"/>
      <c r="R170" s="92"/>
      <c r="S170" s="92"/>
      <c r="T170" s="93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235</v>
      </c>
      <c r="AU170" s="18" t="s">
        <v>87</v>
      </c>
    </row>
    <row r="171" s="2" customFormat="1" ht="24.15" customHeight="1">
      <c r="A171" s="39"/>
      <c r="B171" s="40"/>
      <c r="C171" s="226" t="s">
        <v>365</v>
      </c>
      <c r="D171" s="226" t="s">
        <v>225</v>
      </c>
      <c r="E171" s="227" t="s">
        <v>650</v>
      </c>
      <c r="F171" s="228" t="s">
        <v>651</v>
      </c>
      <c r="G171" s="229" t="s">
        <v>312</v>
      </c>
      <c r="H171" s="230">
        <v>0.5</v>
      </c>
      <c r="I171" s="231"/>
      <c r="J171" s="232">
        <f>ROUND(I171*H171,2)</f>
        <v>0</v>
      </c>
      <c r="K171" s="228" t="s">
        <v>229</v>
      </c>
      <c r="L171" s="45"/>
      <c r="M171" s="233" t="s">
        <v>1</v>
      </c>
      <c r="N171" s="234" t="s">
        <v>43</v>
      </c>
      <c r="O171" s="92"/>
      <c r="P171" s="235">
        <f>O171*H171</f>
        <v>0</v>
      </c>
      <c r="Q171" s="235">
        <v>0.50077000000000005</v>
      </c>
      <c r="R171" s="235">
        <f>Q171*H171</f>
        <v>0.25038500000000002</v>
      </c>
      <c r="S171" s="235">
        <v>0</v>
      </c>
      <c r="T171" s="236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7" t="s">
        <v>243</v>
      </c>
      <c r="AT171" s="237" t="s">
        <v>225</v>
      </c>
      <c r="AU171" s="237" t="s">
        <v>87</v>
      </c>
      <c r="AY171" s="18" t="s">
        <v>224</v>
      </c>
      <c r="BE171" s="238">
        <f>IF(N171="základní",J171,0)</f>
        <v>0</v>
      </c>
      <c r="BF171" s="238">
        <f>IF(N171="snížená",J171,0)</f>
        <v>0</v>
      </c>
      <c r="BG171" s="238">
        <f>IF(N171="zákl. přenesená",J171,0)</f>
        <v>0</v>
      </c>
      <c r="BH171" s="238">
        <f>IF(N171="sníž. přenesená",J171,0)</f>
        <v>0</v>
      </c>
      <c r="BI171" s="238">
        <f>IF(N171="nulová",J171,0)</f>
        <v>0</v>
      </c>
      <c r="BJ171" s="18" t="s">
        <v>85</v>
      </c>
      <c r="BK171" s="238">
        <f>ROUND(I171*H171,2)</f>
        <v>0</v>
      </c>
      <c r="BL171" s="18" t="s">
        <v>243</v>
      </c>
      <c r="BM171" s="237" t="s">
        <v>652</v>
      </c>
    </row>
    <row r="172" s="12" customFormat="1" ht="22.8" customHeight="1">
      <c r="A172" s="12"/>
      <c r="B172" s="212"/>
      <c r="C172" s="213"/>
      <c r="D172" s="214" t="s">
        <v>77</v>
      </c>
      <c r="E172" s="244" t="s">
        <v>271</v>
      </c>
      <c r="F172" s="244" t="s">
        <v>566</v>
      </c>
      <c r="G172" s="213"/>
      <c r="H172" s="213"/>
      <c r="I172" s="216"/>
      <c r="J172" s="245">
        <f>BK172</f>
        <v>0</v>
      </c>
      <c r="K172" s="213"/>
      <c r="L172" s="218"/>
      <c r="M172" s="219"/>
      <c r="N172" s="220"/>
      <c r="O172" s="220"/>
      <c r="P172" s="221">
        <f>SUM(P173:P182)</f>
        <v>0</v>
      </c>
      <c r="Q172" s="220"/>
      <c r="R172" s="221">
        <f>SUM(R173:R182)</f>
        <v>32.35709164</v>
      </c>
      <c r="S172" s="220"/>
      <c r="T172" s="222">
        <f>SUM(T173:T182)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23" t="s">
        <v>85</v>
      </c>
      <c r="AT172" s="224" t="s">
        <v>77</v>
      </c>
      <c r="AU172" s="224" t="s">
        <v>85</v>
      </c>
      <c r="AY172" s="223" t="s">
        <v>224</v>
      </c>
      <c r="BK172" s="225">
        <f>SUM(BK173:BK182)</f>
        <v>0</v>
      </c>
    </row>
    <row r="173" s="2" customFormat="1" ht="24.15" customHeight="1">
      <c r="A173" s="39"/>
      <c r="B173" s="40"/>
      <c r="C173" s="226" t="s">
        <v>371</v>
      </c>
      <c r="D173" s="226" t="s">
        <v>225</v>
      </c>
      <c r="E173" s="227" t="s">
        <v>568</v>
      </c>
      <c r="F173" s="228" t="s">
        <v>569</v>
      </c>
      <c r="G173" s="229" t="s">
        <v>570</v>
      </c>
      <c r="H173" s="230">
        <v>34</v>
      </c>
      <c r="I173" s="231"/>
      <c r="J173" s="232">
        <f>ROUND(I173*H173,2)</f>
        <v>0</v>
      </c>
      <c r="K173" s="228" t="s">
        <v>229</v>
      </c>
      <c r="L173" s="45"/>
      <c r="M173" s="233" t="s">
        <v>1</v>
      </c>
      <c r="N173" s="234" t="s">
        <v>43</v>
      </c>
      <c r="O173" s="92"/>
      <c r="P173" s="235">
        <f>O173*H173</f>
        <v>0</v>
      </c>
      <c r="Q173" s="235">
        <v>0.089779999999999999</v>
      </c>
      <c r="R173" s="235">
        <f>Q173*H173</f>
        <v>3.0525199999999999</v>
      </c>
      <c r="S173" s="235">
        <v>0</v>
      </c>
      <c r="T173" s="236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37" t="s">
        <v>243</v>
      </c>
      <c r="AT173" s="237" t="s">
        <v>225</v>
      </c>
      <c r="AU173" s="237" t="s">
        <v>87</v>
      </c>
      <c r="AY173" s="18" t="s">
        <v>224</v>
      </c>
      <c r="BE173" s="238">
        <f>IF(N173="základní",J173,0)</f>
        <v>0</v>
      </c>
      <c r="BF173" s="238">
        <f>IF(N173="snížená",J173,0)</f>
        <v>0</v>
      </c>
      <c r="BG173" s="238">
        <f>IF(N173="zákl. přenesená",J173,0)</f>
        <v>0</v>
      </c>
      <c r="BH173" s="238">
        <f>IF(N173="sníž. přenesená",J173,0)</f>
        <v>0</v>
      </c>
      <c r="BI173" s="238">
        <f>IF(N173="nulová",J173,0)</f>
        <v>0</v>
      </c>
      <c r="BJ173" s="18" t="s">
        <v>85</v>
      </c>
      <c r="BK173" s="238">
        <f>ROUND(I173*H173,2)</f>
        <v>0</v>
      </c>
      <c r="BL173" s="18" t="s">
        <v>243</v>
      </c>
      <c r="BM173" s="237" t="s">
        <v>653</v>
      </c>
    </row>
    <row r="174" s="13" customFormat="1">
      <c r="A174" s="13"/>
      <c r="B174" s="250"/>
      <c r="C174" s="251"/>
      <c r="D174" s="239" t="s">
        <v>314</v>
      </c>
      <c r="E174" s="252" t="s">
        <v>1</v>
      </c>
      <c r="F174" s="253" t="s">
        <v>654</v>
      </c>
      <c r="G174" s="251"/>
      <c r="H174" s="254">
        <v>34</v>
      </c>
      <c r="I174" s="255"/>
      <c r="J174" s="251"/>
      <c r="K174" s="251"/>
      <c r="L174" s="256"/>
      <c r="M174" s="257"/>
      <c r="N174" s="258"/>
      <c r="O174" s="258"/>
      <c r="P174" s="258"/>
      <c r="Q174" s="258"/>
      <c r="R174" s="258"/>
      <c r="S174" s="258"/>
      <c r="T174" s="25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0" t="s">
        <v>314</v>
      </c>
      <c r="AU174" s="260" t="s">
        <v>87</v>
      </c>
      <c r="AV174" s="13" t="s">
        <v>87</v>
      </c>
      <c r="AW174" s="13" t="s">
        <v>34</v>
      </c>
      <c r="AX174" s="13" t="s">
        <v>85</v>
      </c>
      <c r="AY174" s="260" t="s">
        <v>224</v>
      </c>
    </row>
    <row r="175" s="2" customFormat="1" ht="16.5" customHeight="1">
      <c r="A175" s="39"/>
      <c r="B175" s="40"/>
      <c r="C175" s="297" t="s">
        <v>376</v>
      </c>
      <c r="D175" s="297" t="s">
        <v>483</v>
      </c>
      <c r="E175" s="298" t="s">
        <v>575</v>
      </c>
      <c r="F175" s="299" t="s">
        <v>576</v>
      </c>
      <c r="G175" s="300" t="s">
        <v>312</v>
      </c>
      <c r="H175" s="301">
        <v>3.3999999999999999</v>
      </c>
      <c r="I175" s="302"/>
      <c r="J175" s="303">
        <f>ROUND(I175*H175,2)</f>
        <v>0</v>
      </c>
      <c r="K175" s="299" t="s">
        <v>229</v>
      </c>
      <c r="L175" s="304"/>
      <c r="M175" s="305" t="s">
        <v>1</v>
      </c>
      <c r="N175" s="306" t="s">
        <v>43</v>
      </c>
      <c r="O175" s="92"/>
      <c r="P175" s="235">
        <f>O175*H175</f>
        <v>0</v>
      </c>
      <c r="Q175" s="235">
        <v>0.222</v>
      </c>
      <c r="R175" s="235">
        <f>Q175*H175</f>
        <v>0.75480000000000003</v>
      </c>
      <c r="S175" s="235">
        <v>0</v>
      </c>
      <c r="T175" s="236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37" t="s">
        <v>264</v>
      </c>
      <c r="AT175" s="237" t="s">
        <v>483</v>
      </c>
      <c r="AU175" s="237" t="s">
        <v>87</v>
      </c>
      <c r="AY175" s="18" t="s">
        <v>224</v>
      </c>
      <c r="BE175" s="238">
        <f>IF(N175="základní",J175,0)</f>
        <v>0</v>
      </c>
      <c r="BF175" s="238">
        <f>IF(N175="snížená",J175,0)</f>
        <v>0</v>
      </c>
      <c r="BG175" s="238">
        <f>IF(N175="zákl. přenesená",J175,0)</f>
        <v>0</v>
      </c>
      <c r="BH175" s="238">
        <f>IF(N175="sníž. přenesená",J175,0)</f>
        <v>0</v>
      </c>
      <c r="BI175" s="238">
        <f>IF(N175="nulová",J175,0)</f>
        <v>0</v>
      </c>
      <c r="BJ175" s="18" t="s">
        <v>85</v>
      </c>
      <c r="BK175" s="238">
        <f>ROUND(I175*H175,2)</f>
        <v>0</v>
      </c>
      <c r="BL175" s="18" t="s">
        <v>243</v>
      </c>
      <c r="BM175" s="237" t="s">
        <v>655</v>
      </c>
    </row>
    <row r="176" s="13" customFormat="1">
      <c r="A176" s="13"/>
      <c r="B176" s="250"/>
      <c r="C176" s="251"/>
      <c r="D176" s="239" t="s">
        <v>314</v>
      </c>
      <c r="E176" s="251"/>
      <c r="F176" s="253" t="s">
        <v>656</v>
      </c>
      <c r="G176" s="251"/>
      <c r="H176" s="254">
        <v>3.3999999999999999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0" t="s">
        <v>314</v>
      </c>
      <c r="AU176" s="260" t="s">
        <v>87</v>
      </c>
      <c r="AV176" s="13" t="s">
        <v>87</v>
      </c>
      <c r="AW176" s="13" t="s">
        <v>4</v>
      </c>
      <c r="AX176" s="13" t="s">
        <v>85</v>
      </c>
      <c r="AY176" s="260" t="s">
        <v>224</v>
      </c>
    </row>
    <row r="177" s="2" customFormat="1" ht="33" customHeight="1">
      <c r="A177" s="39"/>
      <c r="B177" s="40"/>
      <c r="C177" s="226" t="s">
        <v>380</v>
      </c>
      <c r="D177" s="226" t="s">
        <v>225</v>
      </c>
      <c r="E177" s="227" t="s">
        <v>657</v>
      </c>
      <c r="F177" s="228" t="s">
        <v>658</v>
      </c>
      <c r="G177" s="229" t="s">
        <v>570</v>
      </c>
      <c r="H177" s="230">
        <v>112.5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0.14041999999999999</v>
      </c>
      <c r="R177" s="235">
        <f>Q177*H177</f>
        <v>15.797249999999998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243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243</v>
      </c>
      <c r="BM177" s="237" t="s">
        <v>659</v>
      </c>
    </row>
    <row r="178" s="13" customFormat="1">
      <c r="A178" s="13"/>
      <c r="B178" s="250"/>
      <c r="C178" s="251"/>
      <c r="D178" s="239" t="s">
        <v>314</v>
      </c>
      <c r="E178" s="252" t="s">
        <v>1</v>
      </c>
      <c r="F178" s="253" t="s">
        <v>660</v>
      </c>
      <c r="G178" s="251"/>
      <c r="H178" s="254">
        <v>112.5</v>
      </c>
      <c r="I178" s="255"/>
      <c r="J178" s="251"/>
      <c r="K178" s="251"/>
      <c r="L178" s="256"/>
      <c r="M178" s="257"/>
      <c r="N178" s="258"/>
      <c r="O178" s="258"/>
      <c r="P178" s="258"/>
      <c r="Q178" s="258"/>
      <c r="R178" s="258"/>
      <c r="S178" s="258"/>
      <c r="T178" s="25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0" t="s">
        <v>314</v>
      </c>
      <c r="AU178" s="260" t="s">
        <v>87</v>
      </c>
      <c r="AV178" s="13" t="s">
        <v>87</v>
      </c>
      <c r="AW178" s="13" t="s">
        <v>34</v>
      </c>
      <c r="AX178" s="13" t="s">
        <v>85</v>
      </c>
      <c r="AY178" s="260" t="s">
        <v>224</v>
      </c>
    </row>
    <row r="179" s="2" customFormat="1" ht="16.5" customHeight="1">
      <c r="A179" s="39"/>
      <c r="B179" s="40"/>
      <c r="C179" s="297" t="s">
        <v>384</v>
      </c>
      <c r="D179" s="297" t="s">
        <v>483</v>
      </c>
      <c r="E179" s="298" t="s">
        <v>661</v>
      </c>
      <c r="F179" s="299" t="s">
        <v>662</v>
      </c>
      <c r="G179" s="300" t="s">
        <v>570</v>
      </c>
      <c r="H179" s="301">
        <v>118.125</v>
      </c>
      <c r="I179" s="302"/>
      <c r="J179" s="303">
        <f>ROUND(I179*H179,2)</f>
        <v>0</v>
      </c>
      <c r="K179" s="299" t="s">
        <v>229</v>
      </c>
      <c r="L179" s="304"/>
      <c r="M179" s="305" t="s">
        <v>1</v>
      </c>
      <c r="N179" s="306" t="s">
        <v>43</v>
      </c>
      <c r="O179" s="92"/>
      <c r="P179" s="235">
        <f>O179*H179</f>
        <v>0</v>
      </c>
      <c r="Q179" s="235">
        <v>0.044999999999999998</v>
      </c>
      <c r="R179" s="235">
        <f>Q179*H179</f>
        <v>5.3156249999999998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264</v>
      </c>
      <c r="AT179" s="237" t="s">
        <v>483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243</v>
      </c>
      <c r="BM179" s="237" t="s">
        <v>663</v>
      </c>
    </row>
    <row r="180" s="13" customFormat="1">
      <c r="A180" s="13"/>
      <c r="B180" s="250"/>
      <c r="C180" s="251"/>
      <c r="D180" s="239" t="s">
        <v>314</v>
      </c>
      <c r="E180" s="251"/>
      <c r="F180" s="253" t="s">
        <v>664</v>
      </c>
      <c r="G180" s="251"/>
      <c r="H180" s="254">
        <v>118.125</v>
      </c>
      <c r="I180" s="255"/>
      <c r="J180" s="251"/>
      <c r="K180" s="251"/>
      <c r="L180" s="256"/>
      <c r="M180" s="257"/>
      <c r="N180" s="258"/>
      <c r="O180" s="258"/>
      <c r="P180" s="258"/>
      <c r="Q180" s="258"/>
      <c r="R180" s="258"/>
      <c r="S180" s="258"/>
      <c r="T180" s="25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0" t="s">
        <v>314</v>
      </c>
      <c r="AU180" s="260" t="s">
        <v>87</v>
      </c>
      <c r="AV180" s="13" t="s">
        <v>87</v>
      </c>
      <c r="AW180" s="13" t="s">
        <v>4</v>
      </c>
      <c r="AX180" s="13" t="s">
        <v>85</v>
      </c>
      <c r="AY180" s="260" t="s">
        <v>224</v>
      </c>
    </row>
    <row r="181" s="2" customFormat="1" ht="24.15" customHeight="1">
      <c r="A181" s="39"/>
      <c r="B181" s="40"/>
      <c r="C181" s="226" t="s">
        <v>7</v>
      </c>
      <c r="D181" s="226" t="s">
        <v>225</v>
      </c>
      <c r="E181" s="227" t="s">
        <v>588</v>
      </c>
      <c r="F181" s="228" t="s">
        <v>589</v>
      </c>
      <c r="G181" s="229" t="s">
        <v>394</v>
      </c>
      <c r="H181" s="230">
        <v>3.2959999999999998</v>
      </c>
      <c r="I181" s="231"/>
      <c r="J181" s="232">
        <f>ROUND(I181*H181,2)</f>
        <v>0</v>
      </c>
      <c r="K181" s="228" t="s">
        <v>229</v>
      </c>
      <c r="L181" s="45"/>
      <c r="M181" s="233" t="s">
        <v>1</v>
      </c>
      <c r="N181" s="234" t="s">
        <v>43</v>
      </c>
      <c r="O181" s="92"/>
      <c r="P181" s="235">
        <f>O181*H181</f>
        <v>0</v>
      </c>
      <c r="Q181" s="235">
        <v>2.2563399999999998</v>
      </c>
      <c r="R181" s="235">
        <f>Q181*H181</f>
        <v>7.4368966399999987</v>
      </c>
      <c r="S181" s="235">
        <v>0</v>
      </c>
      <c r="T181" s="236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7" t="s">
        <v>243</v>
      </c>
      <c r="AT181" s="237" t="s">
        <v>225</v>
      </c>
      <c r="AU181" s="237" t="s">
        <v>87</v>
      </c>
      <c r="AY181" s="18" t="s">
        <v>224</v>
      </c>
      <c r="BE181" s="238">
        <f>IF(N181="základní",J181,0)</f>
        <v>0</v>
      </c>
      <c r="BF181" s="238">
        <f>IF(N181="snížená",J181,0)</f>
        <v>0</v>
      </c>
      <c r="BG181" s="238">
        <f>IF(N181="zákl. přenesená",J181,0)</f>
        <v>0</v>
      </c>
      <c r="BH181" s="238">
        <f>IF(N181="sníž. přenesená",J181,0)</f>
        <v>0</v>
      </c>
      <c r="BI181" s="238">
        <f>IF(N181="nulová",J181,0)</f>
        <v>0</v>
      </c>
      <c r="BJ181" s="18" t="s">
        <v>85</v>
      </c>
      <c r="BK181" s="238">
        <f>ROUND(I181*H181,2)</f>
        <v>0</v>
      </c>
      <c r="BL181" s="18" t="s">
        <v>243</v>
      </c>
      <c r="BM181" s="237" t="s">
        <v>665</v>
      </c>
    </row>
    <row r="182" s="13" customFormat="1">
      <c r="A182" s="13"/>
      <c r="B182" s="250"/>
      <c r="C182" s="251"/>
      <c r="D182" s="239" t="s">
        <v>314</v>
      </c>
      <c r="E182" s="252" t="s">
        <v>1</v>
      </c>
      <c r="F182" s="253" t="s">
        <v>666</v>
      </c>
      <c r="G182" s="251"/>
      <c r="H182" s="254">
        <v>3.2959999999999998</v>
      </c>
      <c r="I182" s="255"/>
      <c r="J182" s="251"/>
      <c r="K182" s="251"/>
      <c r="L182" s="256"/>
      <c r="M182" s="257"/>
      <c r="N182" s="258"/>
      <c r="O182" s="258"/>
      <c r="P182" s="258"/>
      <c r="Q182" s="258"/>
      <c r="R182" s="258"/>
      <c r="S182" s="258"/>
      <c r="T182" s="25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0" t="s">
        <v>314</v>
      </c>
      <c r="AU182" s="260" t="s">
        <v>87</v>
      </c>
      <c r="AV182" s="13" t="s">
        <v>87</v>
      </c>
      <c r="AW182" s="13" t="s">
        <v>34</v>
      </c>
      <c r="AX182" s="13" t="s">
        <v>85</v>
      </c>
      <c r="AY182" s="260" t="s">
        <v>224</v>
      </c>
    </row>
    <row r="183" s="12" customFormat="1" ht="22.8" customHeight="1">
      <c r="A183" s="12"/>
      <c r="B183" s="212"/>
      <c r="C183" s="213"/>
      <c r="D183" s="214" t="s">
        <v>77</v>
      </c>
      <c r="E183" s="244" t="s">
        <v>597</v>
      </c>
      <c r="F183" s="244" t="s">
        <v>598</v>
      </c>
      <c r="G183" s="213"/>
      <c r="H183" s="213"/>
      <c r="I183" s="216"/>
      <c r="J183" s="245">
        <f>BK183</f>
        <v>0</v>
      </c>
      <c r="K183" s="213"/>
      <c r="L183" s="218"/>
      <c r="M183" s="219"/>
      <c r="N183" s="220"/>
      <c r="O183" s="220"/>
      <c r="P183" s="221">
        <f>P184</f>
        <v>0</v>
      </c>
      <c r="Q183" s="220"/>
      <c r="R183" s="221">
        <f>R184</f>
        <v>0</v>
      </c>
      <c r="S183" s="220"/>
      <c r="T183" s="222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3" t="s">
        <v>85</v>
      </c>
      <c r="AT183" s="224" t="s">
        <v>77</v>
      </c>
      <c r="AU183" s="224" t="s">
        <v>85</v>
      </c>
      <c r="AY183" s="223" t="s">
        <v>224</v>
      </c>
      <c r="BK183" s="225">
        <f>BK184</f>
        <v>0</v>
      </c>
    </row>
    <row r="184" s="2" customFormat="1" ht="33" customHeight="1">
      <c r="A184" s="39"/>
      <c r="B184" s="40"/>
      <c r="C184" s="226" t="s">
        <v>391</v>
      </c>
      <c r="D184" s="226" t="s">
        <v>225</v>
      </c>
      <c r="E184" s="227" t="s">
        <v>600</v>
      </c>
      <c r="F184" s="228" t="s">
        <v>601</v>
      </c>
      <c r="G184" s="229" t="s">
        <v>486</v>
      </c>
      <c r="H184" s="230">
        <v>189.90799999999999</v>
      </c>
      <c r="I184" s="231"/>
      <c r="J184" s="232">
        <f>ROUND(I184*H184,2)</f>
        <v>0</v>
      </c>
      <c r="K184" s="228" t="s">
        <v>229</v>
      </c>
      <c r="L184" s="45"/>
      <c r="M184" s="307" t="s">
        <v>1</v>
      </c>
      <c r="N184" s="308" t="s">
        <v>43</v>
      </c>
      <c r="O184" s="248"/>
      <c r="P184" s="309">
        <f>O184*H184</f>
        <v>0</v>
      </c>
      <c r="Q184" s="309">
        <v>0</v>
      </c>
      <c r="R184" s="309">
        <f>Q184*H184</f>
        <v>0</v>
      </c>
      <c r="S184" s="309">
        <v>0</v>
      </c>
      <c r="T184" s="31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7" t="s">
        <v>243</v>
      </c>
      <c r="AT184" s="237" t="s">
        <v>225</v>
      </c>
      <c r="AU184" s="237" t="s">
        <v>87</v>
      </c>
      <c r="AY184" s="18" t="s">
        <v>224</v>
      </c>
      <c r="BE184" s="238">
        <f>IF(N184="základní",J184,0)</f>
        <v>0</v>
      </c>
      <c r="BF184" s="238">
        <f>IF(N184="snížená",J184,0)</f>
        <v>0</v>
      </c>
      <c r="BG184" s="238">
        <f>IF(N184="zákl. přenesená",J184,0)</f>
        <v>0</v>
      </c>
      <c r="BH184" s="238">
        <f>IF(N184="sníž. přenesená",J184,0)</f>
        <v>0</v>
      </c>
      <c r="BI184" s="238">
        <f>IF(N184="nulová",J184,0)</f>
        <v>0</v>
      </c>
      <c r="BJ184" s="18" t="s">
        <v>85</v>
      </c>
      <c r="BK184" s="238">
        <f>ROUND(I184*H184,2)</f>
        <v>0</v>
      </c>
      <c r="BL184" s="18" t="s">
        <v>243</v>
      </c>
      <c r="BM184" s="237" t="s">
        <v>667</v>
      </c>
    </row>
    <row r="185" s="2" customFormat="1" ht="6.96" customHeight="1">
      <c r="A185" s="39"/>
      <c r="B185" s="67"/>
      <c r="C185" s="68"/>
      <c r="D185" s="68"/>
      <c r="E185" s="68"/>
      <c r="F185" s="68"/>
      <c r="G185" s="68"/>
      <c r="H185" s="68"/>
      <c r="I185" s="68"/>
      <c r="J185" s="68"/>
      <c r="K185" s="68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PBLHiQz+BKpYkygm1vEWOCQsX/GuHJLJmNuVpvDIxA8xzQYDOfVUEPucTcGGFRN7c05ZT/1XfeEs9ZImiH/+0A==" hashValue="I6+FG2m++BvUm2AJJ/ni0iWoJdPcvVDyWuFYTgg2uve58t9HTBnf/6eq7G6VZ++7+J+0fN78Ce3Pkqenxzda8w==" algorithmName="SHA-512" password="CC35"/>
  <autoFilter ref="C130:K18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668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ROUND(J123,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ROUND((SUM(BE123:BE132)),  2)</f>
        <v>0</v>
      </c>
      <c r="G35" s="39"/>
      <c r="H35" s="39"/>
      <c r="I35" s="166">
        <v>0.20999999999999999</v>
      </c>
      <c r="J35" s="165">
        <f>ROUND(((SUM(BE123:BE132))*I35),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ROUND((SUM(BF123:BF132)),  2)</f>
        <v>0</v>
      </c>
      <c r="G36" s="39"/>
      <c r="H36" s="39"/>
      <c r="I36" s="166">
        <v>0.12</v>
      </c>
      <c r="J36" s="165">
        <f>ROUND(((SUM(BF123:BF132))*I36),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ROUND((SUM(BG123:BG132)),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ROUND((SUM(BH123:BH132)),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ROUND((SUM(BI123:BI132)),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1181 - Dopravně inženýrské opatření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J123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202</v>
      </c>
      <c r="E99" s="193"/>
      <c r="F99" s="193"/>
      <c r="G99" s="193"/>
      <c r="H99" s="193"/>
      <c r="I99" s="193"/>
      <c r="J99" s="194">
        <f>J124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204</v>
      </c>
      <c r="E100" s="198"/>
      <c r="F100" s="198"/>
      <c r="G100" s="198"/>
      <c r="H100" s="198"/>
      <c r="I100" s="198"/>
      <c r="J100" s="199">
        <f>J125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206</v>
      </c>
      <c r="E101" s="198"/>
      <c r="F101" s="198"/>
      <c r="G101" s="198"/>
      <c r="H101" s="198"/>
      <c r="I101" s="198"/>
      <c r="J101" s="199">
        <f>J128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67"/>
      <c r="C103" s="68"/>
      <c r="D103" s="68"/>
      <c r="E103" s="68"/>
      <c r="F103" s="68"/>
      <c r="G103" s="68"/>
      <c r="H103" s="68"/>
      <c r="I103" s="68"/>
      <c r="J103" s="68"/>
      <c r="K103" s="68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208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85" t="str">
        <f>E7</f>
        <v>Využití pozemku parc.č.549/61, Světlá nad Sázavou</v>
      </c>
      <c r="F111" s="33"/>
      <c r="G111" s="33"/>
      <c r="H111" s="33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193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85" t="s">
        <v>194</v>
      </c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195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E11</f>
        <v>SO 1181 - Dopravně inženýrské opatření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F14</f>
        <v>parc.č.549/61</v>
      </c>
      <c r="G117" s="41"/>
      <c r="H117" s="41"/>
      <c r="I117" s="33" t="s">
        <v>22</v>
      </c>
      <c r="J117" s="80" t="str">
        <f>IF(J14="","",J14)</f>
        <v>10. 7. 2025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5.65" customHeight="1">
      <c r="A119" s="39"/>
      <c r="B119" s="40"/>
      <c r="C119" s="33" t="s">
        <v>24</v>
      </c>
      <c r="D119" s="41"/>
      <c r="E119" s="41"/>
      <c r="F119" s="28" t="str">
        <f>E17</f>
        <v>Město Světlá nad Sázavou</v>
      </c>
      <c r="G119" s="41"/>
      <c r="H119" s="41"/>
      <c r="I119" s="33" t="s">
        <v>31</v>
      </c>
      <c r="J119" s="37" t="str">
        <f>E23</f>
        <v>TRANSCONSULT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IF(E20="","",E20)</f>
        <v>Vyplň údaj</v>
      </c>
      <c r="G120" s="41"/>
      <c r="H120" s="41"/>
      <c r="I120" s="33" t="s">
        <v>35</v>
      </c>
      <c r="J120" s="37" t="str">
        <f>E26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01"/>
      <c r="B122" s="202"/>
      <c r="C122" s="203" t="s">
        <v>209</v>
      </c>
      <c r="D122" s="204" t="s">
        <v>63</v>
      </c>
      <c r="E122" s="204" t="s">
        <v>59</v>
      </c>
      <c r="F122" s="204" t="s">
        <v>60</v>
      </c>
      <c r="G122" s="204" t="s">
        <v>210</v>
      </c>
      <c r="H122" s="204" t="s">
        <v>211</v>
      </c>
      <c r="I122" s="204" t="s">
        <v>212</v>
      </c>
      <c r="J122" s="204" t="s">
        <v>199</v>
      </c>
      <c r="K122" s="205" t="s">
        <v>213</v>
      </c>
      <c r="L122" s="206"/>
      <c r="M122" s="101" t="s">
        <v>1</v>
      </c>
      <c r="N122" s="102" t="s">
        <v>42</v>
      </c>
      <c r="O122" s="102" t="s">
        <v>214</v>
      </c>
      <c r="P122" s="102" t="s">
        <v>215</v>
      </c>
      <c r="Q122" s="102" t="s">
        <v>216</v>
      </c>
      <c r="R122" s="102" t="s">
        <v>217</v>
      </c>
      <c r="S122" s="102" t="s">
        <v>218</v>
      </c>
      <c r="T122" s="103" t="s">
        <v>219</v>
      </c>
      <c r="U122" s="201"/>
      <c r="V122" s="201"/>
      <c r="W122" s="201"/>
      <c r="X122" s="201"/>
      <c r="Y122" s="201"/>
      <c r="Z122" s="201"/>
      <c r="AA122" s="201"/>
      <c r="AB122" s="201"/>
      <c r="AC122" s="201"/>
      <c r="AD122" s="201"/>
      <c r="AE122" s="201"/>
    </row>
    <row r="123" s="2" customFormat="1" ht="22.8" customHeight="1">
      <c r="A123" s="39"/>
      <c r="B123" s="40"/>
      <c r="C123" s="108" t="s">
        <v>220</v>
      </c>
      <c r="D123" s="41"/>
      <c r="E123" s="41"/>
      <c r="F123" s="41"/>
      <c r="G123" s="41"/>
      <c r="H123" s="41"/>
      <c r="I123" s="41"/>
      <c r="J123" s="207">
        <f>BK123</f>
        <v>0</v>
      </c>
      <c r="K123" s="41"/>
      <c r="L123" s="45"/>
      <c r="M123" s="104"/>
      <c r="N123" s="208"/>
      <c r="O123" s="105"/>
      <c r="P123" s="209">
        <f>P124</f>
        <v>0</v>
      </c>
      <c r="Q123" s="105"/>
      <c r="R123" s="209">
        <f>R124</f>
        <v>0</v>
      </c>
      <c r="S123" s="105"/>
      <c r="T123" s="210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77</v>
      </c>
      <c r="AU123" s="18" t="s">
        <v>201</v>
      </c>
      <c r="BK123" s="211">
        <f>BK124</f>
        <v>0</v>
      </c>
    </row>
    <row r="124" s="12" customFormat="1" ht="25.92" customHeight="1">
      <c r="A124" s="12"/>
      <c r="B124" s="212"/>
      <c r="C124" s="213"/>
      <c r="D124" s="214" t="s">
        <v>77</v>
      </c>
      <c r="E124" s="215" t="s">
        <v>221</v>
      </c>
      <c r="F124" s="215" t="s">
        <v>222</v>
      </c>
      <c r="G124" s="213"/>
      <c r="H124" s="213"/>
      <c r="I124" s="216"/>
      <c r="J124" s="217">
        <f>BK124</f>
        <v>0</v>
      </c>
      <c r="K124" s="213"/>
      <c r="L124" s="218"/>
      <c r="M124" s="219"/>
      <c r="N124" s="220"/>
      <c r="O124" s="220"/>
      <c r="P124" s="221">
        <f>P125+P128</f>
        <v>0</v>
      </c>
      <c r="Q124" s="220"/>
      <c r="R124" s="221">
        <f>R125+R128</f>
        <v>0</v>
      </c>
      <c r="S124" s="220"/>
      <c r="T124" s="222">
        <f>T125+T128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3" t="s">
        <v>223</v>
      </c>
      <c r="AT124" s="224" t="s">
        <v>77</v>
      </c>
      <c r="AU124" s="224" t="s">
        <v>78</v>
      </c>
      <c r="AY124" s="223" t="s">
        <v>224</v>
      </c>
      <c r="BK124" s="225">
        <f>BK125+BK128</f>
        <v>0</v>
      </c>
    </row>
    <row r="125" s="12" customFormat="1" ht="22.8" customHeight="1">
      <c r="A125" s="12"/>
      <c r="B125" s="212"/>
      <c r="C125" s="213"/>
      <c r="D125" s="214" t="s">
        <v>77</v>
      </c>
      <c r="E125" s="244" t="s">
        <v>262</v>
      </c>
      <c r="F125" s="244" t="s">
        <v>263</v>
      </c>
      <c r="G125" s="213"/>
      <c r="H125" s="213"/>
      <c r="I125" s="216"/>
      <c r="J125" s="245">
        <f>BK125</f>
        <v>0</v>
      </c>
      <c r="K125" s="213"/>
      <c r="L125" s="218"/>
      <c r="M125" s="219"/>
      <c r="N125" s="220"/>
      <c r="O125" s="220"/>
      <c r="P125" s="221">
        <f>SUM(P126:P127)</f>
        <v>0</v>
      </c>
      <c r="Q125" s="220"/>
      <c r="R125" s="221">
        <f>SUM(R126:R127)</f>
        <v>0</v>
      </c>
      <c r="S125" s="220"/>
      <c r="T125" s="222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3" t="s">
        <v>223</v>
      </c>
      <c r="AT125" s="224" t="s">
        <v>77</v>
      </c>
      <c r="AU125" s="224" t="s">
        <v>85</v>
      </c>
      <c r="AY125" s="223" t="s">
        <v>224</v>
      </c>
      <c r="BK125" s="225">
        <f>SUM(BK126:BK127)</f>
        <v>0</v>
      </c>
    </row>
    <row r="126" s="2" customFormat="1" ht="21.75" customHeight="1">
      <c r="A126" s="39"/>
      <c r="B126" s="40"/>
      <c r="C126" s="226" t="s">
        <v>85</v>
      </c>
      <c r="D126" s="226" t="s">
        <v>225</v>
      </c>
      <c r="E126" s="227" t="s">
        <v>669</v>
      </c>
      <c r="F126" s="228" t="s">
        <v>670</v>
      </c>
      <c r="G126" s="229" t="s">
        <v>228</v>
      </c>
      <c r="H126" s="230">
        <v>1</v>
      </c>
      <c r="I126" s="231"/>
      <c r="J126" s="232">
        <f>ROUND(I126*H126,2)</f>
        <v>0</v>
      </c>
      <c r="K126" s="228" t="s">
        <v>229</v>
      </c>
      <c r="L126" s="45"/>
      <c r="M126" s="233" t="s">
        <v>1</v>
      </c>
      <c r="N126" s="234" t="s">
        <v>43</v>
      </c>
      <c r="O126" s="92"/>
      <c r="P126" s="235">
        <f>O126*H126</f>
        <v>0</v>
      </c>
      <c r="Q126" s="235">
        <v>0</v>
      </c>
      <c r="R126" s="235">
        <f>Q126*H126</f>
        <v>0</v>
      </c>
      <c r="S126" s="235">
        <v>0</v>
      </c>
      <c r="T126" s="236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7" t="s">
        <v>230</v>
      </c>
      <c r="AT126" s="237" t="s">
        <v>225</v>
      </c>
      <c r="AU126" s="237" t="s">
        <v>87</v>
      </c>
      <c r="AY126" s="18" t="s">
        <v>224</v>
      </c>
      <c r="BE126" s="238">
        <f>IF(N126="základní",J126,0)</f>
        <v>0</v>
      </c>
      <c r="BF126" s="238">
        <f>IF(N126="snížená",J126,0)</f>
        <v>0</v>
      </c>
      <c r="BG126" s="238">
        <f>IF(N126="zákl. přenesená",J126,0)</f>
        <v>0</v>
      </c>
      <c r="BH126" s="238">
        <f>IF(N126="sníž. přenesená",J126,0)</f>
        <v>0</v>
      </c>
      <c r="BI126" s="238">
        <f>IF(N126="nulová",J126,0)</f>
        <v>0</v>
      </c>
      <c r="BJ126" s="18" t="s">
        <v>85</v>
      </c>
      <c r="BK126" s="238">
        <f>ROUND(I126*H126,2)</f>
        <v>0</v>
      </c>
      <c r="BL126" s="18" t="s">
        <v>230</v>
      </c>
      <c r="BM126" s="237" t="s">
        <v>671</v>
      </c>
    </row>
    <row r="127" s="13" customFormat="1">
      <c r="A127" s="13"/>
      <c r="B127" s="250"/>
      <c r="C127" s="251"/>
      <c r="D127" s="239" t="s">
        <v>314</v>
      </c>
      <c r="E127" s="252" t="s">
        <v>1</v>
      </c>
      <c r="F127" s="253" t="s">
        <v>672</v>
      </c>
      <c r="G127" s="251"/>
      <c r="H127" s="254">
        <v>1</v>
      </c>
      <c r="I127" s="255"/>
      <c r="J127" s="251"/>
      <c r="K127" s="251"/>
      <c r="L127" s="256"/>
      <c r="M127" s="257"/>
      <c r="N127" s="258"/>
      <c r="O127" s="258"/>
      <c r="P127" s="258"/>
      <c r="Q127" s="258"/>
      <c r="R127" s="258"/>
      <c r="S127" s="258"/>
      <c r="T127" s="25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0" t="s">
        <v>314</v>
      </c>
      <c r="AU127" s="260" t="s">
        <v>87</v>
      </c>
      <c r="AV127" s="13" t="s">
        <v>87</v>
      </c>
      <c r="AW127" s="13" t="s">
        <v>34</v>
      </c>
      <c r="AX127" s="13" t="s">
        <v>85</v>
      </c>
      <c r="AY127" s="260" t="s">
        <v>224</v>
      </c>
    </row>
    <row r="128" s="12" customFormat="1" ht="22.8" customHeight="1">
      <c r="A128" s="12"/>
      <c r="B128" s="212"/>
      <c r="C128" s="213"/>
      <c r="D128" s="214" t="s">
        <v>77</v>
      </c>
      <c r="E128" s="244" t="s">
        <v>286</v>
      </c>
      <c r="F128" s="244" t="s">
        <v>287</v>
      </c>
      <c r="G128" s="213"/>
      <c r="H128" s="213"/>
      <c r="I128" s="216"/>
      <c r="J128" s="245">
        <f>BK128</f>
        <v>0</v>
      </c>
      <c r="K128" s="213"/>
      <c r="L128" s="218"/>
      <c r="M128" s="219"/>
      <c r="N128" s="220"/>
      <c r="O128" s="220"/>
      <c r="P128" s="221">
        <f>SUM(P129:P132)</f>
        <v>0</v>
      </c>
      <c r="Q128" s="220"/>
      <c r="R128" s="221">
        <f>SUM(R129:R132)</f>
        <v>0</v>
      </c>
      <c r="S128" s="220"/>
      <c r="T128" s="222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223</v>
      </c>
      <c r="AT128" s="224" t="s">
        <v>77</v>
      </c>
      <c r="AU128" s="224" t="s">
        <v>85</v>
      </c>
      <c r="AY128" s="223" t="s">
        <v>224</v>
      </c>
      <c r="BK128" s="225">
        <f>SUM(BK129:BK132)</f>
        <v>0</v>
      </c>
    </row>
    <row r="129" s="2" customFormat="1" ht="21.75" customHeight="1">
      <c r="A129" s="39"/>
      <c r="B129" s="40"/>
      <c r="C129" s="226" t="s">
        <v>87</v>
      </c>
      <c r="D129" s="226" t="s">
        <v>225</v>
      </c>
      <c r="E129" s="227" t="s">
        <v>288</v>
      </c>
      <c r="F129" s="228" t="s">
        <v>673</v>
      </c>
      <c r="G129" s="229" t="s">
        <v>228</v>
      </c>
      <c r="H129" s="230">
        <v>1</v>
      </c>
      <c r="I129" s="231"/>
      <c r="J129" s="232">
        <f>ROUND(I129*H129,2)</f>
        <v>0</v>
      </c>
      <c r="K129" s="228" t="s">
        <v>229</v>
      </c>
      <c r="L129" s="45"/>
      <c r="M129" s="233" t="s">
        <v>1</v>
      </c>
      <c r="N129" s="234" t="s">
        <v>43</v>
      </c>
      <c r="O129" s="92"/>
      <c r="P129" s="235">
        <f>O129*H129</f>
        <v>0</v>
      </c>
      <c r="Q129" s="235">
        <v>0</v>
      </c>
      <c r="R129" s="235">
        <f>Q129*H129</f>
        <v>0</v>
      </c>
      <c r="S129" s="235">
        <v>0</v>
      </c>
      <c r="T129" s="236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7" t="s">
        <v>230</v>
      </c>
      <c r="AT129" s="237" t="s">
        <v>225</v>
      </c>
      <c r="AU129" s="237" t="s">
        <v>87</v>
      </c>
      <c r="AY129" s="18" t="s">
        <v>224</v>
      </c>
      <c r="BE129" s="238">
        <f>IF(N129="základní",J129,0)</f>
        <v>0</v>
      </c>
      <c r="BF129" s="238">
        <f>IF(N129="snížená",J129,0)</f>
        <v>0</v>
      </c>
      <c r="BG129" s="238">
        <f>IF(N129="zákl. přenesená",J129,0)</f>
        <v>0</v>
      </c>
      <c r="BH129" s="238">
        <f>IF(N129="sníž. přenesená",J129,0)</f>
        <v>0</v>
      </c>
      <c r="BI129" s="238">
        <f>IF(N129="nulová",J129,0)</f>
        <v>0</v>
      </c>
      <c r="BJ129" s="18" t="s">
        <v>85</v>
      </c>
      <c r="BK129" s="238">
        <f>ROUND(I129*H129,2)</f>
        <v>0</v>
      </c>
      <c r="BL129" s="18" t="s">
        <v>230</v>
      </c>
      <c r="BM129" s="237" t="s">
        <v>674</v>
      </c>
    </row>
    <row r="130" s="13" customFormat="1">
      <c r="A130" s="13"/>
      <c r="B130" s="250"/>
      <c r="C130" s="251"/>
      <c r="D130" s="239" t="s">
        <v>314</v>
      </c>
      <c r="E130" s="252" t="s">
        <v>1</v>
      </c>
      <c r="F130" s="253" t="s">
        <v>675</v>
      </c>
      <c r="G130" s="251"/>
      <c r="H130" s="254">
        <v>1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0" t="s">
        <v>314</v>
      </c>
      <c r="AU130" s="260" t="s">
        <v>87</v>
      </c>
      <c r="AV130" s="13" t="s">
        <v>87</v>
      </c>
      <c r="AW130" s="13" t="s">
        <v>34</v>
      </c>
      <c r="AX130" s="13" t="s">
        <v>85</v>
      </c>
      <c r="AY130" s="260" t="s">
        <v>224</v>
      </c>
    </row>
    <row r="131" s="2" customFormat="1" ht="16.5" customHeight="1">
      <c r="A131" s="39"/>
      <c r="B131" s="40"/>
      <c r="C131" s="226" t="s">
        <v>101</v>
      </c>
      <c r="D131" s="226" t="s">
        <v>225</v>
      </c>
      <c r="E131" s="227" t="s">
        <v>676</v>
      </c>
      <c r="F131" s="228" t="s">
        <v>677</v>
      </c>
      <c r="G131" s="229" t="s">
        <v>228</v>
      </c>
      <c r="H131" s="230">
        <v>1</v>
      </c>
      <c r="I131" s="231"/>
      <c r="J131" s="232">
        <f>ROUND(I131*H131,2)</f>
        <v>0</v>
      </c>
      <c r="K131" s="228" t="s">
        <v>229</v>
      </c>
      <c r="L131" s="45"/>
      <c r="M131" s="233" t="s">
        <v>1</v>
      </c>
      <c r="N131" s="234" t="s">
        <v>43</v>
      </c>
      <c r="O131" s="92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230</v>
      </c>
      <c r="AT131" s="237" t="s">
        <v>225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230</v>
      </c>
      <c r="BM131" s="237" t="s">
        <v>678</v>
      </c>
    </row>
    <row r="132" s="2" customFormat="1">
      <c r="A132" s="39"/>
      <c r="B132" s="40"/>
      <c r="C132" s="41"/>
      <c r="D132" s="239" t="s">
        <v>235</v>
      </c>
      <c r="E132" s="41"/>
      <c r="F132" s="240" t="s">
        <v>679</v>
      </c>
      <c r="G132" s="41"/>
      <c r="H132" s="41"/>
      <c r="I132" s="241"/>
      <c r="J132" s="41"/>
      <c r="K132" s="41"/>
      <c r="L132" s="45"/>
      <c r="M132" s="246"/>
      <c r="N132" s="247"/>
      <c r="O132" s="248"/>
      <c r="P132" s="248"/>
      <c r="Q132" s="248"/>
      <c r="R132" s="248"/>
      <c r="S132" s="248"/>
      <c r="T132" s="24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235</v>
      </c>
      <c r="AU132" s="18" t="s">
        <v>87</v>
      </c>
    </row>
    <row r="133" s="2" customFormat="1" ht="6.96" customHeight="1">
      <c r="A133" s="39"/>
      <c r="B133" s="67"/>
      <c r="C133" s="68"/>
      <c r="D133" s="68"/>
      <c r="E133" s="68"/>
      <c r="F133" s="68"/>
      <c r="G133" s="68"/>
      <c r="H133" s="68"/>
      <c r="I133" s="68"/>
      <c r="J133" s="68"/>
      <c r="K133" s="68"/>
      <c r="L133" s="45"/>
      <c r="M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</sheetData>
  <sheetProtection sheet="1" autoFilter="0" formatColumns="0" formatRows="0" objects="1" scenarios="1" spinCount="100000" saltValue="Rh7oDPgBqrK2ORD4AoLaZqvxVyhuvsKGNY2/V5nQw/l1wTT/h73OLPQhHAVbuOVCy4buqyqiaHzJg+0BjDDFXA==" hashValue="0u34/mkXhn9y1wFyMndjGTcad48ziUZgF7bqOXQQpIxGHRiSF1uJeyY3DsvDTaSpB8eNOUmfKKOXzGBBHTuCpQ==" algorithmName="SHA-512" password="CC35"/>
  <autoFilter ref="C122:K13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680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ROUND(J130,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ROUND((SUM(BE130:BE193)),  2)</f>
        <v>0</v>
      </c>
      <c r="G35" s="39"/>
      <c r="H35" s="39"/>
      <c r="I35" s="166">
        <v>0.20999999999999999</v>
      </c>
      <c r="J35" s="165">
        <f>ROUND(((SUM(BE130:BE193))*I35),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ROUND((SUM(BF130:BF193)),  2)</f>
        <v>0</v>
      </c>
      <c r="G36" s="39"/>
      <c r="H36" s="39"/>
      <c r="I36" s="166">
        <v>0.12</v>
      </c>
      <c r="J36" s="165">
        <f>ROUND(((SUM(BF130:BF193))*I36),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ROUND((SUM(BG130:BG193)),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ROUND((SUM(BH130:BH193)),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ROUND((SUM(BI130:BI193)),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1201 - Lávka přes poldr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J130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J131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J132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681</v>
      </c>
      <c r="E101" s="198"/>
      <c r="F101" s="198"/>
      <c r="G101" s="198"/>
      <c r="H101" s="198"/>
      <c r="I101" s="198"/>
      <c r="J101" s="199">
        <f>J144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604</v>
      </c>
      <c r="E102" s="198"/>
      <c r="F102" s="198"/>
      <c r="G102" s="198"/>
      <c r="H102" s="198"/>
      <c r="I102" s="198"/>
      <c r="J102" s="199">
        <f>J153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682</v>
      </c>
      <c r="E103" s="198"/>
      <c r="F103" s="198"/>
      <c r="G103" s="198"/>
      <c r="H103" s="198"/>
      <c r="I103" s="198"/>
      <c r="J103" s="199">
        <f>J176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6"/>
      <c r="C104" s="134"/>
      <c r="D104" s="197" t="s">
        <v>420</v>
      </c>
      <c r="E104" s="198"/>
      <c r="F104" s="198"/>
      <c r="G104" s="198"/>
      <c r="H104" s="198"/>
      <c r="I104" s="198"/>
      <c r="J104" s="199">
        <f>J178</f>
        <v>0</v>
      </c>
      <c r="K104" s="134"/>
      <c r="L104" s="20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0"/>
      <c r="C105" s="191"/>
      <c r="D105" s="192" t="s">
        <v>683</v>
      </c>
      <c r="E105" s="193"/>
      <c r="F105" s="193"/>
      <c r="G105" s="193"/>
      <c r="H105" s="193"/>
      <c r="I105" s="193"/>
      <c r="J105" s="194">
        <f>J180</f>
        <v>0</v>
      </c>
      <c r="K105" s="191"/>
      <c r="L105" s="19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6"/>
      <c r="C106" s="134"/>
      <c r="D106" s="197" t="s">
        <v>684</v>
      </c>
      <c r="E106" s="198"/>
      <c r="F106" s="198"/>
      <c r="G106" s="198"/>
      <c r="H106" s="198"/>
      <c r="I106" s="198"/>
      <c r="J106" s="199">
        <f>J181</f>
        <v>0</v>
      </c>
      <c r="K106" s="134"/>
      <c r="L106" s="20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6"/>
      <c r="C107" s="134"/>
      <c r="D107" s="197" t="s">
        <v>685</v>
      </c>
      <c r="E107" s="198"/>
      <c r="F107" s="198"/>
      <c r="G107" s="198"/>
      <c r="H107" s="198"/>
      <c r="I107" s="198"/>
      <c r="J107" s="199">
        <f>J185</f>
        <v>0</v>
      </c>
      <c r="K107" s="134"/>
      <c r="L107" s="20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6"/>
      <c r="C108" s="134"/>
      <c r="D108" s="197" t="s">
        <v>686</v>
      </c>
      <c r="E108" s="198"/>
      <c r="F108" s="198"/>
      <c r="G108" s="198"/>
      <c r="H108" s="198"/>
      <c r="I108" s="198"/>
      <c r="J108" s="199">
        <f>J187</f>
        <v>0</v>
      </c>
      <c r="K108" s="134"/>
      <c r="L108" s="20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4" s="2" customFormat="1" ht="6.96" customHeight="1">
      <c r="A114" s="39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208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16</v>
      </c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185" t="str">
        <f>E7</f>
        <v>Využití pozemku parc.č.549/61, Světlá nad Sázavou</v>
      </c>
      <c r="F118" s="33"/>
      <c r="G118" s="33"/>
      <c r="H118" s="33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193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2" customFormat="1" ht="16.5" customHeight="1">
      <c r="A120" s="39"/>
      <c r="B120" s="40"/>
      <c r="C120" s="41"/>
      <c r="D120" s="41"/>
      <c r="E120" s="185" t="s">
        <v>194</v>
      </c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195</v>
      </c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6.5" customHeight="1">
      <c r="A122" s="39"/>
      <c r="B122" s="40"/>
      <c r="C122" s="41"/>
      <c r="D122" s="41"/>
      <c r="E122" s="77" t="str">
        <f>E11</f>
        <v>SO 1201 - Lávka přes poldr</v>
      </c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20</v>
      </c>
      <c r="D124" s="41"/>
      <c r="E124" s="41"/>
      <c r="F124" s="28" t="str">
        <f>F14</f>
        <v>parc.č.549/61</v>
      </c>
      <c r="G124" s="41"/>
      <c r="H124" s="41"/>
      <c r="I124" s="33" t="s">
        <v>22</v>
      </c>
      <c r="J124" s="80" t="str">
        <f>IF(J14="","",J14)</f>
        <v>10. 7. 2025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25.65" customHeight="1">
      <c r="A126" s="39"/>
      <c r="B126" s="40"/>
      <c r="C126" s="33" t="s">
        <v>24</v>
      </c>
      <c r="D126" s="41"/>
      <c r="E126" s="41"/>
      <c r="F126" s="28" t="str">
        <f>E17</f>
        <v>Město Světlá nad Sázavou</v>
      </c>
      <c r="G126" s="41"/>
      <c r="H126" s="41"/>
      <c r="I126" s="33" t="s">
        <v>31</v>
      </c>
      <c r="J126" s="37" t="str">
        <f>E23</f>
        <v>TRANSCONSULT s.r.o.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5.15" customHeight="1">
      <c r="A127" s="39"/>
      <c r="B127" s="40"/>
      <c r="C127" s="33" t="s">
        <v>29</v>
      </c>
      <c r="D127" s="41"/>
      <c r="E127" s="41"/>
      <c r="F127" s="28" t="str">
        <f>IF(E20="","",E20)</f>
        <v>Vyplň údaj</v>
      </c>
      <c r="G127" s="41"/>
      <c r="H127" s="41"/>
      <c r="I127" s="33" t="s">
        <v>35</v>
      </c>
      <c r="J127" s="37" t="str">
        <f>E26</f>
        <v xml:space="preserve"> </v>
      </c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0.32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64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11" customFormat="1" ht="29.28" customHeight="1">
      <c r="A129" s="201"/>
      <c r="B129" s="202"/>
      <c r="C129" s="203" t="s">
        <v>209</v>
      </c>
      <c r="D129" s="204" t="s">
        <v>63</v>
      </c>
      <c r="E129" s="204" t="s">
        <v>59</v>
      </c>
      <c r="F129" s="204" t="s">
        <v>60</v>
      </c>
      <c r="G129" s="204" t="s">
        <v>210</v>
      </c>
      <c r="H129" s="204" t="s">
        <v>211</v>
      </c>
      <c r="I129" s="204" t="s">
        <v>212</v>
      </c>
      <c r="J129" s="204" t="s">
        <v>199</v>
      </c>
      <c r="K129" s="205" t="s">
        <v>213</v>
      </c>
      <c r="L129" s="206"/>
      <c r="M129" s="101" t="s">
        <v>1</v>
      </c>
      <c r="N129" s="102" t="s">
        <v>42</v>
      </c>
      <c r="O129" s="102" t="s">
        <v>214</v>
      </c>
      <c r="P129" s="102" t="s">
        <v>215</v>
      </c>
      <c r="Q129" s="102" t="s">
        <v>216</v>
      </c>
      <c r="R129" s="102" t="s">
        <v>217</v>
      </c>
      <c r="S129" s="102" t="s">
        <v>218</v>
      </c>
      <c r="T129" s="103" t="s">
        <v>219</v>
      </c>
      <c r="U129" s="201"/>
      <c r="V129" s="201"/>
      <c r="W129" s="201"/>
      <c r="X129" s="201"/>
      <c r="Y129" s="201"/>
      <c r="Z129" s="201"/>
      <c r="AA129" s="201"/>
      <c r="AB129" s="201"/>
      <c r="AC129" s="201"/>
      <c r="AD129" s="201"/>
      <c r="AE129" s="201"/>
    </row>
    <row r="130" s="2" customFormat="1" ht="22.8" customHeight="1">
      <c r="A130" s="39"/>
      <c r="B130" s="40"/>
      <c r="C130" s="108" t="s">
        <v>220</v>
      </c>
      <c r="D130" s="41"/>
      <c r="E130" s="41"/>
      <c r="F130" s="41"/>
      <c r="G130" s="41"/>
      <c r="H130" s="41"/>
      <c r="I130" s="41"/>
      <c r="J130" s="207">
        <f>BK130</f>
        <v>0</v>
      </c>
      <c r="K130" s="41"/>
      <c r="L130" s="45"/>
      <c r="M130" s="104"/>
      <c r="N130" s="208"/>
      <c r="O130" s="105"/>
      <c r="P130" s="209">
        <f>P131+P180</f>
        <v>0</v>
      </c>
      <c r="Q130" s="105"/>
      <c r="R130" s="209">
        <f>R131+R180</f>
        <v>1.4402241199999999</v>
      </c>
      <c r="S130" s="105"/>
      <c r="T130" s="210">
        <f>T131+T180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77</v>
      </c>
      <c r="AU130" s="18" t="s">
        <v>201</v>
      </c>
      <c r="BK130" s="211">
        <f>BK131+BK180</f>
        <v>0</v>
      </c>
    </row>
    <row r="131" s="12" customFormat="1" ht="25.92" customHeight="1">
      <c r="A131" s="12"/>
      <c r="B131" s="212"/>
      <c r="C131" s="213"/>
      <c r="D131" s="214" t="s">
        <v>77</v>
      </c>
      <c r="E131" s="215" t="s">
        <v>307</v>
      </c>
      <c r="F131" s="215" t="s">
        <v>308</v>
      </c>
      <c r="G131" s="213"/>
      <c r="H131" s="213"/>
      <c r="I131" s="216"/>
      <c r="J131" s="217">
        <f>BK131</f>
        <v>0</v>
      </c>
      <c r="K131" s="213"/>
      <c r="L131" s="218"/>
      <c r="M131" s="219"/>
      <c r="N131" s="220"/>
      <c r="O131" s="220"/>
      <c r="P131" s="221">
        <f>P132+P144+P153+P176+P178</f>
        <v>0</v>
      </c>
      <c r="Q131" s="220"/>
      <c r="R131" s="221">
        <f>R132+R144+R153+R176+R178</f>
        <v>1.42231975</v>
      </c>
      <c r="S131" s="220"/>
      <c r="T131" s="222">
        <f>T132+T144+T153+T176+T178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3" t="s">
        <v>85</v>
      </c>
      <c r="AT131" s="224" t="s">
        <v>77</v>
      </c>
      <c r="AU131" s="224" t="s">
        <v>78</v>
      </c>
      <c r="AY131" s="223" t="s">
        <v>224</v>
      </c>
      <c r="BK131" s="225">
        <f>BK132+BK144+BK153+BK176+BK178</f>
        <v>0</v>
      </c>
    </row>
    <row r="132" s="12" customFormat="1" ht="22.8" customHeight="1">
      <c r="A132" s="12"/>
      <c r="B132" s="212"/>
      <c r="C132" s="213"/>
      <c r="D132" s="214" t="s">
        <v>77</v>
      </c>
      <c r="E132" s="244" t="s">
        <v>85</v>
      </c>
      <c r="F132" s="244" t="s">
        <v>309</v>
      </c>
      <c r="G132" s="213"/>
      <c r="H132" s="213"/>
      <c r="I132" s="216"/>
      <c r="J132" s="245">
        <f>BK132</f>
        <v>0</v>
      </c>
      <c r="K132" s="213"/>
      <c r="L132" s="218"/>
      <c r="M132" s="219"/>
      <c r="N132" s="220"/>
      <c r="O132" s="220"/>
      <c r="P132" s="221">
        <f>SUM(P133:P143)</f>
        <v>0</v>
      </c>
      <c r="Q132" s="220"/>
      <c r="R132" s="221">
        <f>SUM(R133:R143)</f>
        <v>0</v>
      </c>
      <c r="S132" s="220"/>
      <c r="T132" s="222">
        <f>SUM(T133:T143)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3" t="s">
        <v>85</v>
      </c>
      <c r="AT132" s="224" t="s">
        <v>77</v>
      </c>
      <c r="AU132" s="224" t="s">
        <v>85</v>
      </c>
      <c r="AY132" s="223" t="s">
        <v>224</v>
      </c>
      <c r="BK132" s="225">
        <f>SUM(BK133:BK143)</f>
        <v>0</v>
      </c>
    </row>
    <row r="133" s="2" customFormat="1" ht="24.15" customHeight="1">
      <c r="A133" s="39"/>
      <c r="B133" s="40"/>
      <c r="C133" s="226" t="s">
        <v>85</v>
      </c>
      <c r="D133" s="226" t="s">
        <v>225</v>
      </c>
      <c r="E133" s="227" t="s">
        <v>687</v>
      </c>
      <c r="F133" s="228" t="s">
        <v>688</v>
      </c>
      <c r="G133" s="229" t="s">
        <v>394</v>
      </c>
      <c r="H133" s="230">
        <v>29.649999999999999</v>
      </c>
      <c r="I133" s="231"/>
      <c r="J133" s="232">
        <f>ROUND(I133*H133,2)</f>
        <v>0</v>
      </c>
      <c r="K133" s="228" t="s">
        <v>229</v>
      </c>
      <c r="L133" s="45"/>
      <c r="M133" s="233" t="s">
        <v>1</v>
      </c>
      <c r="N133" s="234" t="s">
        <v>43</v>
      </c>
      <c r="O133" s="92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7" t="s">
        <v>243</v>
      </c>
      <c r="AT133" s="237" t="s">
        <v>225</v>
      </c>
      <c r="AU133" s="237" t="s">
        <v>87</v>
      </c>
      <c r="AY133" s="18" t="s">
        <v>224</v>
      </c>
      <c r="BE133" s="238">
        <f>IF(N133="základní",J133,0)</f>
        <v>0</v>
      </c>
      <c r="BF133" s="238">
        <f>IF(N133="snížená",J133,0)</f>
        <v>0</v>
      </c>
      <c r="BG133" s="238">
        <f>IF(N133="zákl. přenesená",J133,0)</f>
        <v>0</v>
      </c>
      <c r="BH133" s="238">
        <f>IF(N133="sníž. přenesená",J133,0)</f>
        <v>0</v>
      </c>
      <c r="BI133" s="238">
        <f>IF(N133="nulová",J133,0)</f>
        <v>0</v>
      </c>
      <c r="BJ133" s="18" t="s">
        <v>85</v>
      </c>
      <c r="BK133" s="238">
        <f>ROUND(I133*H133,2)</f>
        <v>0</v>
      </c>
      <c r="BL133" s="18" t="s">
        <v>243</v>
      </c>
      <c r="BM133" s="237" t="s">
        <v>689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690</v>
      </c>
      <c r="G134" s="251"/>
      <c r="H134" s="254">
        <v>23.989999999999998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78</v>
      </c>
      <c r="AY134" s="260" t="s">
        <v>224</v>
      </c>
    </row>
    <row r="135" s="13" customFormat="1">
      <c r="A135" s="13"/>
      <c r="B135" s="250"/>
      <c r="C135" s="251"/>
      <c r="D135" s="239" t="s">
        <v>314</v>
      </c>
      <c r="E135" s="252" t="s">
        <v>1</v>
      </c>
      <c r="F135" s="253" t="s">
        <v>691</v>
      </c>
      <c r="G135" s="251"/>
      <c r="H135" s="254">
        <v>5.6600000000000001</v>
      </c>
      <c r="I135" s="255"/>
      <c r="J135" s="251"/>
      <c r="K135" s="251"/>
      <c r="L135" s="256"/>
      <c r="M135" s="257"/>
      <c r="N135" s="258"/>
      <c r="O135" s="258"/>
      <c r="P135" s="258"/>
      <c r="Q135" s="258"/>
      <c r="R135" s="258"/>
      <c r="S135" s="258"/>
      <c r="T135" s="25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0" t="s">
        <v>314</v>
      </c>
      <c r="AU135" s="260" t="s">
        <v>87</v>
      </c>
      <c r="AV135" s="13" t="s">
        <v>87</v>
      </c>
      <c r="AW135" s="13" t="s">
        <v>34</v>
      </c>
      <c r="AX135" s="13" t="s">
        <v>78</v>
      </c>
      <c r="AY135" s="260" t="s">
        <v>224</v>
      </c>
    </row>
    <row r="136" s="15" customFormat="1">
      <c r="A136" s="15"/>
      <c r="B136" s="275"/>
      <c r="C136" s="276"/>
      <c r="D136" s="239" t="s">
        <v>314</v>
      </c>
      <c r="E136" s="277" t="s">
        <v>1</v>
      </c>
      <c r="F136" s="278" t="s">
        <v>463</v>
      </c>
      <c r="G136" s="276"/>
      <c r="H136" s="279">
        <v>29.649999999999999</v>
      </c>
      <c r="I136" s="280"/>
      <c r="J136" s="276"/>
      <c r="K136" s="276"/>
      <c r="L136" s="281"/>
      <c r="M136" s="282"/>
      <c r="N136" s="283"/>
      <c r="O136" s="283"/>
      <c r="P136" s="283"/>
      <c r="Q136" s="283"/>
      <c r="R136" s="283"/>
      <c r="S136" s="283"/>
      <c r="T136" s="28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85" t="s">
        <v>314</v>
      </c>
      <c r="AU136" s="285" t="s">
        <v>87</v>
      </c>
      <c r="AV136" s="15" t="s">
        <v>243</v>
      </c>
      <c r="AW136" s="15" t="s">
        <v>34</v>
      </c>
      <c r="AX136" s="15" t="s">
        <v>85</v>
      </c>
      <c r="AY136" s="285" t="s">
        <v>224</v>
      </c>
    </row>
    <row r="137" s="2" customFormat="1" ht="33" customHeight="1">
      <c r="A137" s="39"/>
      <c r="B137" s="40"/>
      <c r="C137" s="226" t="s">
        <v>87</v>
      </c>
      <c r="D137" s="226" t="s">
        <v>225</v>
      </c>
      <c r="E137" s="227" t="s">
        <v>692</v>
      </c>
      <c r="F137" s="228" t="s">
        <v>693</v>
      </c>
      <c r="G137" s="229" t="s">
        <v>394</v>
      </c>
      <c r="H137" s="230">
        <v>23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694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695</v>
      </c>
      <c r="G138" s="251"/>
      <c r="H138" s="254">
        <v>23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2" customFormat="1" ht="37.8" customHeight="1">
      <c r="A139" s="39"/>
      <c r="B139" s="40"/>
      <c r="C139" s="226" t="s">
        <v>101</v>
      </c>
      <c r="D139" s="226" t="s">
        <v>225</v>
      </c>
      <c r="E139" s="227" t="s">
        <v>696</v>
      </c>
      <c r="F139" s="228" t="s">
        <v>697</v>
      </c>
      <c r="G139" s="229" t="s">
        <v>394</v>
      </c>
      <c r="H139" s="230">
        <v>93.980000000000004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698</v>
      </c>
    </row>
    <row r="140" s="13" customFormat="1">
      <c r="A140" s="13"/>
      <c r="B140" s="250"/>
      <c r="C140" s="251"/>
      <c r="D140" s="239" t="s">
        <v>314</v>
      </c>
      <c r="E140" s="252" t="s">
        <v>1</v>
      </c>
      <c r="F140" s="253" t="s">
        <v>699</v>
      </c>
      <c r="G140" s="251"/>
      <c r="H140" s="254">
        <v>93.980000000000004</v>
      </c>
      <c r="I140" s="255"/>
      <c r="J140" s="251"/>
      <c r="K140" s="251"/>
      <c r="L140" s="256"/>
      <c r="M140" s="257"/>
      <c r="N140" s="258"/>
      <c r="O140" s="258"/>
      <c r="P140" s="258"/>
      <c r="Q140" s="258"/>
      <c r="R140" s="258"/>
      <c r="S140" s="258"/>
      <c r="T140" s="259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0" t="s">
        <v>314</v>
      </c>
      <c r="AU140" s="260" t="s">
        <v>87</v>
      </c>
      <c r="AV140" s="13" t="s">
        <v>87</v>
      </c>
      <c r="AW140" s="13" t="s">
        <v>34</v>
      </c>
      <c r="AX140" s="13" t="s">
        <v>85</v>
      </c>
      <c r="AY140" s="260" t="s">
        <v>224</v>
      </c>
    </row>
    <row r="141" s="2" customFormat="1" ht="37.8" customHeight="1">
      <c r="A141" s="39"/>
      <c r="B141" s="40"/>
      <c r="C141" s="226" t="s">
        <v>243</v>
      </c>
      <c r="D141" s="226" t="s">
        <v>225</v>
      </c>
      <c r="E141" s="227" t="s">
        <v>392</v>
      </c>
      <c r="F141" s="228" t="s">
        <v>393</v>
      </c>
      <c r="G141" s="229" t="s">
        <v>394</v>
      </c>
      <c r="H141" s="230">
        <v>5.6600000000000001</v>
      </c>
      <c r="I141" s="231"/>
      <c r="J141" s="232">
        <f>ROUND(I141*H141,2)</f>
        <v>0</v>
      </c>
      <c r="K141" s="228" t="s">
        <v>229</v>
      </c>
      <c r="L141" s="45"/>
      <c r="M141" s="233" t="s">
        <v>1</v>
      </c>
      <c r="N141" s="234" t="s">
        <v>43</v>
      </c>
      <c r="O141" s="92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7" t="s">
        <v>243</v>
      </c>
      <c r="AT141" s="237" t="s">
        <v>225</v>
      </c>
      <c r="AU141" s="237" t="s">
        <v>87</v>
      </c>
      <c r="AY141" s="18" t="s">
        <v>224</v>
      </c>
      <c r="BE141" s="238">
        <f>IF(N141="základní",J141,0)</f>
        <v>0</v>
      </c>
      <c r="BF141" s="238">
        <f>IF(N141="snížená",J141,0)</f>
        <v>0</v>
      </c>
      <c r="BG141" s="238">
        <f>IF(N141="zákl. přenesená",J141,0)</f>
        <v>0</v>
      </c>
      <c r="BH141" s="238">
        <f>IF(N141="sníž. přenesená",J141,0)</f>
        <v>0</v>
      </c>
      <c r="BI141" s="238">
        <f>IF(N141="nulová",J141,0)</f>
        <v>0</v>
      </c>
      <c r="BJ141" s="18" t="s">
        <v>85</v>
      </c>
      <c r="BK141" s="238">
        <f>ROUND(I141*H141,2)</f>
        <v>0</v>
      </c>
      <c r="BL141" s="18" t="s">
        <v>243</v>
      </c>
      <c r="BM141" s="237" t="s">
        <v>700</v>
      </c>
    </row>
    <row r="142" s="2" customFormat="1" ht="24.15" customHeight="1">
      <c r="A142" s="39"/>
      <c r="B142" s="40"/>
      <c r="C142" s="226" t="s">
        <v>223</v>
      </c>
      <c r="D142" s="226" t="s">
        <v>225</v>
      </c>
      <c r="E142" s="227" t="s">
        <v>701</v>
      </c>
      <c r="F142" s="228" t="s">
        <v>702</v>
      </c>
      <c r="G142" s="229" t="s">
        <v>394</v>
      </c>
      <c r="H142" s="230">
        <v>46.990000000000002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703</v>
      </c>
    </row>
    <row r="143" s="13" customFormat="1">
      <c r="A143" s="13"/>
      <c r="B143" s="250"/>
      <c r="C143" s="251"/>
      <c r="D143" s="239" t="s">
        <v>314</v>
      </c>
      <c r="E143" s="252" t="s">
        <v>1</v>
      </c>
      <c r="F143" s="253" t="s">
        <v>704</v>
      </c>
      <c r="G143" s="251"/>
      <c r="H143" s="254">
        <v>46.990000000000002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34</v>
      </c>
      <c r="AX143" s="13" t="s">
        <v>85</v>
      </c>
      <c r="AY143" s="260" t="s">
        <v>224</v>
      </c>
    </row>
    <row r="144" s="12" customFormat="1" ht="22.8" customHeight="1">
      <c r="A144" s="12"/>
      <c r="B144" s="212"/>
      <c r="C144" s="213"/>
      <c r="D144" s="214" t="s">
        <v>77</v>
      </c>
      <c r="E144" s="244" t="s">
        <v>101</v>
      </c>
      <c r="F144" s="244" t="s">
        <v>705</v>
      </c>
      <c r="G144" s="213"/>
      <c r="H144" s="213"/>
      <c r="I144" s="216"/>
      <c r="J144" s="245">
        <f>BK144</f>
        <v>0</v>
      </c>
      <c r="K144" s="213"/>
      <c r="L144" s="218"/>
      <c r="M144" s="219"/>
      <c r="N144" s="220"/>
      <c r="O144" s="220"/>
      <c r="P144" s="221">
        <f>SUM(P145:P152)</f>
        <v>0</v>
      </c>
      <c r="Q144" s="220"/>
      <c r="R144" s="221">
        <f>SUM(R145:R152)</f>
        <v>0.27773380000000003</v>
      </c>
      <c r="S144" s="220"/>
      <c r="T144" s="222">
        <f>SUM(T145:T152)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3" t="s">
        <v>85</v>
      </c>
      <c r="AT144" s="224" t="s">
        <v>77</v>
      </c>
      <c r="AU144" s="224" t="s">
        <v>85</v>
      </c>
      <c r="AY144" s="223" t="s">
        <v>224</v>
      </c>
      <c r="BK144" s="225">
        <f>SUM(BK145:BK152)</f>
        <v>0</v>
      </c>
    </row>
    <row r="145" s="2" customFormat="1" ht="16.5" customHeight="1">
      <c r="A145" s="39"/>
      <c r="B145" s="40"/>
      <c r="C145" s="226" t="s">
        <v>252</v>
      </c>
      <c r="D145" s="226" t="s">
        <v>225</v>
      </c>
      <c r="E145" s="227" t="s">
        <v>706</v>
      </c>
      <c r="F145" s="228" t="s">
        <v>707</v>
      </c>
      <c r="G145" s="229" t="s">
        <v>394</v>
      </c>
      <c r="H145" s="230">
        <v>4.4039999999999999</v>
      </c>
      <c r="I145" s="231"/>
      <c r="J145" s="232">
        <f>ROUND(I145*H145,2)</f>
        <v>0</v>
      </c>
      <c r="K145" s="228" t="s">
        <v>229</v>
      </c>
      <c r="L145" s="45"/>
      <c r="M145" s="233" t="s">
        <v>1</v>
      </c>
      <c r="N145" s="234" t="s">
        <v>43</v>
      </c>
      <c r="O145" s="92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243</v>
      </c>
      <c r="AT145" s="237" t="s">
        <v>225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708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709</v>
      </c>
      <c r="G146" s="251"/>
      <c r="H146" s="254">
        <v>4.4039999999999999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85</v>
      </c>
      <c r="AY146" s="260" t="s">
        <v>224</v>
      </c>
    </row>
    <row r="147" s="2" customFormat="1" ht="24.15" customHeight="1">
      <c r="A147" s="39"/>
      <c r="B147" s="40"/>
      <c r="C147" s="226" t="s">
        <v>257</v>
      </c>
      <c r="D147" s="226" t="s">
        <v>225</v>
      </c>
      <c r="E147" s="227" t="s">
        <v>710</v>
      </c>
      <c r="F147" s="228" t="s">
        <v>711</v>
      </c>
      <c r="G147" s="229" t="s">
        <v>312</v>
      </c>
      <c r="H147" s="230">
        <v>10.028000000000001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0.00166</v>
      </c>
      <c r="R147" s="235">
        <f>Q147*H147</f>
        <v>0.016646480000000002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243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712</v>
      </c>
    </row>
    <row r="148" s="13" customFormat="1">
      <c r="A148" s="13"/>
      <c r="B148" s="250"/>
      <c r="C148" s="251"/>
      <c r="D148" s="239" t="s">
        <v>314</v>
      </c>
      <c r="E148" s="252" t="s">
        <v>1</v>
      </c>
      <c r="F148" s="253" t="s">
        <v>713</v>
      </c>
      <c r="G148" s="251"/>
      <c r="H148" s="254">
        <v>10.028000000000001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34</v>
      </c>
      <c r="AX148" s="13" t="s">
        <v>85</v>
      </c>
      <c r="AY148" s="260" t="s">
        <v>224</v>
      </c>
    </row>
    <row r="149" s="2" customFormat="1" ht="24.15" customHeight="1">
      <c r="A149" s="39"/>
      <c r="B149" s="40"/>
      <c r="C149" s="226" t="s">
        <v>264</v>
      </c>
      <c r="D149" s="226" t="s">
        <v>225</v>
      </c>
      <c r="E149" s="227" t="s">
        <v>714</v>
      </c>
      <c r="F149" s="228" t="s">
        <v>715</v>
      </c>
      <c r="G149" s="229" t="s">
        <v>312</v>
      </c>
      <c r="H149" s="230">
        <v>10.028000000000001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4.0000000000000003E-05</v>
      </c>
      <c r="R149" s="235">
        <f>Q149*H149</f>
        <v>0.00040112000000000004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716</v>
      </c>
    </row>
    <row r="150" s="2" customFormat="1" ht="24.15" customHeight="1">
      <c r="A150" s="39"/>
      <c r="B150" s="40"/>
      <c r="C150" s="226" t="s">
        <v>271</v>
      </c>
      <c r="D150" s="226" t="s">
        <v>225</v>
      </c>
      <c r="E150" s="227" t="s">
        <v>717</v>
      </c>
      <c r="F150" s="228" t="s">
        <v>718</v>
      </c>
      <c r="G150" s="229" t="s">
        <v>486</v>
      </c>
      <c r="H150" s="230">
        <v>0.246</v>
      </c>
      <c r="I150" s="231"/>
      <c r="J150" s="232">
        <f>ROUND(I150*H150,2)</f>
        <v>0</v>
      </c>
      <c r="K150" s="228" t="s">
        <v>229</v>
      </c>
      <c r="L150" s="45"/>
      <c r="M150" s="233" t="s">
        <v>1</v>
      </c>
      <c r="N150" s="234" t="s">
        <v>43</v>
      </c>
      <c r="O150" s="92"/>
      <c r="P150" s="235">
        <f>O150*H150</f>
        <v>0</v>
      </c>
      <c r="Q150" s="235">
        <v>1.0597000000000001</v>
      </c>
      <c r="R150" s="235">
        <f>Q150*H150</f>
        <v>0.26068620000000003</v>
      </c>
      <c r="S150" s="235">
        <v>0</v>
      </c>
      <c r="T150" s="236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7" t="s">
        <v>243</v>
      </c>
      <c r="AT150" s="237" t="s">
        <v>225</v>
      </c>
      <c r="AU150" s="237" t="s">
        <v>87</v>
      </c>
      <c r="AY150" s="18" t="s">
        <v>224</v>
      </c>
      <c r="BE150" s="238">
        <f>IF(N150="základní",J150,0)</f>
        <v>0</v>
      </c>
      <c r="BF150" s="238">
        <f>IF(N150="snížená",J150,0)</f>
        <v>0</v>
      </c>
      <c r="BG150" s="238">
        <f>IF(N150="zákl. přenesená",J150,0)</f>
        <v>0</v>
      </c>
      <c r="BH150" s="238">
        <f>IF(N150="sníž. přenesená",J150,0)</f>
        <v>0</v>
      </c>
      <c r="BI150" s="238">
        <f>IF(N150="nulová",J150,0)</f>
        <v>0</v>
      </c>
      <c r="BJ150" s="18" t="s">
        <v>85</v>
      </c>
      <c r="BK150" s="238">
        <f>ROUND(I150*H150,2)</f>
        <v>0</v>
      </c>
      <c r="BL150" s="18" t="s">
        <v>243</v>
      </c>
      <c r="BM150" s="237" t="s">
        <v>719</v>
      </c>
    </row>
    <row r="151" s="14" customFormat="1">
      <c r="A151" s="14"/>
      <c r="B151" s="261"/>
      <c r="C151" s="262"/>
      <c r="D151" s="239" t="s">
        <v>314</v>
      </c>
      <c r="E151" s="263" t="s">
        <v>1</v>
      </c>
      <c r="F151" s="264" t="s">
        <v>720</v>
      </c>
      <c r="G151" s="262"/>
      <c r="H151" s="263" t="s">
        <v>1</v>
      </c>
      <c r="I151" s="265"/>
      <c r="J151" s="262"/>
      <c r="K151" s="262"/>
      <c r="L151" s="266"/>
      <c r="M151" s="267"/>
      <c r="N151" s="268"/>
      <c r="O151" s="268"/>
      <c r="P151" s="268"/>
      <c r="Q151" s="268"/>
      <c r="R151" s="268"/>
      <c r="S151" s="268"/>
      <c r="T151" s="26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0" t="s">
        <v>314</v>
      </c>
      <c r="AU151" s="270" t="s">
        <v>87</v>
      </c>
      <c r="AV151" s="14" t="s">
        <v>85</v>
      </c>
      <c r="AW151" s="14" t="s">
        <v>34</v>
      </c>
      <c r="AX151" s="14" t="s">
        <v>78</v>
      </c>
      <c r="AY151" s="270" t="s">
        <v>224</v>
      </c>
    </row>
    <row r="152" s="13" customFormat="1">
      <c r="A152" s="13"/>
      <c r="B152" s="250"/>
      <c r="C152" s="251"/>
      <c r="D152" s="239" t="s">
        <v>314</v>
      </c>
      <c r="E152" s="252" t="s">
        <v>1</v>
      </c>
      <c r="F152" s="253" t="s">
        <v>721</v>
      </c>
      <c r="G152" s="251"/>
      <c r="H152" s="254">
        <v>0.246</v>
      </c>
      <c r="I152" s="255"/>
      <c r="J152" s="251"/>
      <c r="K152" s="251"/>
      <c r="L152" s="256"/>
      <c r="M152" s="257"/>
      <c r="N152" s="258"/>
      <c r="O152" s="258"/>
      <c r="P152" s="258"/>
      <c r="Q152" s="258"/>
      <c r="R152" s="258"/>
      <c r="S152" s="258"/>
      <c r="T152" s="25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0" t="s">
        <v>314</v>
      </c>
      <c r="AU152" s="260" t="s">
        <v>87</v>
      </c>
      <c r="AV152" s="13" t="s">
        <v>87</v>
      </c>
      <c r="AW152" s="13" t="s">
        <v>34</v>
      </c>
      <c r="AX152" s="13" t="s">
        <v>85</v>
      </c>
      <c r="AY152" s="260" t="s">
        <v>224</v>
      </c>
    </row>
    <row r="153" s="12" customFormat="1" ht="22.8" customHeight="1">
      <c r="A153" s="12"/>
      <c r="B153" s="212"/>
      <c r="C153" s="213"/>
      <c r="D153" s="214" t="s">
        <v>77</v>
      </c>
      <c r="E153" s="244" t="s">
        <v>243</v>
      </c>
      <c r="F153" s="244" t="s">
        <v>611</v>
      </c>
      <c r="G153" s="213"/>
      <c r="H153" s="213"/>
      <c r="I153" s="216"/>
      <c r="J153" s="245">
        <f>BK153</f>
        <v>0</v>
      </c>
      <c r="K153" s="213"/>
      <c r="L153" s="218"/>
      <c r="M153" s="219"/>
      <c r="N153" s="220"/>
      <c r="O153" s="220"/>
      <c r="P153" s="221">
        <f>SUM(P154:P175)</f>
        <v>0</v>
      </c>
      <c r="Q153" s="220"/>
      <c r="R153" s="221">
        <f>SUM(R154:R175)</f>
        <v>1.08564595</v>
      </c>
      <c r="S153" s="220"/>
      <c r="T153" s="222">
        <f>SUM(T154:T175)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3" t="s">
        <v>85</v>
      </c>
      <c r="AT153" s="224" t="s">
        <v>77</v>
      </c>
      <c r="AU153" s="224" t="s">
        <v>85</v>
      </c>
      <c r="AY153" s="223" t="s">
        <v>224</v>
      </c>
      <c r="BK153" s="225">
        <f>SUM(BK154:BK175)</f>
        <v>0</v>
      </c>
    </row>
    <row r="154" s="2" customFormat="1" ht="16.5" customHeight="1">
      <c r="A154" s="39"/>
      <c r="B154" s="40"/>
      <c r="C154" s="226" t="s">
        <v>276</v>
      </c>
      <c r="D154" s="226" t="s">
        <v>225</v>
      </c>
      <c r="E154" s="227" t="s">
        <v>722</v>
      </c>
      <c r="F154" s="228" t="s">
        <v>723</v>
      </c>
      <c r="G154" s="229" t="s">
        <v>394</v>
      </c>
      <c r="H154" s="230">
        <v>0.78300000000000003</v>
      </c>
      <c r="I154" s="231"/>
      <c r="J154" s="232">
        <f>ROUND(I154*H154,2)</f>
        <v>0</v>
      </c>
      <c r="K154" s="228" t="s">
        <v>229</v>
      </c>
      <c r="L154" s="45"/>
      <c r="M154" s="233" t="s">
        <v>1</v>
      </c>
      <c r="N154" s="234" t="s">
        <v>43</v>
      </c>
      <c r="O154" s="92"/>
      <c r="P154" s="235">
        <f>O154*H154</f>
        <v>0</v>
      </c>
      <c r="Q154" s="235">
        <v>0.82464999999999999</v>
      </c>
      <c r="R154" s="235">
        <f>Q154*H154</f>
        <v>0.64570095000000005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243</v>
      </c>
      <c r="AT154" s="237" t="s">
        <v>225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243</v>
      </c>
      <c r="BM154" s="237" t="s">
        <v>724</v>
      </c>
    </row>
    <row r="155" s="2" customFormat="1">
      <c r="A155" s="39"/>
      <c r="B155" s="40"/>
      <c r="C155" s="41"/>
      <c r="D155" s="239" t="s">
        <v>235</v>
      </c>
      <c r="E155" s="41"/>
      <c r="F155" s="240" t="s">
        <v>725</v>
      </c>
      <c r="G155" s="41"/>
      <c r="H155" s="41"/>
      <c r="I155" s="241"/>
      <c r="J155" s="41"/>
      <c r="K155" s="41"/>
      <c r="L155" s="45"/>
      <c r="M155" s="242"/>
      <c r="N155" s="243"/>
      <c r="O155" s="92"/>
      <c r="P155" s="92"/>
      <c r="Q155" s="92"/>
      <c r="R155" s="92"/>
      <c r="S155" s="92"/>
      <c r="T155" s="93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235</v>
      </c>
      <c r="AU155" s="18" t="s">
        <v>87</v>
      </c>
    </row>
    <row r="156" s="13" customFormat="1">
      <c r="A156" s="13"/>
      <c r="B156" s="250"/>
      <c r="C156" s="251"/>
      <c r="D156" s="239" t="s">
        <v>314</v>
      </c>
      <c r="E156" s="252" t="s">
        <v>1</v>
      </c>
      <c r="F156" s="253" t="s">
        <v>726</v>
      </c>
      <c r="G156" s="251"/>
      <c r="H156" s="254">
        <v>0.59399999999999997</v>
      </c>
      <c r="I156" s="255"/>
      <c r="J156" s="251"/>
      <c r="K156" s="251"/>
      <c r="L156" s="256"/>
      <c r="M156" s="257"/>
      <c r="N156" s="258"/>
      <c r="O156" s="258"/>
      <c r="P156" s="258"/>
      <c r="Q156" s="258"/>
      <c r="R156" s="258"/>
      <c r="S156" s="258"/>
      <c r="T156" s="25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0" t="s">
        <v>314</v>
      </c>
      <c r="AU156" s="260" t="s">
        <v>87</v>
      </c>
      <c r="AV156" s="13" t="s">
        <v>87</v>
      </c>
      <c r="AW156" s="13" t="s">
        <v>34</v>
      </c>
      <c r="AX156" s="13" t="s">
        <v>78</v>
      </c>
      <c r="AY156" s="260" t="s">
        <v>224</v>
      </c>
    </row>
    <row r="157" s="13" customFormat="1">
      <c r="A157" s="13"/>
      <c r="B157" s="250"/>
      <c r="C157" s="251"/>
      <c r="D157" s="239" t="s">
        <v>314</v>
      </c>
      <c r="E157" s="252" t="s">
        <v>1</v>
      </c>
      <c r="F157" s="253" t="s">
        <v>727</v>
      </c>
      <c r="G157" s="251"/>
      <c r="H157" s="254">
        <v>0.13100000000000001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0" t="s">
        <v>314</v>
      </c>
      <c r="AU157" s="260" t="s">
        <v>87</v>
      </c>
      <c r="AV157" s="13" t="s">
        <v>87</v>
      </c>
      <c r="AW157" s="13" t="s">
        <v>34</v>
      </c>
      <c r="AX157" s="13" t="s">
        <v>78</v>
      </c>
      <c r="AY157" s="260" t="s">
        <v>224</v>
      </c>
    </row>
    <row r="158" s="13" customFormat="1">
      <c r="A158" s="13"/>
      <c r="B158" s="250"/>
      <c r="C158" s="251"/>
      <c r="D158" s="239" t="s">
        <v>314</v>
      </c>
      <c r="E158" s="252" t="s">
        <v>1</v>
      </c>
      <c r="F158" s="253" t="s">
        <v>728</v>
      </c>
      <c r="G158" s="251"/>
      <c r="H158" s="254">
        <v>0.058000000000000003</v>
      </c>
      <c r="I158" s="255"/>
      <c r="J158" s="251"/>
      <c r="K158" s="251"/>
      <c r="L158" s="256"/>
      <c r="M158" s="257"/>
      <c r="N158" s="258"/>
      <c r="O158" s="258"/>
      <c r="P158" s="258"/>
      <c r="Q158" s="258"/>
      <c r="R158" s="258"/>
      <c r="S158" s="258"/>
      <c r="T158" s="25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0" t="s">
        <v>314</v>
      </c>
      <c r="AU158" s="260" t="s">
        <v>87</v>
      </c>
      <c r="AV158" s="13" t="s">
        <v>87</v>
      </c>
      <c r="AW158" s="13" t="s">
        <v>34</v>
      </c>
      <c r="AX158" s="13" t="s">
        <v>78</v>
      </c>
      <c r="AY158" s="260" t="s">
        <v>224</v>
      </c>
    </row>
    <row r="159" s="15" customFormat="1">
      <c r="A159" s="15"/>
      <c r="B159" s="275"/>
      <c r="C159" s="276"/>
      <c r="D159" s="239" t="s">
        <v>314</v>
      </c>
      <c r="E159" s="277" t="s">
        <v>1</v>
      </c>
      <c r="F159" s="278" t="s">
        <v>463</v>
      </c>
      <c r="G159" s="276"/>
      <c r="H159" s="279">
        <v>0.78300000000000003</v>
      </c>
      <c r="I159" s="280"/>
      <c r="J159" s="276"/>
      <c r="K159" s="276"/>
      <c r="L159" s="281"/>
      <c r="M159" s="282"/>
      <c r="N159" s="283"/>
      <c r="O159" s="283"/>
      <c r="P159" s="283"/>
      <c r="Q159" s="283"/>
      <c r="R159" s="283"/>
      <c r="S159" s="283"/>
      <c r="T159" s="28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5" t="s">
        <v>314</v>
      </c>
      <c r="AU159" s="285" t="s">
        <v>87</v>
      </c>
      <c r="AV159" s="15" t="s">
        <v>243</v>
      </c>
      <c r="AW159" s="15" t="s">
        <v>34</v>
      </c>
      <c r="AX159" s="15" t="s">
        <v>85</v>
      </c>
      <c r="AY159" s="285" t="s">
        <v>224</v>
      </c>
    </row>
    <row r="160" s="2" customFormat="1" ht="33" customHeight="1">
      <c r="A160" s="39"/>
      <c r="B160" s="40"/>
      <c r="C160" s="226" t="s">
        <v>281</v>
      </c>
      <c r="D160" s="226" t="s">
        <v>225</v>
      </c>
      <c r="E160" s="227" t="s">
        <v>729</v>
      </c>
      <c r="F160" s="228" t="s">
        <v>730</v>
      </c>
      <c r="G160" s="229" t="s">
        <v>486</v>
      </c>
      <c r="H160" s="230">
        <v>0.42099999999999999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0.044999999999999998</v>
      </c>
      <c r="R160" s="235">
        <f>Q160*H160</f>
        <v>0.018945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731</v>
      </c>
    </row>
    <row r="161" s="14" customFormat="1">
      <c r="A161" s="14"/>
      <c r="B161" s="261"/>
      <c r="C161" s="262"/>
      <c r="D161" s="239" t="s">
        <v>314</v>
      </c>
      <c r="E161" s="263" t="s">
        <v>1</v>
      </c>
      <c r="F161" s="264" t="s">
        <v>732</v>
      </c>
      <c r="G161" s="262"/>
      <c r="H161" s="263" t="s">
        <v>1</v>
      </c>
      <c r="I161" s="265"/>
      <c r="J161" s="262"/>
      <c r="K161" s="262"/>
      <c r="L161" s="266"/>
      <c r="M161" s="267"/>
      <c r="N161" s="268"/>
      <c r="O161" s="268"/>
      <c r="P161" s="268"/>
      <c r="Q161" s="268"/>
      <c r="R161" s="268"/>
      <c r="S161" s="268"/>
      <c r="T161" s="26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0" t="s">
        <v>314</v>
      </c>
      <c r="AU161" s="270" t="s">
        <v>87</v>
      </c>
      <c r="AV161" s="14" t="s">
        <v>85</v>
      </c>
      <c r="AW161" s="14" t="s">
        <v>34</v>
      </c>
      <c r="AX161" s="14" t="s">
        <v>78</v>
      </c>
      <c r="AY161" s="270" t="s">
        <v>224</v>
      </c>
    </row>
    <row r="162" s="13" customFormat="1">
      <c r="A162" s="13"/>
      <c r="B162" s="250"/>
      <c r="C162" s="251"/>
      <c r="D162" s="239" t="s">
        <v>314</v>
      </c>
      <c r="E162" s="252" t="s">
        <v>1</v>
      </c>
      <c r="F162" s="253" t="s">
        <v>733</v>
      </c>
      <c r="G162" s="251"/>
      <c r="H162" s="254">
        <v>0.121</v>
      </c>
      <c r="I162" s="255"/>
      <c r="J162" s="251"/>
      <c r="K162" s="251"/>
      <c r="L162" s="256"/>
      <c r="M162" s="257"/>
      <c r="N162" s="258"/>
      <c r="O162" s="258"/>
      <c r="P162" s="258"/>
      <c r="Q162" s="258"/>
      <c r="R162" s="258"/>
      <c r="S162" s="258"/>
      <c r="T162" s="25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0" t="s">
        <v>314</v>
      </c>
      <c r="AU162" s="260" t="s">
        <v>87</v>
      </c>
      <c r="AV162" s="13" t="s">
        <v>87</v>
      </c>
      <c r="AW162" s="13" t="s">
        <v>34</v>
      </c>
      <c r="AX162" s="13" t="s">
        <v>78</v>
      </c>
      <c r="AY162" s="260" t="s">
        <v>224</v>
      </c>
    </row>
    <row r="163" s="14" customFormat="1">
      <c r="A163" s="14"/>
      <c r="B163" s="261"/>
      <c r="C163" s="262"/>
      <c r="D163" s="239" t="s">
        <v>314</v>
      </c>
      <c r="E163" s="263" t="s">
        <v>1</v>
      </c>
      <c r="F163" s="264" t="s">
        <v>734</v>
      </c>
      <c r="G163" s="262"/>
      <c r="H163" s="263" t="s">
        <v>1</v>
      </c>
      <c r="I163" s="265"/>
      <c r="J163" s="262"/>
      <c r="K163" s="262"/>
      <c r="L163" s="266"/>
      <c r="M163" s="267"/>
      <c r="N163" s="268"/>
      <c r="O163" s="268"/>
      <c r="P163" s="268"/>
      <c r="Q163" s="268"/>
      <c r="R163" s="268"/>
      <c r="S163" s="268"/>
      <c r="T163" s="26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70" t="s">
        <v>314</v>
      </c>
      <c r="AU163" s="270" t="s">
        <v>87</v>
      </c>
      <c r="AV163" s="14" t="s">
        <v>85</v>
      </c>
      <c r="AW163" s="14" t="s">
        <v>34</v>
      </c>
      <c r="AX163" s="14" t="s">
        <v>78</v>
      </c>
      <c r="AY163" s="270" t="s">
        <v>224</v>
      </c>
    </row>
    <row r="164" s="13" customFormat="1">
      <c r="A164" s="13"/>
      <c r="B164" s="250"/>
      <c r="C164" s="251"/>
      <c r="D164" s="239" t="s">
        <v>314</v>
      </c>
      <c r="E164" s="252" t="s">
        <v>1</v>
      </c>
      <c r="F164" s="253" t="s">
        <v>735</v>
      </c>
      <c r="G164" s="251"/>
      <c r="H164" s="254">
        <v>0.214</v>
      </c>
      <c r="I164" s="255"/>
      <c r="J164" s="251"/>
      <c r="K164" s="251"/>
      <c r="L164" s="256"/>
      <c r="M164" s="257"/>
      <c r="N164" s="258"/>
      <c r="O164" s="258"/>
      <c r="P164" s="258"/>
      <c r="Q164" s="258"/>
      <c r="R164" s="258"/>
      <c r="S164" s="258"/>
      <c r="T164" s="25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0" t="s">
        <v>314</v>
      </c>
      <c r="AU164" s="260" t="s">
        <v>87</v>
      </c>
      <c r="AV164" s="13" t="s">
        <v>87</v>
      </c>
      <c r="AW164" s="13" t="s">
        <v>34</v>
      </c>
      <c r="AX164" s="13" t="s">
        <v>78</v>
      </c>
      <c r="AY164" s="260" t="s">
        <v>224</v>
      </c>
    </row>
    <row r="165" s="14" customFormat="1">
      <c r="A165" s="14"/>
      <c r="B165" s="261"/>
      <c r="C165" s="262"/>
      <c r="D165" s="239" t="s">
        <v>314</v>
      </c>
      <c r="E165" s="263" t="s">
        <v>1</v>
      </c>
      <c r="F165" s="264" t="s">
        <v>736</v>
      </c>
      <c r="G165" s="262"/>
      <c r="H165" s="263" t="s">
        <v>1</v>
      </c>
      <c r="I165" s="265"/>
      <c r="J165" s="262"/>
      <c r="K165" s="262"/>
      <c r="L165" s="266"/>
      <c r="M165" s="267"/>
      <c r="N165" s="268"/>
      <c r="O165" s="268"/>
      <c r="P165" s="268"/>
      <c r="Q165" s="268"/>
      <c r="R165" s="268"/>
      <c r="S165" s="268"/>
      <c r="T165" s="26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70" t="s">
        <v>314</v>
      </c>
      <c r="AU165" s="270" t="s">
        <v>87</v>
      </c>
      <c r="AV165" s="14" t="s">
        <v>85</v>
      </c>
      <c r="AW165" s="14" t="s">
        <v>34</v>
      </c>
      <c r="AX165" s="14" t="s">
        <v>78</v>
      </c>
      <c r="AY165" s="270" t="s">
        <v>224</v>
      </c>
    </row>
    <row r="166" s="13" customFormat="1">
      <c r="A166" s="13"/>
      <c r="B166" s="250"/>
      <c r="C166" s="251"/>
      <c r="D166" s="239" t="s">
        <v>314</v>
      </c>
      <c r="E166" s="252" t="s">
        <v>1</v>
      </c>
      <c r="F166" s="253" t="s">
        <v>737</v>
      </c>
      <c r="G166" s="251"/>
      <c r="H166" s="254">
        <v>0.085999999999999993</v>
      </c>
      <c r="I166" s="255"/>
      <c r="J166" s="251"/>
      <c r="K166" s="251"/>
      <c r="L166" s="256"/>
      <c r="M166" s="257"/>
      <c r="N166" s="258"/>
      <c r="O166" s="258"/>
      <c r="P166" s="258"/>
      <c r="Q166" s="258"/>
      <c r="R166" s="258"/>
      <c r="S166" s="258"/>
      <c r="T166" s="25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0" t="s">
        <v>314</v>
      </c>
      <c r="AU166" s="260" t="s">
        <v>87</v>
      </c>
      <c r="AV166" s="13" t="s">
        <v>87</v>
      </c>
      <c r="AW166" s="13" t="s">
        <v>34</v>
      </c>
      <c r="AX166" s="13" t="s">
        <v>78</v>
      </c>
      <c r="AY166" s="260" t="s">
        <v>224</v>
      </c>
    </row>
    <row r="167" s="15" customFormat="1">
      <c r="A167" s="15"/>
      <c r="B167" s="275"/>
      <c r="C167" s="276"/>
      <c r="D167" s="239" t="s">
        <v>314</v>
      </c>
      <c r="E167" s="277" t="s">
        <v>1</v>
      </c>
      <c r="F167" s="278" t="s">
        <v>463</v>
      </c>
      <c r="G167" s="276"/>
      <c r="H167" s="279">
        <v>0.42099999999999999</v>
      </c>
      <c r="I167" s="280"/>
      <c r="J167" s="276"/>
      <c r="K167" s="276"/>
      <c r="L167" s="281"/>
      <c r="M167" s="282"/>
      <c r="N167" s="283"/>
      <c r="O167" s="283"/>
      <c r="P167" s="283"/>
      <c r="Q167" s="283"/>
      <c r="R167" s="283"/>
      <c r="S167" s="283"/>
      <c r="T167" s="28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5" t="s">
        <v>314</v>
      </c>
      <c r="AU167" s="285" t="s">
        <v>87</v>
      </c>
      <c r="AV167" s="15" t="s">
        <v>243</v>
      </c>
      <c r="AW167" s="15" t="s">
        <v>34</v>
      </c>
      <c r="AX167" s="15" t="s">
        <v>85</v>
      </c>
      <c r="AY167" s="285" t="s">
        <v>224</v>
      </c>
    </row>
    <row r="168" s="2" customFormat="1" ht="24.15" customHeight="1">
      <c r="A168" s="39"/>
      <c r="B168" s="40"/>
      <c r="C168" s="297" t="s">
        <v>8</v>
      </c>
      <c r="D168" s="297" t="s">
        <v>483</v>
      </c>
      <c r="E168" s="298" t="s">
        <v>738</v>
      </c>
      <c r="F168" s="299" t="s">
        <v>739</v>
      </c>
      <c r="G168" s="300" t="s">
        <v>486</v>
      </c>
      <c r="H168" s="301">
        <v>0.085999999999999993</v>
      </c>
      <c r="I168" s="302"/>
      <c r="J168" s="303">
        <f>ROUND(I168*H168,2)</f>
        <v>0</v>
      </c>
      <c r="K168" s="299" t="s">
        <v>229</v>
      </c>
      <c r="L168" s="304"/>
      <c r="M168" s="305" t="s">
        <v>1</v>
      </c>
      <c r="N168" s="306" t="s">
        <v>43</v>
      </c>
      <c r="O168" s="92"/>
      <c r="P168" s="235">
        <f>O168*H168</f>
        <v>0</v>
      </c>
      <c r="Q168" s="235">
        <v>1</v>
      </c>
      <c r="R168" s="235">
        <f>Q168*H168</f>
        <v>0.085999999999999993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264</v>
      </c>
      <c r="AT168" s="237" t="s">
        <v>483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740</v>
      </c>
    </row>
    <row r="169" s="13" customFormat="1">
      <c r="A169" s="13"/>
      <c r="B169" s="250"/>
      <c r="C169" s="251"/>
      <c r="D169" s="239" t="s">
        <v>314</v>
      </c>
      <c r="E169" s="252" t="s">
        <v>1</v>
      </c>
      <c r="F169" s="253" t="s">
        <v>737</v>
      </c>
      <c r="G169" s="251"/>
      <c r="H169" s="254">
        <v>0.085999999999999993</v>
      </c>
      <c r="I169" s="255"/>
      <c r="J169" s="251"/>
      <c r="K169" s="251"/>
      <c r="L169" s="256"/>
      <c r="M169" s="257"/>
      <c r="N169" s="258"/>
      <c r="O169" s="258"/>
      <c r="P169" s="258"/>
      <c r="Q169" s="258"/>
      <c r="R169" s="258"/>
      <c r="S169" s="258"/>
      <c r="T169" s="25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0" t="s">
        <v>314</v>
      </c>
      <c r="AU169" s="260" t="s">
        <v>87</v>
      </c>
      <c r="AV169" s="13" t="s">
        <v>87</v>
      </c>
      <c r="AW169" s="13" t="s">
        <v>34</v>
      </c>
      <c r="AX169" s="13" t="s">
        <v>85</v>
      </c>
      <c r="AY169" s="260" t="s">
        <v>224</v>
      </c>
    </row>
    <row r="170" s="2" customFormat="1" ht="21.75" customHeight="1">
      <c r="A170" s="39"/>
      <c r="B170" s="40"/>
      <c r="C170" s="297" t="s">
        <v>294</v>
      </c>
      <c r="D170" s="297" t="s">
        <v>483</v>
      </c>
      <c r="E170" s="298" t="s">
        <v>741</v>
      </c>
      <c r="F170" s="299" t="s">
        <v>742</v>
      </c>
      <c r="G170" s="300" t="s">
        <v>486</v>
      </c>
      <c r="H170" s="301">
        <v>0.214</v>
      </c>
      <c r="I170" s="302"/>
      <c r="J170" s="303">
        <f>ROUND(I170*H170,2)</f>
        <v>0</v>
      </c>
      <c r="K170" s="299" t="s">
        <v>229</v>
      </c>
      <c r="L170" s="304"/>
      <c r="M170" s="305" t="s">
        <v>1</v>
      </c>
      <c r="N170" s="306" t="s">
        <v>43</v>
      </c>
      <c r="O170" s="92"/>
      <c r="P170" s="235">
        <f>O170*H170</f>
        <v>0</v>
      </c>
      <c r="Q170" s="235">
        <v>1</v>
      </c>
      <c r="R170" s="235">
        <f>Q170*H170</f>
        <v>0.214</v>
      </c>
      <c r="S170" s="235">
        <v>0</v>
      </c>
      <c r="T170" s="236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264</v>
      </c>
      <c r="AT170" s="237" t="s">
        <v>483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243</v>
      </c>
      <c r="BM170" s="237" t="s">
        <v>743</v>
      </c>
    </row>
    <row r="171" s="13" customFormat="1">
      <c r="A171" s="13"/>
      <c r="B171" s="250"/>
      <c r="C171" s="251"/>
      <c r="D171" s="239" t="s">
        <v>314</v>
      </c>
      <c r="E171" s="252" t="s">
        <v>1</v>
      </c>
      <c r="F171" s="253" t="s">
        <v>735</v>
      </c>
      <c r="G171" s="251"/>
      <c r="H171" s="254">
        <v>0.214</v>
      </c>
      <c r="I171" s="255"/>
      <c r="J171" s="251"/>
      <c r="K171" s="251"/>
      <c r="L171" s="256"/>
      <c r="M171" s="257"/>
      <c r="N171" s="258"/>
      <c r="O171" s="258"/>
      <c r="P171" s="258"/>
      <c r="Q171" s="258"/>
      <c r="R171" s="258"/>
      <c r="S171" s="258"/>
      <c r="T171" s="25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0" t="s">
        <v>314</v>
      </c>
      <c r="AU171" s="260" t="s">
        <v>87</v>
      </c>
      <c r="AV171" s="13" t="s">
        <v>87</v>
      </c>
      <c r="AW171" s="13" t="s">
        <v>34</v>
      </c>
      <c r="AX171" s="13" t="s">
        <v>85</v>
      </c>
      <c r="AY171" s="260" t="s">
        <v>224</v>
      </c>
    </row>
    <row r="172" s="2" customFormat="1" ht="21.75" customHeight="1">
      <c r="A172" s="39"/>
      <c r="B172" s="40"/>
      <c r="C172" s="297" t="s">
        <v>299</v>
      </c>
      <c r="D172" s="297" t="s">
        <v>483</v>
      </c>
      <c r="E172" s="298" t="s">
        <v>744</v>
      </c>
      <c r="F172" s="299" t="s">
        <v>745</v>
      </c>
      <c r="G172" s="300" t="s">
        <v>486</v>
      </c>
      <c r="H172" s="301">
        <v>0.121</v>
      </c>
      <c r="I172" s="302"/>
      <c r="J172" s="303">
        <f>ROUND(I172*H172,2)</f>
        <v>0</v>
      </c>
      <c r="K172" s="299" t="s">
        <v>1</v>
      </c>
      <c r="L172" s="304"/>
      <c r="M172" s="305" t="s">
        <v>1</v>
      </c>
      <c r="N172" s="306" t="s">
        <v>43</v>
      </c>
      <c r="O172" s="92"/>
      <c r="P172" s="235">
        <f>O172*H172</f>
        <v>0</v>
      </c>
      <c r="Q172" s="235">
        <v>1</v>
      </c>
      <c r="R172" s="235">
        <f>Q172*H172</f>
        <v>0.121</v>
      </c>
      <c r="S172" s="235">
        <v>0</v>
      </c>
      <c r="T172" s="236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7" t="s">
        <v>264</v>
      </c>
      <c r="AT172" s="237" t="s">
        <v>483</v>
      </c>
      <c r="AU172" s="237" t="s">
        <v>87</v>
      </c>
      <c r="AY172" s="18" t="s">
        <v>224</v>
      </c>
      <c r="BE172" s="238">
        <f>IF(N172="základní",J172,0)</f>
        <v>0</v>
      </c>
      <c r="BF172" s="238">
        <f>IF(N172="snížená",J172,0)</f>
        <v>0</v>
      </c>
      <c r="BG172" s="238">
        <f>IF(N172="zákl. přenesená",J172,0)</f>
        <v>0</v>
      </c>
      <c r="BH172" s="238">
        <f>IF(N172="sníž. přenesená",J172,0)</f>
        <v>0</v>
      </c>
      <c r="BI172" s="238">
        <f>IF(N172="nulová",J172,0)</f>
        <v>0</v>
      </c>
      <c r="BJ172" s="18" t="s">
        <v>85</v>
      </c>
      <c r="BK172" s="238">
        <f>ROUND(I172*H172,2)</f>
        <v>0</v>
      </c>
      <c r="BL172" s="18" t="s">
        <v>243</v>
      </c>
      <c r="BM172" s="237" t="s">
        <v>746</v>
      </c>
    </row>
    <row r="173" s="13" customFormat="1">
      <c r="A173" s="13"/>
      <c r="B173" s="250"/>
      <c r="C173" s="251"/>
      <c r="D173" s="239" t="s">
        <v>314</v>
      </c>
      <c r="E173" s="252" t="s">
        <v>1</v>
      </c>
      <c r="F173" s="253" t="s">
        <v>733</v>
      </c>
      <c r="G173" s="251"/>
      <c r="H173" s="254">
        <v>0.121</v>
      </c>
      <c r="I173" s="255"/>
      <c r="J173" s="251"/>
      <c r="K173" s="251"/>
      <c r="L173" s="256"/>
      <c r="M173" s="257"/>
      <c r="N173" s="258"/>
      <c r="O173" s="258"/>
      <c r="P173" s="258"/>
      <c r="Q173" s="258"/>
      <c r="R173" s="258"/>
      <c r="S173" s="258"/>
      <c r="T173" s="25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0" t="s">
        <v>314</v>
      </c>
      <c r="AU173" s="260" t="s">
        <v>87</v>
      </c>
      <c r="AV173" s="13" t="s">
        <v>87</v>
      </c>
      <c r="AW173" s="13" t="s">
        <v>34</v>
      </c>
      <c r="AX173" s="13" t="s">
        <v>85</v>
      </c>
      <c r="AY173" s="260" t="s">
        <v>224</v>
      </c>
    </row>
    <row r="174" s="2" customFormat="1" ht="24.15" customHeight="1">
      <c r="A174" s="39"/>
      <c r="B174" s="40"/>
      <c r="C174" s="226" t="s">
        <v>361</v>
      </c>
      <c r="D174" s="226" t="s">
        <v>225</v>
      </c>
      <c r="E174" s="227" t="s">
        <v>747</v>
      </c>
      <c r="F174" s="228" t="s">
        <v>748</v>
      </c>
      <c r="G174" s="229" t="s">
        <v>312</v>
      </c>
      <c r="H174" s="230">
        <v>12.4</v>
      </c>
      <c r="I174" s="231"/>
      <c r="J174" s="232">
        <f>ROUND(I174*H174,2)</f>
        <v>0</v>
      </c>
      <c r="K174" s="228" t="s">
        <v>229</v>
      </c>
      <c r="L174" s="45"/>
      <c r="M174" s="233" t="s">
        <v>1</v>
      </c>
      <c r="N174" s="234" t="s">
        <v>43</v>
      </c>
      <c r="O174" s="92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7" t="s">
        <v>243</v>
      </c>
      <c r="AT174" s="237" t="s">
        <v>225</v>
      </c>
      <c r="AU174" s="237" t="s">
        <v>87</v>
      </c>
      <c r="AY174" s="18" t="s">
        <v>224</v>
      </c>
      <c r="BE174" s="238">
        <f>IF(N174="základní",J174,0)</f>
        <v>0</v>
      </c>
      <c r="BF174" s="238">
        <f>IF(N174="snížená",J174,0)</f>
        <v>0</v>
      </c>
      <c r="BG174" s="238">
        <f>IF(N174="zákl. přenesená",J174,0)</f>
        <v>0</v>
      </c>
      <c r="BH174" s="238">
        <f>IF(N174="sníž. přenesená",J174,0)</f>
        <v>0</v>
      </c>
      <c r="BI174" s="238">
        <f>IF(N174="nulová",J174,0)</f>
        <v>0</v>
      </c>
      <c r="BJ174" s="18" t="s">
        <v>85</v>
      </c>
      <c r="BK174" s="238">
        <f>ROUND(I174*H174,2)</f>
        <v>0</v>
      </c>
      <c r="BL174" s="18" t="s">
        <v>243</v>
      </c>
      <c r="BM174" s="237" t="s">
        <v>749</v>
      </c>
    </row>
    <row r="175" s="13" customFormat="1">
      <c r="A175" s="13"/>
      <c r="B175" s="250"/>
      <c r="C175" s="251"/>
      <c r="D175" s="239" t="s">
        <v>314</v>
      </c>
      <c r="E175" s="252" t="s">
        <v>1</v>
      </c>
      <c r="F175" s="253" t="s">
        <v>750</v>
      </c>
      <c r="G175" s="251"/>
      <c r="H175" s="254">
        <v>12.4</v>
      </c>
      <c r="I175" s="255"/>
      <c r="J175" s="251"/>
      <c r="K175" s="251"/>
      <c r="L175" s="256"/>
      <c r="M175" s="257"/>
      <c r="N175" s="258"/>
      <c r="O175" s="258"/>
      <c r="P175" s="258"/>
      <c r="Q175" s="258"/>
      <c r="R175" s="258"/>
      <c r="S175" s="258"/>
      <c r="T175" s="25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0" t="s">
        <v>314</v>
      </c>
      <c r="AU175" s="260" t="s">
        <v>87</v>
      </c>
      <c r="AV175" s="13" t="s">
        <v>87</v>
      </c>
      <c r="AW175" s="13" t="s">
        <v>34</v>
      </c>
      <c r="AX175" s="13" t="s">
        <v>85</v>
      </c>
      <c r="AY175" s="260" t="s">
        <v>224</v>
      </c>
    </row>
    <row r="176" s="12" customFormat="1" ht="22.8" customHeight="1">
      <c r="A176" s="12"/>
      <c r="B176" s="212"/>
      <c r="C176" s="213"/>
      <c r="D176" s="214" t="s">
        <v>77</v>
      </c>
      <c r="E176" s="244" t="s">
        <v>252</v>
      </c>
      <c r="F176" s="244" t="s">
        <v>751</v>
      </c>
      <c r="G176" s="213"/>
      <c r="H176" s="213"/>
      <c r="I176" s="216"/>
      <c r="J176" s="245">
        <f>BK176</f>
        <v>0</v>
      </c>
      <c r="K176" s="213"/>
      <c r="L176" s="218"/>
      <c r="M176" s="219"/>
      <c r="N176" s="220"/>
      <c r="O176" s="220"/>
      <c r="P176" s="221">
        <f>P177</f>
        <v>0</v>
      </c>
      <c r="Q176" s="220"/>
      <c r="R176" s="221">
        <f>R177</f>
        <v>0.058939999999999992</v>
      </c>
      <c r="S176" s="220"/>
      <c r="T176" s="222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3" t="s">
        <v>85</v>
      </c>
      <c r="AT176" s="224" t="s">
        <v>77</v>
      </c>
      <c r="AU176" s="224" t="s">
        <v>85</v>
      </c>
      <c r="AY176" s="223" t="s">
        <v>224</v>
      </c>
      <c r="BK176" s="225">
        <f>BK177</f>
        <v>0</v>
      </c>
    </row>
    <row r="177" s="2" customFormat="1" ht="24.15" customHeight="1">
      <c r="A177" s="39"/>
      <c r="B177" s="40"/>
      <c r="C177" s="226" t="s">
        <v>365</v>
      </c>
      <c r="D177" s="226" t="s">
        <v>225</v>
      </c>
      <c r="E177" s="227" t="s">
        <v>752</v>
      </c>
      <c r="F177" s="228" t="s">
        <v>753</v>
      </c>
      <c r="G177" s="229" t="s">
        <v>754</v>
      </c>
      <c r="H177" s="230">
        <v>421</v>
      </c>
      <c r="I177" s="231"/>
      <c r="J177" s="232">
        <f>ROUND(I177*H177,2)</f>
        <v>0</v>
      </c>
      <c r="K177" s="228" t="s">
        <v>229</v>
      </c>
      <c r="L177" s="45"/>
      <c r="M177" s="233" t="s">
        <v>1</v>
      </c>
      <c r="N177" s="234" t="s">
        <v>43</v>
      </c>
      <c r="O177" s="92"/>
      <c r="P177" s="235">
        <f>O177*H177</f>
        <v>0</v>
      </c>
      <c r="Q177" s="235">
        <v>0.00013999999999999999</v>
      </c>
      <c r="R177" s="235">
        <f>Q177*H177</f>
        <v>0.058939999999999992</v>
      </c>
      <c r="S177" s="235">
        <v>0</v>
      </c>
      <c r="T177" s="236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7" t="s">
        <v>243</v>
      </c>
      <c r="AT177" s="237" t="s">
        <v>225</v>
      </c>
      <c r="AU177" s="237" t="s">
        <v>87</v>
      </c>
      <c r="AY177" s="18" t="s">
        <v>224</v>
      </c>
      <c r="BE177" s="238">
        <f>IF(N177="základní",J177,0)</f>
        <v>0</v>
      </c>
      <c r="BF177" s="238">
        <f>IF(N177="snížená",J177,0)</f>
        <v>0</v>
      </c>
      <c r="BG177" s="238">
        <f>IF(N177="zákl. přenesená",J177,0)</f>
        <v>0</v>
      </c>
      <c r="BH177" s="238">
        <f>IF(N177="sníž. přenesená",J177,0)</f>
        <v>0</v>
      </c>
      <c r="BI177" s="238">
        <f>IF(N177="nulová",J177,0)</f>
        <v>0</v>
      </c>
      <c r="BJ177" s="18" t="s">
        <v>85</v>
      </c>
      <c r="BK177" s="238">
        <f>ROUND(I177*H177,2)</f>
        <v>0</v>
      </c>
      <c r="BL177" s="18" t="s">
        <v>243</v>
      </c>
      <c r="BM177" s="237" t="s">
        <v>755</v>
      </c>
    </row>
    <row r="178" s="12" customFormat="1" ht="22.8" customHeight="1">
      <c r="A178" s="12"/>
      <c r="B178" s="212"/>
      <c r="C178" s="213"/>
      <c r="D178" s="214" t="s">
        <v>77</v>
      </c>
      <c r="E178" s="244" t="s">
        <v>597</v>
      </c>
      <c r="F178" s="244" t="s">
        <v>598</v>
      </c>
      <c r="G178" s="213"/>
      <c r="H178" s="213"/>
      <c r="I178" s="216"/>
      <c r="J178" s="245">
        <f>BK178</f>
        <v>0</v>
      </c>
      <c r="K178" s="213"/>
      <c r="L178" s="218"/>
      <c r="M178" s="219"/>
      <c r="N178" s="220"/>
      <c r="O178" s="220"/>
      <c r="P178" s="221">
        <f>P179</f>
        <v>0</v>
      </c>
      <c r="Q178" s="220"/>
      <c r="R178" s="221">
        <f>R179</f>
        <v>0</v>
      </c>
      <c r="S178" s="220"/>
      <c r="T178" s="222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3" t="s">
        <v>85</v>
      </c>
      <c r="AT178" s="224" t="s">
        <v>77</v>
      </c>
      <c r="AU178" s="224" t="s">
        <v>85</v>
      </c>
      <c r="AY178" s="223" t="s">
        <v>224</v>
      </c>
      <c r="BK178" s="225">
        <f>BK179</f>
        <v>0</v>
      </c>
    </row>
    <row r="179" s="2" customFormat="1" ht="24.15" customHeight="1">
      <c r="A179" s="39"/>
      <c r="B179" s="40"/>
      <c r="C179" s="226" t="s">
        <v>371</v>
      </c>
      <c r="D179" s="226" t="s">
        <v>225</v>
      </c>
      <c r="E179" s="227" t="s">
        <v>756</v>
      </c>
      <c r="F179" s="228" t="s">
        <v>757</v>
      </c>
      <c r="G179" s="229" t="s">
        <v>486</v>
      </c>
      <c r="H179" s="230">
        <v>1.4219999999999999</v>
      </c>
      <c r="I179" s="231"/>
      <c r="J179" s="232">
        <f>ROUND(I179*H179,2)</f>
        <v>0</v>
      </c>
      <c r="K179" s="228" t="s">
        <v>229</v>
      </c>
      <c r="L179" s="45"/>
      <c r="M179" s="233" t="s">
        <v>1</v>
      </c>
      <c r="N179" s="234" t="s">
        <v>43</v>
      </c>
      <c r="O179" s="92"/>
      <c r="P179" s="235">
        <f>O179*H179</f>
        <v>0</v>
      </c>
      <c r="Q179" s="235">
        <v>0</v>
      </c>
      <c r="R179" s="235">
        <f>Q179*H179</f>
        <v>0</v>
      </c>
      <c r="S179" s="235">
        <v>0</v>
      </c>
      <c r="T179" s="236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7" t="s">
        <v>243</v>
      </c>
      <c r="AT179" s="237" t="s">
        <v>225</v>
      </c>
      <c r="AU179" s="237" t="s">
        <v>87</v>
      </c>
      <c r="AY179" s="18" t="s">
        <v>224</v>
      </c>
      <c r="BE179" s="238">
        <f>IF(N179="základní",J179,0)</f>
        <v>0</v>
      </c>
      <c r="BF179" s="238">
        <f>IF(N179="snížená",J179,0)</f>
        <v>0</v>
      </c>
      <c r="BG179" s="238">
        <f>IF(N179="zákl. přenesená",J179,0)</f>
        <v>0</v>
      </c>
      <c r="BH179" s="238">
        <f>IF(N179="sníž. přenesená",J179,0)</f>
        <v>0</v>
      </c>
      <c r="BI179" s="238">
        <f>IF(N179="nulová",J179,0)</f>
        <v>0</v>
      </c>
      <c r="BJ179" s="18" t="s">
        <v>85</v>
      </c>
      <c r="BK179" s="238">
        <f>ROUND(I179*H179,2)</f>
        <v>0</v>
      </c>
      <c r="BL179" s="18" t="s">
        <v>243</v>
      </c>
      <c r="BM179" s="237" t="s">
        <v>758</v>
      </c>
    </row>
    <row r="180" s="12" customFormat="1" ht="25.92" customHeight="1">
      <c r="A180" s="12"/>
      <c r="B180" s="212"/>
      <c r="C180" s="213"/>
      <c r="D180" s="214" t="s">
        <v>77</v>
      </c>
      <c r="E180" s="215" t="s">
        <v>759</v>
      </c>
      <c r="F180" s="215" t="s">
        <v>760</v>
      </c>
      <c r="G180" s="213"/>
      <c r="H180" s="213"/>
      <c r="I180" s="216"/>
      <c r="J180" s="217">
        <f>BK180</f>
        <v>0</v>
      </c>
      <c r="K180" s="213"/>
      <c r="L180" s="218"/>
      <c r="M180" s="219"/>
      <c r="N180" s="220"/>
      <c r="O180" s="220"/>
      <c r="P180" s="221">
        <f>P181+P185+P187</f>
        <v>0</v>
      </c>
      <c r="Q180" s="220"/>
      <c r="R180" s="221">
        <f>R181+R185+R187</f>
        <v>0.017904370000000003</v>
      </c>
      <c r="S180" s="220"/>
      <c r="T180" s="222">
        <f>T181+T185+T187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3" t="s">
        <v>87</v>
      </c>
      <c r="AT180" s="224" t="s">
        <v>77</v>
      </c>
      <c r="AU180" s="224" t="s">
        <v>78</v>
      </c>
      <c r="AY180" s="223" t="s">
        <v>224</v>
      </c>
      <c r="BK180" s="225">
        <f>BK181+BK185+BK187</f>
        <v>0</v>
      </c>
    </row>
    <row r="181" s="12" customFormat="1" ht="22.8" customHeight="1">
      <c r="A181" s="12"/>
      <c r="B181" s="212"/>
      <c r="C181" s="213"/>
      <c r="D181" s="214" t="s">
        <v>77</v>
      </c>
      <c r="E181" s="244" t="s">
        <v>761</v>
      </c>
      <c r="F181" s="244" t="s">
        <v>762</v>
      </c>
      <c r="G181" s="213"/>
      <c r="H181" s="213"/>
      <c r="I181" s="216"/>
      <c r="J181" s="245">
        <f>BK181</f>
        <v>0</v>
      </c>
      <c r="K181" s="213"/>
      <c r="L181" s="218"/>
      <c r="M181" s="219"/>
      <c r="N181" s="220"/>
      <c r="O181" s="220"/>
      <c r="P181" s="221">
        <f>SUM(P182:P184)</f>
        <v>0</v>
      </c>
      <c r="Q181" s="220"/>
      <c r="R181" s="221">
        <f>SUM(R182:R184)</f>
        <v>0.01</v>
      </c>
      <c r="S181" s="220"/>
      <c r="T181" s="222">
        <f>SUM(T182:T184)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23" t="s">
        <v>87</v>
      </c>
      <c r="AT181" s="224" t="s">
        <v>77</v>
      </c>
      <c r="AU181" s="224" t="s">
        <v>85</v>
      </c>
      <c r="AY181" s="223" t="s">
        <v>224</v>
      </c>
      <c r="BK181" s="225">
        <f>SUM(BK182:BK184)</f>
        <v>0</v>
      </c>
    </row>
    <row r="182" s="2" customFormat="1" ht="24.15" customHeight="1">
      <c r="A182" s="39"/>
      <c r="B182" s="40"/>
      <c r="C182" s="226" t="s">
        <v>376</v>
      </c>
      <c r="D182" s="226" t="s">
        <v>225</v>
      </c>
      <c r="E182" s="227" t="s">
        <v>763</v>
      </c>
      <c r="F182" s="228" t="s">
        <v>764</v>
      </c>
      <c r="G182" s="229" t="s">
        <v>312</v>
      </c>
      <c r="H182" s="230">
        <v>30</v>
      </c>
      <c r="I182" s="231"/>
      <c r="J182" s="232">
        <f>ROUND(I182*H182,2)</f>
        <v>0</v>
      </c>
      <c r="K182" s="228" t="s">
        <v>229</v>
      </c>
      <c r="L182" s="45"/>
      <c r="M182" s="233" t="s">
        <v>1</v>
      </c>
      <c r="N182" s="234" t="s">
        <v>43</v>
      </c>
      <c r="O182" s="92"/>
      <c r="P182" s="235">
        <f>O182*H182</f>
        <v>0</v>
      </c>
      <c r="Q182" s="235">
        <v>0</v>
      </c>
      <c r="R182" s="235">
        <f>Q182*H182</f>
        <v>0</v>
      </c>
      <c r="S182" s="235">
        <v>0</v>
      </c>
      <c r="T182" s="236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7" t="s">
        <v>365</v>
      </c>
      <c r="AT182" s="237" t="s">
        <v>225</v>
      </c>
      <c r="AU182" s="237" t="s">
        <v>87</v>
      </c>
      <c r="AY182" s="18" t="s">
        <v>224</v>
      </c>
      <c r="BE182" s="238">
        <f>IF(N182="základní",J182,0)</f>
        <v>0</v>
      </c>
      <c r="BF182" s="238">
        <f>IF(N182="snížená",J182,0)</f>
        <v>0</v>
      </c>
      <c r="BG182" s="238">
        <f>IF(N182="zákl. přenesená",J182,0)</f>
        <v>0</v>
      </c>
      <c r="BH182" s="238">
        <f>IF(N182="sníž. přenesená",J182,0)</f>
        <v>0</v>
      </c>
      <c r="BI182" s="238">
        <f>IF(N182="nulová",J182,0)</f>
        <v>0</v>
      </c>
      <c r="BJ182" s="18" t="s">
        <v>85</v>
      </c>
      <c r="BK182" s="238">
        <f>ROUND(I182*H182,2)</f>
        <v>0</v>
      </c>
      <c r="BL182" s="18" t="s">
        <v>365</v>
      </c>
      <c r="BM182" s="237" t="s">
        <v>765</v>
      </c>
    </row>
    <row r="183" s="2" customFormat="1" ht="16.5" customHeight="1">
      <c r="A183" s="39"/>
      <c r="B183" s="40"/>
      <c r="C183" s="297" t="s">
        <v>380</v>
      </c>
      <c r="D183" s="297" t="s">
        <v>483</v>
      </c>
      <c r="E183" s="298" t="s">
        <v>766</v>
      </c>
      <c r="F183" s="299" t="s">
        <v>767</v>
      </c>
      <c r="G183" s="300" t="s">
        <v>486</v>
      </c>
      <c r="H183" s="301">
        <v>0.01</v>
      </c>
      <c r="I183" s="302"/>
      <c r="J183" s="303">
        <f>ROUND(I183*H183,2)</f>
        <v>0</v>
      </c>
      <c r="K183" s="299" t="s">
        <v>229</v>
      </c>
      <c r="L183" s="304"/>
      <c r="M183" s="305" t="s">
        <v>1</v>
      </c>
      <c r="N183" s="306" t="s">
        <v>43</v>
      </c>
      <c r="O183" s="92"/>
      <c r="P183" s="235">
        <f>O183*H183</f>
        <v>0</v>
      </c>
      <c r="Q183" s="235">
        <v>1</v>
      </c>
      <c r="R183" s="235">
        <f>Q183*H183</f>
        <v>0.01</v>
      </c>
      <c r="S183" s="235">
        <v>0</v>
      </c>
      <c r="T183" s="236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7" t="s">
        <v>567</v>
      </c>
      <c r="AT183" s="237" t="s">
        <v>483</v>
      </c>
      <c r="AU183" s="237" t="s">
        <v>87</v>
      </c>
      <c r="AY183" s="18" t="s">
        <v>224</v>
      </c>
      <c r="BE183" s="238">
        <f>IF(N183="základní",J183,0)</f>
        <v>0</v>
      </c>
      <c r="BF183" s="238">
        <f>IF(N183="snížená",J183,0)</f>
        <v>0</v>
      </c>
      <c r="BG183" s="238">
        <f>IF(N183="zákl. přenesená",J183,0)</f>
        <v>0</v>
      </c>
      <c r="BH183" s="238">
        <f>IF(N183="sníž. přenesená",J183,0)</f>
        <v>0</v>
      </c>
      <c r="BI183" s="238">
        <f>IF(N183="nulová",J183,0)</f>
        <v>0</v>
      </c>
      <c r="BJ183" s="18" t="s">
        <v>85</v>
      </c>
      <c r="BK183" s="238">
        <f>ROUND(I183*H183,2)</f>
        <v>0</v>
      </c>
      <c r="BL183" s="18" t="s">
        <v>365</v>
      </c>
      <c r="BM183" s="237" t="s">
        <v>768</v>
      </c>
    </row>
    <row r="184" s="13" customFormat="1">
      <c r="A184" s="13"/>
      <c r="B184" s="250"/>
      <c r="C184" s="251"/>
      <c r="D184" s="239" t="s">
        <v>314</v>
      </c>
      <c r="E184" s="251"/>
      <c r="F184" s="253" t="s">
        <v>769</v>
      </c>
      <c r="G184" s="251"/>
      <c r="H184" s="254">
        <v>0.01</v>
      </c>
      <c r="I184" s="255"/>
      <c r="J184" s="251"/>
      <c r="K184" s="251"/>
      <c r="L184" s="256"/>
      <c r="M184" s="257"/>
      <c r="N184" s="258"/>
      <c r="O184" s="258"/>
      <c r="P184" s="258"/>
      <c r="Q184" s="258"/>
      <c r="R184" s="258"/>
      <c r="S184" s="258"/>
      <c r="T184" s="25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0" t="s">
        <v>314</v>
      </c>
      <c r="AU184" s="260" t="s">
        <v>87</v>
      </c>
      <c r="AV184" s="13" t="s">
        <v>87</v>
      </c>
      <c r="AW184" s="13" t="s">
        <v>4</v>
      </c>
      <c r="AX184" s="13" t="s">
        <v>85</v>
      </c>
      <c r="AY184" s="260" t="s">
        <v>224</v>
      </c>
    </row>
    <row r="185" s="12" customFormat="1" ht="22.8" customHeight="1">
      <c r="A185" s="12"/>
      <c r="B185" s="212"/>
      <c r="C185" s="213"/>
      <c r="D185" s="214" t="s">
        <v>77</v>
      </c>
      <c r="E185" s="244" t="s">
        <v>770</v>
      </c>
      <c r="F185" s="244" t="s">
        <v>771</v>
      </c>
      <c r="G185" s="213"/>
      <c r="H185" s="213"/>
      <c r="I185" s="216"/>
      <c r="J185" s="245">
        <f>BK185</f>
        <v>0</v>
      </c>
      <c r="K185" s="213"/>
      <c r="L185" s="218"/>
      <c r="M185" s="219"/>
      <c r="N185" s="220"/>
      <c r="O185" s="220"/>
      <c r="P185" s="221">
        <f>P186</f>
        <v>0</v>
      </c>
      <c r="Q185" s="220"/>
      <c r="R185" s="221">
        <f>R186</f>
        <v>0.0014798700000000001</v>
      </c>
      <c r="S185" s="220"/>
      <c r="T185" s="222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3" t="s">
        <v>87</v>
      </c>
      <c r="AT185" s="224" t="s">
        <v>77</v>
      </c>
      <c r="AU185" s="224" t="s">
        <v>85</v>
      </c>
      <c r="AY185" s="223" t="s">
        <v>224</v>
      </c>
      <c r="BK185" s="225">
        <f>BK186</f>
        <v>0</v>
      </c>
    </row>
    <row r="186" s="2" customFormat="1" ht="33" customHeight="1">
      <c r="A186" s="39"/>
      <c r="B186" s="40"/>
      <c r="C186" s="226" t="s">
        <v>384</v>
      </c>
      <c r="D186" s="226" t="s">
        <v>225</v>
      </c>
      <c r="E186" s="227" t="s">
        <v>772</v>
      </c>
      <c r="F186" s="228" t="s">
        <v>773</v>
      </c>
      <c r="G186" s="229" t="s">
        <v>394</v>
      </c>
      <c r="H186" s="230">
        <v>0.78300000000000003</v>
      </c>
      <c r="I186" s="231"/>
      <c r="J186" s="232">
        <f>ROUND(I186*H186,2)</f>
        <v>0</v>
      </c>
      <c r="K186" s="228" t="s">
        <v>229</v>
      </c>
      <c r="L186" s="45"/>
      <c r="M186" s="233" t="s">
        <v>1</v>
      </c>
      <c r="N186" s="234" t="s">
        <v>43</v>
      </c>
      <c r="O186" s="92"/>
      <c r="P186" s="235">
        <f>O186*H186</f>
        <v>0</v>
      </c>
      <c r="Q186" s="235">
        <v>0.00189</v>
      </c>
      <c r="R186" s="235">
        <f>Q186*H186</f>
        <v>0.0014798700000000001</v>
      </c>
      <c r="S186" s="235">
        <v>0</v>
      </c>
      <c r="T186" s="236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7" t="s">
        <v>365</v>
      </c>
      <c r="AT186" s="237" t="s">
        <v>225</v>
      </c>
      <c r="AU186" s="237" t="s">
        <v>87</v>
      </c>
      <c r="AY186" s="18" t="s">
        <v>224</v>
      </c>
      <c r="BE186" s="238">
        <f>IF(N186="základní",J186,0)</f>
        <v>0</v>
      </c>
      <c r="BF186" s="238">
        <f>IF(N186="snížená",J186,0)</f>
        <v>0</v>
      </c>
      <c r="BG186" s="238">
        <f>IF(N186="zákl. přenesená",J186,0)</f>
        <v>0</v>
      </c>
      <c r="BH186" s="238">
        <f>IF(N186="sníž. přenesená",J186,0)</f>
        <v>0</v>
      </c>
      <c r="BI186" s="238">
        <f>IF(N186="nulová",J186,0)</f>
        <v>0</v>
      </c>
      <c r="BJ186" s="18" t="s">
        <v>85</v>
      </c>
      <c r="BK186" s="238">
        <f>ROUND(I186*H186,2)</f>
        <v>0</v>
      </c>
      <c r="BL186" s="18" t="s">
        <v>365</v>
      </c>
      <c r="BM186" s="237" t="s">
        <v>774</v>
      </c>
    </row>
    <row r="187" s="12" customFormat="1" ht="22.8" customHeight="1">
      <c r="A187" s="12"/>
      <c r="B187" s="212"/>
      <c r="C187" s="213"/>
      <c r="D187" s="214" t="s">
        <v>77</v>
      </c>
      <c r="E187" s="244" t="s">
        <v>775</v>
      </c>
      <c r="F187" s="244" t="s">
        <v>776</v>
      </c>
      <c r="G187" s="213"/>
      <c r="H187" s="213"/>
      <c r="I187" s="216"/>
      <c r="J187" s="245">
        <f>BK187</f>
        <v>0</v>
      </c>
      <c r="K187" s="213"/>
      <c r="L187" s="218"/>
      <c r="M187" s="219"/>
      <c r="N187" s="220"/>
      <c r="O187" s="220"/>
      <c r="P187" s="221">
        <f>SUM(P188:P193)</f>
        <v>0</v>
      </c>
      <c r="Q187" s="220"/>
      <c r="R187" s="221">
        <f>SUM(R188:R193)</f>
        <v>0.0064245000000000014</v>
      </c>
      <c r="S187" s="220"/>
      <c r="T187" s="222">
        <f>SUM(T188:T193)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3" t="s">
        <v>87</v>
      </c>
      <c r="AT187" s="224" t="s">
        <v>77</v>
      </c>
      <c r="AU187" s="224" t="s">
        <v>85</v>
      </c>
      <c r="AY187" s="223" t="s">
        <v>224</v>
      </c>
      <c r="BK187" s="225">
        <f>SUM(BK188:BK193)</f>
        <v>0</v>
      </c>
    </row>
    <row r="188" s="2" customFormat="1" ht="24.15" customHeight="1">
      <c r="A188" s="39"/>
      <c r="B188" s="40"/>
      <c r="C188" s="226" t="s">
        <v>7</v>
      </c>
      <c r="D188" s="226" t="s">
        <v>225</v>
      </c>
      <c r="E188" s="227" t="s">
        <v>777</v>
      </c>
      <c r="F188" s="228" t="s">
        <v>778</v>
      </c>
      <c r="G188" s="229" t="s">
        <v>312</v>
      </c>
      <c r="H188" s="230">
        <v>25.698</v>
      </c>
      <c r="I188" s="231"/>
      <c r="J188" s="232">
        <f>ROUND(I188*H188,2)</f>
        <v>0</v>
      </c>
      <c r="K188" s="228" t="s">
        <v>229</v>
      </c>
      <c r="L188" s="45"/>
      <c r="M188" s="233" t="s">
        <v>1</v>
      </c>
      <c r="N188" s="234" t="s">
        <v>43</v>
      </c>
      <c r="O188" s="92"/>
      <c r="P188" s="235">
        <f>O188*H188</f>
        <v>0</v>
      </c>
      <c r="Q188" s="235">
        <v>0.00017000000000000001</v>
      </c>
      <c r="R188" s="235">
        <f>Q188*H188</f>
        <v>0.0043686600000000008</v>
      </c>
      <c r="S188" s="235">
        <v>0</v>
      </c>
      <c r="T188" s="236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7" t="s">
        <v>365</v>
      </c>
      <c r="AT188" s="237" t="s">
        <v>225</v>
      </c>
      <c r="AU188" s="237" t="s">
        <v>87</v>
      </c>
      <c r="AY188" s="18" t="s">
        <v>224</v>
      </c>
      <c r="BE188" s="238">
        <f>IF(N188="základní",J188,0)</f>
        <v>0</v>
      </c>
      <c r="BF188" s="238">
        <f>IF(N188="snížená",J188,0)</f>
        <v>0</v>
      </c>
      <c r="BG188" s="238">
        <f>IF(N188="zákl. přenesená",J188,0)</f>
        <v>0</v>
      </c>
      <c r="BH188" s="238">
        <f>IF(N188="sníž. přenesená",J188,0)</f>
        <v>0</v>
      </c>
      <c r="BI188" s="238">
        <f>IF(N188="nulová",J188,0)</f>
        <v>0</v>
      </c>
      <c r="BJ188" s="18" t="s">
        <v>85</v>
      </c>
      <c r="BK188" s="238">
        <f>ROUND(I188*H188,2)</f>
        <v>0</v>
      </c>
      <c r="BL188" s="18" t="s">
        <v>365</v>
      </c>
      <c r="BM188" s="237" t="s">
        <v>779</v>
      </c>
    </row>
    <row r="189" s="13" customFormat="1">
      <c r="A189" s="13"/>
      <c r="B189" s="250"/>
      <c r="C189" s="251"/>
      <c r="D189" s="239" t="s">
        <v>314</v>
      </c>
      <c r="E189" s="252" t="s">
        <v>1</v>
      </c>
      <c r="F189" s="253" t="s">
        <v>780</v>
      </c>
      <c r="G189" s="251"/>
      <c r="H189" s="254">
        <v>19.800000000000001</v>
      </c>
      <c r="I189" s="255"/>
      <c r="J189" s="251"/>
      <c r="K189" s="251"/>
      <c r="L189" s="256"/>
      <c r="M189" s="257"/>
      <c r="N189" s="258"/>
      <c r="O189" s="258"/>
      <c r="P189" s="258"/>
      <c r="Q189" s="258"/>
      <c r="R189" s="258"/>
      <c r="S189" s="258"/>
      <c r="T189" s="25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0" t="s">
        <v>314</v>
      </c>
      <c r="AU189" s="260" t="s">
        <v>87</v>
      </c>
      <c r="AV189" s="13" t="s">
        <v>87</v>
      </c>
      <c r="AW189" s="13" t="s">
        <v>34</v>
      </c>
      <c r="AX189" s="13" t="s">
        <v>78</v>
      </c>
      <c r="AY189" s="260" t="s">
        <v>224</v>
      </c>
    </row>
    <row r="190" s="13" customFormat="1">
      <c r="A190" s="13"/>
      <c r="B190" s="250"/>
      <c r="C190" s="251"/>
      <c r="D190" s="239" t="s">
        <v>314</v>
      </c>
      <c r="E190" s="252" t="s">
        <v>1</v>
      </c>
      <c r="F190" s="253" t="s">
        <v>781</v>
      </c>
      <c r="G190" s="251"/>
      <c r="H190" s="254">
        <v>3.9750000000000001</v>
      </c>
      <c r="I190" s="255"/>
      <c r="J190" s="251"/>
      <c r="K190" s="251"/>
      <c r="L190" s="256"/>
      <c r="M190" s="257"/>
      <c r="N190" s="258"/>
      <c r="O190" s="258"/>
      <c r="P190" s="258"/>
      <c r="Q190" s="258"/>
      <c r="R190" s="258"/>
      <c r="S190" s="258"/>
      <c r="T190" s="25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0" t="s">
        <v>314</v>
      </c>
      <c r="AU190" s="260" t="s">
        <v>87</v>
      </c>
      <c r="AV190" s="13" t="s">
        <v>87</v>
      </c>
      <c r="AW190" s="13" t="s">
        <v>34</v>
      </c>
      <c r="AX190" s="13" t="s">
        <v>78</v>
      </c>
      <c r="AY190" s="260" t="s">
        <v>224</v>
      </c>
    </row>
    <row r="191" s="13" customFormat="1">
      <c r="A191" s="13"/>
      <c r="B191" s="250"/>
      <c r="C191" s="251"/>
      <c r="D191" s="239" t="s">
        <v>314</v>
      </c>
      <c r="E191" s="252" t="s">
        <v>1</v>
      </c>
      <c r="F191" s="253" t="s">
        <v>782</v>
      </c>
      <c r="G191" s="251"/>
      <c r="H191" s="254">
        <v>1.923</v>
      </c>
      <c r="I191" s="255"/>
      <c r="J191" s="251"/>
      <c r="K191" s="251"/>
      <c r="L191" s="256"/>
      <c r="M191" s="257"/>
      <c r="N191" s="258"/>
      <c r="O191" s="258"/>
      <c r="P191" s="258"/>
      <c r="Q191" s="258"/>
      <c r="R191" s="258"/>
      <c r="S191" s="258"/>
      <c r="T191" s="25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0" t="s">
        <v>314</v>
      </c>
      <c r="AU191" s="260" t="s">
        <v>87</v>
      </c>
      <c r="AV191" s="13" t="s">
        <v>87</v>
      </c>
      <c r="AW191" s="13" t="s">
        <v>34</v>
      </c>
      <c r="AX191" s="13" t="s">
        <v>78</v>
      </c>
      <c r="AY191" s="260" t="s">
        <v>224</v>
      </c>
    </row>
    <row r="192" s="15" customFormat="1">
      <c r="A192" s="15"/>
      <c r="B192" s="275"/>
      <c r="C192" s="276"/>
      <c r="D192" s="239" t="s">
        <v>314</v>
      </c>
      <c r="E192" s="277" t="s">
        <v>1</v>
      </c>
      <c r="F192" s="278" t="s">
        <v>463</v>
      </c>
      <c r="G192" s="276"/>
      <c r="H192" s="279">
        <v>25.698</v>
      </c>
      <c r="I192" s="280"/>
      <c r="J192" s="276"/>
      <c r="K192" s="276"/>
      <c r="L192" s="281"/>
      <c r="M192" s="282"/>
      <c r="N192" s="283"/>
      <c r="O192" s="283"/>
      <c r="P192" s="283"/>
      <c r="Q192" s="283"/>
      <c r="R192" s="283"/>
      <c r="S192" s="283"/>
      <c r="T192" s="28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85" t="s">
        <v>314</v>
      </c>
      <c r="AU192" s="285" t="s">
        <v>87</v>
      </c>
      <c r="AV192" s="15" t="s">
        <v>243</v>
      </c>
      <c r="AW192" s="15" t="s">
        <v>34</v>
      </c>
      <c r="AX192" s="15" t="s">
        <v>85</v>
      </c>
      <c r="AY192" s="285" t="s">
        <v>224</v>
      </c>
    </row>
    <row r="193" s="2" customFormat="1" ht="21.75" customHeight="1">
      <c r="A193" s="39"/>
      <c r="B193" s="40"/>
      <c r="C193" s="226" t="s">
        <v>391</v>
      </c>
      <c r="D193" s="226" t="s">
        <v>225</v>
      </c>
      <c r="E193" s="227" t="s">
        <v>783</v>
      </c>
      <c r="F193" s="228" t="s">
        <v>784</v>
      </c>
      <c r="G193" s="229" t="s">
        <v>312</v>
      </c>
      <c r="H193" s="230">
        <v>25.698</v>
      </c>
      <c r="I193" s="231"/>
      <c r="J193" s="232">
        <f>ROUND(I193*H193,2)</f>
        <v>0</v>
      </c>
      <c r="K193" s="228" t="s">
        <v>229</v>
      </c>
      <c r="L193" s="45"/>
      <c r="M193" s="307" t="s">
        <v>1</v>
      </c>
      <c r="N193" s="308" t="s">
        <v>43</v>
      </c>
      <c r="O193" s="248"/>
      <c r="P193" s="309">
        <f>O193*H193</f>
        <v>0</v>
      </c>
      <c r="Q193" s="309">
        <v>8.0000000000000007E-05</v>
      </c>
      <c r="R193" s="309">
        <f>Q193*H193</f>
        <v>0.0020558400000000002</v>
      </c>
      <c r="S193" s="309">
        <v>0</v>
      </c>
      <c r="T193" s="31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7" t="s">
        <v>365</v>
      </c>
      <c r="AT193" s="237" t="s">
        <v>225</v>
      </c>
      <c r="AU193" s="237" t="s">
        <v>87</v>
      </c>
      <c r="AY193" s="18" t="s">
        <v>224</v>
      </c>
      <c r="BE193" s="238">
        <f>IF(N193="základní",J193,0)</f>
        <v>0</v>
      </c>
      <c r="BF193" s="238">
        <f>IF(N193="snížená",J193,0)</f>
        <v>0</v>
      </c>
      <c r="BG193" s="238">
        <f>IF(N193="zákl. přenesená",J193,0)</f>
        <v>0</v>
      </c>
      <c r="BH193" s="238">
        <f>IF(N193="sníž. přenesená",J193,0)</f>
        <v>0</v>
      </c>
      <c r="BI193" s="238">
        <f>IF(N193="nulová",J193,0)</f>
        <v>0</v>
      </c>
      <c r="BJ193" s="18" t="s">
        <v>85</v>
      </c>
      <c r="BK193" s="238">
        <f>ROUND(I193*H193,2)</f>
        <v>0</v>
      </c>
      <c r="BL193" s="18" t="s">
        <v>365</v>
      </c>
      <c r="BM193" s="237" t="s">
        <v>785</v>
      </c>
    </row>
    <row r="194" s="2" customFormat="1" ht="6.96" customHeight="1">
      <c r="A194" s="39"/>
      <c r="B194" s="67"/>
      <c r="C194" s="68"/>
      <c r="D194" s="68"/>
      <c r="E194" s="68"/>
      <c r="F194" s="68"/>
      <c r="G194" s="68"/>
      <c r="H194" s="68"/>
      <c r="I194" s="68"/>
      <c r="J194" s="68"/>
      <c r="K194" s="68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JlPtRRGitL+2KLFZslHSZB2w9b7KXZBKV8ag+2v3QQuszmT9M5XZAWux4enaVtJSRHlyy38MXT4Fx9QDQxg/KA==" hashValue="vXrSLRz1e5tIEYT1lzYzGUOSw4kk4gY9Ua3qXlFAYHMopl7XSQ168xQ7ubb59PRGNr0TT6Do609msQpdBrLEDA==" algorithmName="SHA-512" password="CC35"/>
  <autoFilter ref="C129:K19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786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ROUND(J127,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ROUND((SUM(BE127:BE165)),  2)</f>
        <v>0</v>
      </c>
      <c r="G35" s="39"/>
      <c r="H35" s="39"/>
      <c r="I35" s="166">
        <v>0.20999999999999999</v>
      </c>
      <c r="J35" s="165">
        <f>ROUND(((SUM(BE127:BE165))*I35),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ROUND((SUM(BF127:BF165)),  2)</f>
        <v>0</v>
      </c>
      <c r="G36" s="39"/>
      <c r="H36" s="39"/>
      <c r="I36" s="166">
        <v>0.12</v>
      </c>
      <c r="J36" s="165">
        <f>ROUND(((SUM(BF127:BF165))*I36),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ROUND((SUM(BG127:BG165)),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ROUND((SUM(BH127:BH165)),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ROUND((SUM(BI127:BI165)),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1202 - Zárubní zeď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J127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J128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J129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417</v>
      </c>
      <c r="E101" s="198"/>
      <c r="F101" s="198"/>
      <c r="G101" s="198"/>
      <c r="H101" s="198"/>
      <c r="I101" s="198"/>
      <c r="J101" s="199">
        <f>J139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681</v>
      </c>
      <c r="E102" s="198"/>
      <c r="F102" s="198"/>
      <c r="G102" s="198"/>
      <c r="H102" s="198"/>
      <c r="I102" s="198"/>
      <c r="J102" s="199">
        <f>J151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420</v>
      </c>
      <c r="E103" s="198"/>
      <c r="F103" s="198"/>
      <c r="G103" s="198"/>
      <c r="H103" s="198"/>
      <c r="I103" s="198"/>
      <c r="J103" s="199">
        <f>J155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0"/>
      <c r="C104" s="191"/>
      <c r="D104" s="192" t="s">
        <v>683</v>
      </c>
      <c r="E104" s="193"/>
      <c r="F104" s="193"/>
      <c r="G104" s="193"/>
      <c r="H104" s="193"/>
      <c r="I104" s="193"/>
      <c r="J104" s="194">
        <f>J157</f>
        <v>0</v>
      </c>
      <c r="K104" s="191"/>
      <c r="L104" s="19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96"/>
      <c r="C105" s="134"/>
      <c r="D105" s="197" t="s">
        <v>685</v>
      </c>
      <c r="E105" s="198"/>
      <c r="F105" s="198"/>
      <c r="G105" s="198"/>
      <c r="H105" s="198"/>
      <c r="I105" s="198"/>
      <c r="J105" s="199">
        <f>J158</f>
        <v>0</v>
      </c>
      <c r="K105" s="134"/>
      <c r="L105" s="20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9"/>
      <c r="B106" s="40"/>
      <c r="C106" s="41"/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11" s="2" customFormat="1" ht="6.96" customHeight="1">
      <c r="A111" s="39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4.96" customHeight="1">
      <c r="A112" s="39"/>
      <c r="B112" s="40"/>
      <c r="C112" s="24" t="s">
        <v>208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6.96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185" t="str">
        <f>E7</f>
        <v>Využití pozemku parc.č.549/61, Světlá nad Sázavou</v>
      </c>
      <c r="F115" s="33"/>
      <c r="G115" s="33"/>
      <c r="H115" s="33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1" customFormat="1" ht="12" customHeight="1">
      <c r="B116" s="22"/>
      <c r="C116" s="33" t="s">
        <v>193</v>
      </c>
      <c r="D116" s="23"/>
      <c r="E116" s="23"/>
      <c r="F116" s="23"/>
      <c r="G116" s="23"/>
      <c r="H116" s="23"/>
      <c r="I116" s="23"/>
      <c r="J116" s="23"/>
      <c r="K116" s="23"/>
      <c r="L116" s="21"/>
    </row>
    <row r="117" s="2" customFormat="1" ht="16.5" customHeight="1">
      <c r="A117" s="39"/>
      <c r="B117" s="40"/>
      <c r="C117" s="41"/>
      <c r="D117" s="41"/>
      <c r="E117" s="185" t="s">
        <v>194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195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6.5" customHeight="1">
      <c r="A119" s="39"/>
      <c r="B119" s="40"/>
      <c r="C119" s="41"/>
      <c r="D119" s="41"/>
      <c r="E119" s="77" t="str">
        <f>E11</f>
        <v>SO 1202 - Zárubní zeď</v>
      </c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2" customHeight="1">
      <c r="A121" s="39"/>
      <c r="B121" s="40"/>
      <c r="C121" s="33" t="s">
        <v>20</v>
      </c>
      <c r="D121" s="41"/>
      <c r="E121" s="41"/>
      <c r="F121" s="28" t="str">
        <f>F14</f>
        <v>parc.č.549/61</v>
      </c>
      <c r="G121" s="41"/>
      <c r="H121" s="41"/>
      <c r="I121" s="33" t="s">
        <v>22</v>
      </c>
      <c r="J121" s="80" t="str">
        <f>IF(J14="","",J14)</f>
        <v>10. 7. 2025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25.65" customHeight="1">
      <c r="A123" s="39"/>
      <c r="B123" s="40"/>
      <c r="C123" s="33" t="s">
        <v>24</v>
      </c>
      <c r="D123" s="41"/>
      <c r="E123" s="41"/>
      <c r="F123" s="28" t="str">
        <f>E17</f>
        <v>Město Světlá nad Sázavou</v>
      </c>
      <c r="G123" s="41"/>
      <c r="H123" s="41"/>
      <c r="I123" s="33" t="s">
        <v>31</v>
      </c>
      <c r="J123" s="37" t="str">
        <f>E23</f>
        <v>TRANSCONSULT s.r.o.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29</v>
      </c>
      <c r="D124" s="41"/>
      <c r="E124" s="41"/>
      <c r="F124" s="28" t="str">
        <f>IF(E20="","",E20)</f>
        <v>Vyplň údaj</v>
      </c>
      <c r="G124" s="41"/>
      <c r="H124" s="41"/>
      <c r="I124" s="33" t="s">
        <v>35</v>
      </c>
      <c r="J124" s="37" t="str">
        <f>E26</f>
        <v xml:space="preserve"> </v>
      </c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0.32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11" customFormat="1" ht="29.28" customHeight="1">
      <c r="A126" s="201"/>
      <c r="B126" s="202"/>
      <c r="C126" s="203" t="s">
        <v>209</v>
      </c>
      <c r="D126" s="204" t="s">
        <v>63</v>
      </c>
      <c r="E126" s="204" t="s">
        <v>59</v>
      </c>
      <c r="F126" s="204" t="s">
        <v>60</v>
      </c>
      <c r="G126" s="204" t="s">
        <v>210</v>
      </c>
      <c r="H126" s="204" t="s">
        <v>211</v>
      </c>
      <c r="I126" s="204" t="s">
        <v>212</v>
      </c>
      <c r="J126" s="204" t="s">
        <v>199</v>
      </c>
      <c r="K126" s="205" t="s">
        <v>213</v>
      </c>
      <c r="L126" s="206"/>
      <c r="M126" s="101" t="s">
        <v>1</v>
      </c>
      <c r="N126" s="102" t="s">
        <v>42</v>
      </c>
      <c r="O126" s="102" t="s">
        <v>214</v>
      </c>
      <c r="P126" s="102" t="s">
        <v>215</v>
      </c>
      <c r="Q126" s="102" t="s">
        <v>216</v>
      </c>
      <c r="R126" s="102" t="s">
        <v>217</v>
      </c>
      <c r="S126" s="102" t="s">
        <v>218</v>
      </c>
      <c r="T126" s="103" t="s">
        <v>219</v>
      </c>
      <c r="U126" s="201"/>
      <c r="V126" s="201"/>
      <c r="W126" s="201"/>
      <c r="X126" s="201"/>
      <c r="Y126" s="201"/>
      <c r="Z126" s="201"/>
      <c r="AA126" s="201"/>
      <c r="AB126" s="201"/>
      <c r="AC126" s="201"/>
      <c r="AD126" s="201"/>
      <c r="AE126" s="201"/>
    </row>
    <row r="127" s="2" customFormat="1" ht="22.8" customHeight="1">
      <c r="A127" s="39"/>
      <c r="B127" s="40"/>
      <c r="C127" s="108" t="s">
        <v>220</v>
      </c>
      <c r="D127" s="41"/>
      <c r="E127" s="41"/>
      <c r="F127" s="41"/>
      <c r="G127" s="41"/>
      <c r="H127" s="41"/>
      <c r="I127" s="41"/>
      <c r="J127" s="207">
        <f>BK127</f>
        <v>0</v>
      </c>
      <c r="K127" s="41"/>
      <c r="L127" s="45"/>
      <c r="M127" s="104"/>
      <c r="N127" s="208"/>
      <c r="O127" s="105"/>
      <c r="P127" s="209">
        <f>P128+P157</f>
        <v>0</v>
      </c>
      <c r="Q127" s="105"/>
      <c r="R127" s="209">
        <f>R128+R157</f>
        <v>16.438117349999999</v>
      </c>
      <c r="S127" s="105"/>
      <c r="T127" s="210">
        <f>T128+T157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77</v>
      </c>
      <c r="AU127" s="18" t="s">
        <v>201</v>
      </c>
      <c r="BK127" s="211">
        <f>BK128+BK157</f>
        <v>0</v>
      </c>
    </row>
    <row r="128" s="12" customFormat="1" ht="25.92" customHeight="1">
      <c r="A128" s="12"/>
      <c r="B128" s="212"/>
      <c r="C128" s="213"/>
      <c r="D128" s="214" t="s">
        <v>77</v>
      </c>
      <c r="E128" s="215" t="s">
        <v>307</v>
      </c>
      <c r="F128" s="215" t="s">
        <v>308</v>
      </c>
      <c r="G128" s="213"/>
      <c r="H128" s="213"/>
      <c r="I128" s="216"/>
      <c r="J128" s="217">
        <f>BK128</f>
        <v>0</v>
      </c>
      <c r="K128" s="213"/>
      <c r="L128" s="218"/>
      <c r="M128" s="219"/>
      <c r="N128" s="220"/>
      <c r="O128" s="220"/>
      <c r="P128" s="221">
        <f>P129+P139+P151+P155</f>
        <v>0</v>
      </c>
      <c r="Q128" s="220"/>
      <c r="R128" s="221">
        <f>R129+R139+R151+R155</f>
        <v>15.936771609999999</v>
      </c>
      <c r="S128" s="220"/>
      <c r="T128" s="222">
        <f>T129+T139+T151+T155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3" t="s">
        <v>85</v>
      </c>
      <c r="AT128" s="224" t="s">
        <v>77</v>
      </c>
      <c r="AU128" s="224" t="s">
        <v>78</v>
      </c>
      <c r="AY128" s="223" t="s">
        <v>224</v>
      </c>
      <c r="BK128" s="225">
        <f>BK129+BK139+BK151+BK155</f>
        <v>0</v>
      </c>
    </row>
    <row r="129" s="12" customFormat="1" ht="22.8" customHeight="1">
      <c r="A129" s="12"/>
      <c r="B129" s="212"/>
      <c r="C129" s="213"/>
      <c r="D129" s="214" t="s">
        <v>77</v>
      </c>
      <c r="E129" s="244" t="s">
        <v>85</v>
      </c>
      <c r="F129" s="244" t="s">
        <v>309</v>
      </c>
      <c r="G129" s="213"/>
      <c r="H129" s="213"/>
      <c r="I129" s="216"/>
      <c r="J129" s="245">
        <f>BK129</f>
        <v>0</v>
      </c>
      <c r="K129" s="213"/>
      <c r="L129" s="218"/>
      <c r="M129" s="219"/>
      <c r="N129" s="220"/>
      <c r="O129" s="220"/>
      <c r="P129" s="221">
        <f>SUM(P130:P138)</f>
        <v>0</v>
      </c>
      <c r="Q129" s="220"/>
      <c r="R129" s="221">
        <f>SUM(R130:R138)</f>
        <v>0</v>
      </c>
      <c r="S129" s="220"/>
      <c r="T129" s="222">
        <f>SUM(T130:T138)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3" t="s">
        <v>85</v>
      </c>
      <c r="AT129" s="224" t="s">
        <v>77</v>
      </c>
      <c r="AU129" s="224" t="s">
        <v>85</v>
      </c>
      <c r="AY129" s="223" t="s">
        <v>224</v>
      </c>
      <c r="BK129" s="225">
        <f>SUM(BK130:BK138)</f>
        <v>0</v>
      </c>
    </row>
    <row r="130" s="2" customFormat="1" ht="33" customHeight="1">
      <c r="A130" s="39"/>
      <c r="B130" s="40"/>
      <c r="C130" s="226" t="s">
        <v>85</v>
      </c>
      <c r="D130" s="226" t="s">
        <v>225</v>
      </c>
      <c r="E130" s="227" t="s">
        <v>787</v>
      </c>
      <c r="F130" s="228" t="s">
        <v>788</v>
      </c>
      <c r="G130" s="229" t="s">
        <v>394</v>
      </c>
      <c r="H130" s="230">
        <v>3.5179999999999998</v>
      </c>
      <c r="I130" s="231"/>
      <c r="J130" s="232">
        <f>ROUND(I130*H130,2)</f>
        <v>0</v>
      </c>
      <c r="K130" s="228" t="s">
        <v>229</v>
      </c>
      <c r="L130" s="45"/>
      <c r="M130" s="233" t="s">
        <v>1</v>
      </c>
      <c r="N130" s="234" t="s">
        <v>43</v>
      </c>
      <c r="O130" s="92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7" t="s">
        <v>243</v>
      </c>
      <c r="AT130" s="237" t="s">
        <v>225</v>
      </c>
      <c r="AU130" s="237" t="s">
        <v>87</v>
      </c>
      <c r="AY130" s="18" t="s">
        <v>224</v>
      </c>
      <c r="BE130" s="238">
        <f>IF(N130="základní",J130,0)</f>
        <v>0</v>
      </c>
      <c r="BF130" s="238">
        <f>IF(N130="snížená",J130,0)</f>
        <v>0</v>
      </c>
      <c r="BG130" s="238">
        <f>IF(N130="zákl. přenesená",J130,0)</f>
        <v>0</v>
      </c>
      <c r="BH130" s="238">
        <f>IF(N130="sníž. přenesená",J130,0)</f>
        <v>0</v>
      </c>
      <c r="BI130" s="238">
        <f>IF(N130="nulová",J130,0)</f>
        <v>0</v>
      </c>
      <c r="BJ130" s="18" t="s">
        <v>85</v>
      </c>
      <c r="BK130" s="238">
        <f>ROUND(I130*H130,2)</f>
        <v>0</v>
      </c>
      <c r="BL130" s="18" t="s">
        <v>243</v>
      </c>
      <c r="BM130" s="237" t="s">
        <v>789</v>
      </c>
    </row>
    <row r="131" s="13" customFormat="1">
      <c r="A131" s="13"/>
      <c r="B131" s="250"/>
      <c r="C131" s="251"/>
      <c r="D131" s="239" t="s">
        <v>314</v>
      </c>
      <c r="E131" s="252" t="s">
        <v>1</v>
      </c>
      <c r="F131" s="253" t="s">
        <v>790</v>
      </c>
      <c r="G131" s="251"/>
      <c r="H131" s="254">
        <v>3.5179999999999998</v>
      </c>
      <c r="I131" s="255"/>
      <c r="J131" s="251"/>
      <c r="K131" s="251"/>
      <c r="L131" s="256"/>
      <c r="M131" s="257"/>
      <c r="N131" s="258"/>
      <c r="O131" s="258"/>
      <c r="P131" s="258"/>
      <c r="Q131" s="258"/>
      <c r="R131" s="258"/>
      <c r="S131" s="258"/>
      <c r="T131" s="25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60" t="s">
        <v>314</v>
      </c>
      <c r="AU131" s="260" t="s">
        <v>87</v>
      </c>
      <c r="AV131" s="13" t="s">
        <v>87</v>
      </c>
      <c r="AW131" s="13" t="s">
        <v>34</v>
      </c>
      <c r="AX131" s="13" t="s">
        <v>85</v>
      </c>
      <c r="AY131" s="260" t="s">
        <v>224</v>
      </c>
    </row>
    <row r="132" s="2" customFormat="1" ht="33" customHeight="1">
      <c r="A132" s="39"/>
      <c r="B132" s="40"/>
      <c r="C132" s="226" t="s">
        <v>87</v>
      </c>
      <c r="D132" s="226" t="s">
        <v>225</v>
      </c>
      <c r="E132" s="227" t="s">
        <v>791</v>
      </c>
      <c r="F132" s="228" t="s">
        <v>792</v>
      </c>
      <c r="G132" s="229" t="s">
        <v>394</v>
      </c>
      <c r="H132" s="230">
        <v>4.0069999999999997</v>
      </c>
      <c r="I132" s="231"/>
      <c r="J132" s="232">
        <f>ROUND(I132*H132,2)</f>
        <v>0</v>
      </c>
      <c r="K132" s="228" t="s">
        <v>229</v>
      </c>
      <c r="L132" s="45"/>
      <c r="M132" s="233" t="s">
        <v>1</v>
      </c>
      <c r="N132" s="234" t="s">
        <v>43</v>
      </c>
      <c r="O132" s="92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7" t="s">
        <v>243</v>
      </c>
      <c r="AT132" s="237" t="s">
        <v>225</v>
      </c>
      <c r="AU132" s="237" t="s">
        <v>87</v>
      </c>
      <c r="AY132" s="18" t="s">
        <v>224</v>
      </c>
      <c r="BE132" s="238">
        <f>IF(N132="základní",J132,0)</f>
        <v>0</v>
      </c>
      <c r="BF132" s="238">
        <f>IF(N132="snížená",J132,0)</f>
        <v>0</v>
      </c>
      <c r="BG132" s="238">
        <f>IF(N132="zákl. přenesená",J132,0)</f>
        <v>0</v>
      </c>
      <c r="BH132" s="238">
        <f>IF(N132="sníž. přenesená",J132,0)</f>
        <v>0</v>
      </c>
      <c r="BI132" s="238">
        <f>IF(N132="nulová",J132,0)</f>
        <v>0</v>
      </c>
      <c r="BJ132" s="18" t="s">
        <v>85</v>
      </c>
      <c r="BK132" s="238">
        <f>ROUND(I132*H132,2)</f>
        <v>0</v>
      </c>
      <c r="BL132" s="18" t="s">
        <v>243</v>
      </c>
      <c r="BM132" s="237" t="s">
        <v>793</v>
      </c>
    </row>
    <row r="133" s="2" customFormat="1">
      <c r="A133" s="39"/>
      <c r="B133" s="40"/>
      <c r="C133" s="41"/>
      <c r="D133" s="239" t="s">
        <v>235</v>
      </c>
      <c r="E133" s="41"/>
      <c r="F133" s="240" t="s">
        <v>794</v>
      </c>
      <c r="G133" s="41"/>
      <c r="H133" s="41"/>
      <c r="I133" s="241"/>
      <c r="J133" s="41"/>
      <c r="K133" s="41"/>
      <c r="L133" s="45"/>
      <c r="M133" s="242"/>
      <c r="N133" s="243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235</v>
      </c>
      <c r="AU133" s="18" t="s">
        <v>87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795</v>
      </c>
      <c r="G134" s="251"/>
      <c r="H134" s="254">
        <v>4.0069999999999997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85</v>
      </c>
      <c r="AY134" s="260" t="s">
        <v>224</v>
      </c>
    </row>
    <row r="135" s="2" customFormat="1" ht="37.8" customHeight="1">
      <c r="A135" s="39"/>
      <c r="B135" s="40"/>
      <c r="C135" s="226" t="s">
        <v>101</v>
      </c>
      <c r="D135" s="226" t="s">
        <v>225</v>
      </c>
      <c r="E135" s="227" t="s">
        <v>392</v>
      </c>
      <c r="F135" s="228" t="s">
        <v>393</v>
      </c>
      <c r="G135" s="229" t="s">
        <v>394</v>
      </c>
      <c r="H135" s="230">
        <v>3.5179999999999998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796</v>
      </c>
    </row>
    <row r="136" s="2" customFormat="1" ht="37.8" customHeight="1">
      <c r="A136" s="39"/>
      <c r="B136" s="40"/>
      <c r="C136" s="226" t="s">
        <v>243</v>
      </c>
      <c r="D136" s="226" t="s">
        <v>225</v>
      </c>
      <c r="E136" s="227" t="s">
        <v>797</v>
      </c>
      <c r="F136" s="228" t="s">
        <v>798</v>
      </c>
      <c r="G136" s="229" t="s">
        <v>394</v>
      </c>
      <c r="H136" s="230">
        <v>4.0069999999999997</v>
      </c>
      <c r="I136" s="231"/>
      <c r="J136" s="232">
        <f>ROUND(I136*H136,2)</f>
        <v>0</v>
      </c>
      <c r="K136" s="228" t="s">
        <v>229</v>
      </c>
      <c r="L136" s="45"/>
      <c r="M136" s="233" t="s">
        <v>1</v>
      </c>
      <c r="N136" s="234" t="s">
        <v>43</v>
      </c>
      <c r="O136" s="92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7" t="s">
        <v>243</v>
      </c>
      <c r="AT136" s="237" t="s">
        <v>225</v>
      </c>
      <c r="AU136" s="237" t="s">
        <v>87</v>
      </c>
      <c r="AY136" s="18" t="s">
        <v>224</v>
      </c>
      <c r="BE136" s="238">
        <f>IF(N136="základní",J136,0)</f>
        <v>0</v>
      </c>
      <c r="BF136" s="238">
        <f>IF(N136="snížená",J136,0)</f>
        <v>0</v>
      </c>
      <c r="BG136" s="238">
        <f>IF(N136="zákl. přenesená",J136,0)</f>
        <v>0</v>
      </c>
      <c r="BH136" s="238">
        <f>IF(N136="sníž. přenesená",J136,0)</f>
        <v>0</v>
      </c>
      <c r="BI136" s="238">
        <f>IF(N136="nulová",J136,0)</f>
        <v>0</v>
      </c>
      <c r="BJ136" s="18" t="s">
        <v>85</v>
      </c>
      <c r="BK136" s="238">
        <f>ROUND(I136*H136,2)</f>
        <v>0</v>
      </c>
      <c r="BL136" s="18" t="s">
        <v>243</v>
      </c>
      <c r="BM136" s="237" t="s">
        <v>799</v>
      </c>
    </row>
    <row r="137" s="2" customFormat="1" ht="24.15" customHeight="1">
      <c r="A137" s="39"/>
      <c r="B137" s="40"/>
      <c r="C137" s="226" t="s">
        <v>223</v>
      </c>
      <c r="D137" s="226" t="s">
        <v>225</v>
      </c>
      <c r="E137" s="227" t="s">
        <v>701</v>
      </c>
      <c r="F137" s="228" t="s">
        <v>702</v>
      </c>
      <c r="G137" s="229" t="s">
        <v>394</v>
      </c>
      <c r="H137" s="230">
        <v>7.5250000000000004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800</v>
      </c>
    </row>
    <row r="138" s="13" customFormat="1">
      <c r="A138" s="13"/>
      <c r="B138" s="250"/>
      <c r="C138" s="251"/>
      <c r="D138" s="239" t="s">
        <v>314</v>
      </c>
      <c r="E138" s="252" t="s">
        <v>1</v>
      </c>
      <c r="F138" s="253" t="s">
        <v>801</v>
      </c>
      <c r="G138" s="251"/>
      <c r="H138" s="254">
        <v>7.5250000000000004</v>
      </c>
      <c r="I138" s="255"/>
      <c r="J138" s="251"/>
      <c r="K138" s="251"/>
      <c r="L138" s="256"/>
      <c r="M138" s="257"/>
      <c r="N138" s="258"/>
      <c r="O138" s="258"/>
      <c r="P138" s="258"/>
      <c r="Q138" s="258"/>
      <c r="R138" s="258"/>
      <c r="S138" s="258"/>
      <c r="T138" s="25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0" t="s">
        <v>314</v>
      </c>
      <c r="AU138" s="260" t="s">
        <v>87</v>
      </c>
      <c r="AV138" s="13" t="s">
        <v>87</v>
      </c>
      <c r="AW138" s="13" t="s">
        <v>34</v>
      </c>
      <c r="AX138" s="13" t="s">
        <v>85</v>
      </c>
      <c r="AY138" s="260" t="s">
        <v>224</v>
      </c>
    </row>
    <row r="139" s="12" customFormat="1" ht="22.8" customHeight="1">
      <c r="A139" s="12"/>
      <c r="B139" s="212"/>
      <c r="C139" s="213"/>
      <c r="D139" s="214" t="s">
        <v>77</v>
      </c>
      <c r="E139" s="244" t="s">
        <v>87</v>
      </c>
      <c r="F139" s="244" t="s">
        <v>502</v>
      </c>
      <c r="G139" s="213"/>
      <c r="H139" s="213"/>
      <c r="I139" s="216"/>
      <c r="J139" s="245">
        <f>BK139</f>
        <v>0</v>
      </c>
      <c r="K139" s="213"/>
      <c r="L139" s="218"/>
      <c r="M139" s="219"/>
      <c r="N139" s="220"/>
      <c r="O139" s="220"/>
      <c r="P139" s="221">
        <f>SUM(P140:P150)</f>
        <v>0</v>
      </c>
      <c r="Q139" s="220"/>
      <c r="R139" s="221">
        <f>SUM(R140:R150)</f>
        <v>3.76341349</v>
      </c>
      <c r="S139" s="220"/>
      <c r="T139" s="222">
        <f>SUM(T140:T150)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23" t="s">
        <v>85</v>
      </c>
      <c r="AT139" s="224" t="s">
        <v>77</v>
      </c>
      <c r="AU139" s="224" t="s">
        <v>85</v>
      </c>
      <c r="AY139" s="223" t="s">
        <v>224</v>
      </c>
      <c r="BK139" s="225">
        <f>SUM(BK140:BK150)</f>
        <v>0</v>
      </c>
    </row>
    <row r="140" s="2" customFormat="1" ht="33" customHeight="1">
      <c r="A140" s="39"/>
      <c r="B140" s="40"/>
      <c r="C140" s="226" t="s">
        <v>252</v>
      </c>
      <c r="D140" s="226" t="s">
        <v>225</v>
      </c>
      <c r="E140" s="227" t="s">
        <v>802</v>
      </c>
      <c r="F140" s="228" t="s">
        <v>803</v>
      </c>
      <c r="G140" s="229" t="s">
        <v>312</v>
      </c>
      <c r="H140" s="230">
        <v>7.5410000000000004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0.00031</v>
      </c>
      <c r="R140" s="235">
        <f>Q140*H140</f>
        <v>0.0023377100000000002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804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805</v>
      </c>
      <c r="G141" s="251"/>
      <c r="H141" s="254">
        <v>7.5410000000000004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97" t="s">
        <v>257</v>
      </c>
      <c r="D142" s="297" t="s">
        <v>483</v>
      </c>
      <c r="E142" s="298" t="s">
        <v>511</v>
      </c>
      <c r="F142" s="299" t="s">
        <v>512</v>
      </c>
      <c r="G142" s="300" t="s">
        <v>312</v>
      </c>
      <c r="H142" s="301">
        <v>8.9320000000000004</v>
      </c>
      <c r="I142" s="302"/>
      <c r="J142" s="303">
        <f>ROUND(I142*H142,2)</f>
        <v>0</v>
      </c>
      <c r="K142" s="299" t="s">
        <v>229</v>
      </c>
      <c r="L142" s="304"/>
      <c r="M142" s="305" t="s">
        <v>1</v>
      </c>
      <c r="N142" s="306" t="s">
        <v>43</v>
      </c>
      <c r="O142" s="92"/>
      <c r="P142" s="235">
        <f>O142*H142</f>
        <v>0</v>
      </c>
      <c r="Q142" s="235">
        <v>0.00029999999999999997</v>
      </c>
      <c r="R142" s="235">
        <f>Q142*H142</f>
        <v>0.0026795999999999999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264</v>
      </c>
      <c r="AT142" s="237" t="s">
        <v>483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806</v>
      </c>
    </row>
    <row r="143" s="13" customFormat="1">
      <c r="A143" s="13"/>
      <c r="B143" s="250"/>
      <c r="C143" s="251"/>
      <c r="D143" s="239" t="s">
        <v>314</v>
      </c>
      <c r="E143" s="251"/>
      <c r="F143" s="253" t="s">
        <v>807</v>
      </c>
      <c r="G143" s="251"/>
      <c r="H143" s="254">
        <v>8.9320000000000004</v>
      </c>
      <c r="I143" s="255"/>
      <c r="J143" s="251"/>
      <c r="K143" s="251"/>
      <c r="L143" s="256"/>
      <c r="M143" s="257"/>
      <c r="N143" s="258"/>
      <c r="O143" s="258"/>
      <c r="P143" s="258"/>
      <c r="Q143" s="258"/>
      <c r="R143" s="258"/>
      <c r="S143" s="258"/>
      <c r="T143" s="25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0" t="s">
        <v>314</v>
      </c>
      <c r="AU143" s="260" t="s">
        <v>87</v>
      </c>
      <c r="AV143" s="13" t="s">
        <v>87</v>
      </c>
      <c r="AW143" s="13" t="s">
        <v>4</v>
      </c>
      <c r="AX143" s="13" t="s">
        <v>85</v>
      </c>
      <c r="AY143" s="260" t="s">
        <v>224</v>
      </c>
    </row>
    <row r="144" s="2" customFormat="1" ht="37.8" customHeight="1">
      <c r="A144" s="39"/>
      <c r="B144" s="40"/>
      <c r="C144" s="226" t="s">
        <v>264</v>
      </c>
      <c r="D144" s="226" t="s">
        <v>225</v>
      </c>
      <c r="E144" s="227" t="s">
        <v>808</v>
      </c>
      <c r="F144" s="228" t="s">
        <v>809</v>
      </c>
      <c r="G144" s="229" t="s">
        <v>318</v>
      </c>
      <c r="H144" s="230">
        <v>24</v>
      </c>
      <c r="I144" s="231"/>
      <c r="J144" s="232">
        <f>ROUND(I144*H144,2)</f>
        <v>0</v>
      </c>
      <c r="K144" s="228" t="s">
        <v>229</v>
      </c>
      <c r="L144" s="45"/>
      <c r="M144" s="233" t="s">
        <v>1</v>
      </c>
      <c r="N144" s="234" t="s">
        <v>43</v>
      </c>
      <c r="O144" s="92"/>
      <c r="P144" s="235">
        <f>O144*H144</f>
        <v>0</v>
      </c>
      <c r="Q144" s="235">
        <v>0</v>
      </c>
      <c r="R144" s="235">
        <f>Q144*H144</f>
        <v>0</v>
      </c>
      <c r="S144" s="235">
        <v>0</v>
      </c>
      <c r="T144" s="236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7" t="s">
        <v>243</v>
      </c>
      <c r="AT144" s="237" t="s">
        <v>225</v>
      </c>
      <c r="AU144" s="237" t="s">
        <v>87</v>
      </c>
      <c r="AY144" s="18" t="s">
        <v>224</v>
      </c>
      <c r="BE144" s="238">
        <f>IF(N144="základní",J144,0)</f>
        <v>0</v>
      </c>
      <c r="BF144" s="238">
        <f>IF(N144="snížená",J144,0)</f>
        <v>0</v>
      </c>
      <c r="BG144" s="238">
        <f>IF(N144="zákl. přenesená",J144,0)</f>
        <v>0</v>
      </c>
      <c r="BH144" s="238">
        <f>IF(N144="sníž. přenesená",J144,0)</f>
        <v>0</v>
      </c>
      <c r="BI144" s="238">
        <f>IF(N144="nulová",J144,0)</f>
        <v>0</v>
      </c>
      <c r="BJ144" s="18" t="s">
        <v>85</v>
      </c>
      <c r="BK144" s="238">
        <f>ROUND(I144*H144,2)</f>
        <v>0</v>
      </c>
      <c r="BL144" s="18" t="s">
        <v>243</v>
      </c>
      <c r="BM144" s="237" t="s">
        <v>810</v>
      </c>
    </row>
    <row r="145" s="2" customFormat="1" ht="24.15" customHeight="1">
      <c r="A145" s="39"/>
      <c r="B145" s="40"/>
      <c r="C145" s="297" t="s">
        <v>271</v>
      </c>
      <c r="D145" s="297" t="s">
        <v>483</v>
      </c>
      <c r="E145" s="298" t="s">
        <v>811</v>
      </c>
      <c r="F145" s="299" t="s">
        <v>812</v>
      </c>
      <c r="G145" s="300" t="s">
        <v>570</v>
      </c>
      <c r="H145" s="301">
        <v>4.7999999999999998</v>
      </c>
      <c r="I145" s="302"/>
      <c r="J145" s="303">
        <f>ROUND(I145*H145,2)</f>
        <v>0</v>
      </c>
      <c r="K145" s="299" t="s">
        <v>229</v>
      </c>
      <c r="L145" s="304"/>
      <c r="M145" s="305" t="s">
        <v>1</v>
      </c>
      <c r="N145" s="306" t="s">
        <v>43</v>
      </c>
      <c r="O145" s="92"/>
      <c r="P145" s="235">
        <f>O145*H145</f>
        <v>0</v>
      </c>
      <c r="Q145" s="235">
        <v>0.0016999999999999999</v>
      </c>
      <c r="R145" s="235">
        <f>Q145*H145</f>
        <v>0.0081599999999999989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264</v>
      </c>
      <c r="AT145" s="237" t="s">
        <v>483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813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814</v>
      </c>
      <c r="G146" s="251"/>
      <c r="H146" s="254">
        <v>4.7999999999999998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85</v>
      </c>
      <c r="AY146" s="260" t="s">
        <v>224</v>
      </c>
    </row>
    <row r="147" s="2" customFormat="1" ht="16.5" customHeight="1">
      <c r="A147" s="39"/>
      <c r="B147" s="40"/>
      <c r="C147" s="226" t="s">
        <v>276</v>
      </c>
      <c r="D147" s="226" t="s">
        <v>225</v>
      </c>
      <c r="E147" s="227" t="s">
        <v>815</v>
      </c>
      <c r="F147" s="228" t="s">
        <v>816</v>
      </c>
      <c r="G147" s="229" t="s">
        <v>394</v>
      </c>
      <c r="H147" s="230">
        <v>0.81000000000000005</v>
      </c>
      <c r="I147" s="231"/>
      <c r="J147" s="232">
        <f>ROUND(I147*H147,2)</f>
        <v>0</v>
      </c>
      <c r="K147" s="228" t="s">
        <v>229</v>
      </c>
      <c r="L147" s="45"/>
      <c r="M147" s="233" t="s">
        <v>1</v>
      </c>
      <c r="N147" s="234" t="s">
        <v>43</v>
      </c>
      <c r="O147" s="92"/>
      <c r="P147" s="235">
        <f>O147*H147</f>
        <v>0</v>
      </c>
      <c r="Q147" s="235">
        <v>2.3010199999999998</v>
      </c>
      <c r="R147" s="235">
        <f>Q147*H147</f>
        <v>1.8638262000000001</v>
      </c>
      <c r="S147" s="235">
        <v>0</v>
      </c>
      <c r="T147" s="236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7" t="s">
        <v>243</v>
      </c>
      <c r="AT147" s="237" t="s">
        <v>225</v>
      </c>
      <c r="AU147" s="237" t="s">
        <v>87</v>
      </c>
      <c r="AY147" s="18" t="s">
        <v>224</v>
      </c>
      <c r="BE147" s="238">
        <f>IF(N147="základní",J147,0)</f>
        <v>0</v>
      </c>
      <c r="BF147" s="238">
        <f>IF(N147="snížená",J147,0)</f>
        <v>0</v>
      </c>
      <c r="BG147" s="238">
        <f>IF(N147="zákl. přenesená",J147,0)</f>
        <v>0</v>
      </c>
      <c r="BH147" s="238">
        <f>IF(N147="sníž. přenesená",J147,0)</f>
        <v>0</v>
      </c>
      <c r="BI147" s="238">
        <f>IF(N147="nulová",J147,0)</f>
        <v>0</v>
      </c>
      <c r="BJ147" s="18" t="s">
        <v>85</v>
      </c>
      <c r="BK147" s="238">
        <f>ROUND(I147*H147,2)</f>
        <v>0</v>
      </c>
      <c r="BL147" s="18" t="s">
        <v>243</v>
      </c>
      <c r="BM147" s="237" t="s">
        <v>817</v>
      </c>
    </row>
    <row r="148" s="13" customFormat="1">
      <c r="A148" s="13"/>
      <c r="B148" s="250"/>
      <c r="C148" s="251"/>
      <c r="D148" s="239" t="s">
        <v>314</v>
      </c>
      <c r="E148" s="252" t="s">
        <v>1</v>
      </c>
      <c r="F148" s="253" t="s">
        <v>818</v>
      </c>
      <c r="G148" s="251"/>
      <c r="H148" s="254">
        <v>0.81000000000000005</v>
      </c>
      <c r="I148" s="255"/>
      <c r="J148" s="251"/>
      <c r="K148" s="251"/>
      <c r="L148" s="256"/>
      <c r="M148" s="257"/>
      <c r="N148" s="258"/>
      <c r="O148" s="258"/>
      <c r="P148" s="258"/>
      <c r="Q148" s="258"/>
      <c r="R148" s="258"/>
      <c r="S148" s="258"/>
      <c r="T148" s="25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0" t="s">
        <v>314</v>
      </c>
      <c r="AU148" s="260" t="s">
        <v>87</v>
      </c>
      <c r="AV148" s="13" t="s">
        <v>87</v>
      </c>
      <c r="AW148" s="13" t="s">
        <v>34</v>
      </c>
      <c r="AX148" s="13" t="s">
        <v>85</v>
      </c>
      <c r="AY148" s="260" t="s">
        <v>224</v>
      </c>
    </row>
    <row r="149" s="2" customFormat="1" ht="16.5" customHeight="1">
      <c r="A149" s="39"/>
      <c r="B149" s="40"/>
      <c r="C149" s="226" t="s">
        <v>281</v>
      </c>
      <c r="D149" s="226" t="s">
        <v>225</v>
      </c>
      <c r="E149" s="227" t="s">
        <v>819</v>
      </c>
      <c r="F149" s="228" t="s">
        <v>820</v>
      </c>
      <c r="G149" s="229" t="s">
        <v>394</v>
      </c>
      <c r="H149" s="230">
        <v>0.754</v>
      </c>
      <c r="I149" s="231"/>
      <c r="J149" s="232">
        <f>ROUND(I149*H149,2)</f>
        <v>0</v>
      </c>
      <c r="K149" s="228" t="s">
        <v>229</v>
      </c>
      <c r="L149" s="45"/>
      <c r="M149" s="233" t="s">
        <v>1</v>
      </c>
      <c r="N149" s="234" t="s">
        <v>43</v>
      </c>
      <c r="O149" s="92"/>
      <c r="P149" s="235">
        <f>O149*H149</f>
        <v>0</v>
      </c>
      <c r="Q149" s="235">
        <v>2.5018699999999998</v>
      </c>
      <c r="R149" s="235">
        <f>Q149*H149</f>
        <v>1.8864099799999998</v>
      </c>
      <c r="S149" s="235">
        <v>0</v>
      </c>
      <c r="T149" s="236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7" t="s">
        <v>243</v>
      </c>
      <c r="AT149" s="237" t="s">
        <v>225</v>
      </c>
      <c r="AU149" s="237" t="s">
        <v>87</v>
      </c>
      <c r="AY149" s="18" t="s">
        <v>224</v>
      </c>
      <c r="BE149" s="238">
        <f>IF(N149="základní",J149,0)</f>
        <v>0</v>
      </c>
      <c r="BF149" s="238">
        <f>IF(N149="snížená",J149,0)</f>
        <v>0</v>
      </c>
      <c r="BG149" s="238">
        <f>IF(N149="zákl. přenesená",J149,0)</f>
        <v>0</v>
      </c>
      <c r="BH149" s="238">
        <f>IF(N149="sníž. přenesená",J149,0)</f>
        <v>0</v>
      </c>
      <c r="BI149" s="238">
        <f>IF(N149="nulová",J149,0)</f>
        <v>0</v>
      </c>
      <c r="BJ149" s="18" t="s">
        <v>85</v>
      </c>
      <c r="BK149" s="238">
        <f>ROUND(I149*H149,2)</f>
        <v>0</v>
      </c>
      <c r="BL149" s="18" t="s">
        <v>243</v>
      </c>
      <c r="BM149" s="237" t="s">
        <v>821</v>
      </c>
    </row>
    <row r="150" s="13" customFormat="1">
      <c r="A150" s="13"/>
      <c r="B150" s="250"/>
      <c r="C150" s="251"/>
      <c r="D150" s="239" t="s">
        <v>314</v>
      </c>
      <c r="E150" s="252" t="s">
        <v>1</v>
      </c>
      <c r="F150" s="253" t="s">
        <v>822</v>
      </c>
      <c r="G150" s="251"/>
      <c r="H150" s="254">
        <v>0.754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314</v>
      </c>
      <c r="AU150" s="260" t="s">
        <v>87</v>
      </c>
      <c r="AV150" s="13" t="s">
        <v>87</v>
      </c>
      <c r="AW150" s="13" t="s">
        <v>34</v>
      </c>
      <c r="AX150" s="13" t="s">
        <v>85</v>
      </c>
      <c r="AY150" s="260" t="s">
        <v>224</v>
      </c>
    </row>
    <row r="151" s="12" customFormat="1" ht="22.8" customHeight="1">
      <c r="A151" s="12"/>
      <c r="B151" s="212"/>
      <c r="C151" s="213"/>
      <c r="D151" s="214" t="s">
        <v>77</v>
      </c>
      <c r="E151" s="244" t="s">
        <v>101</v>
      </c>
      <c r="F151" s="244" t="s">
        <v>705</v>
      </c>
      <c r="G151" s="213"/>
      <c r="H151" s="213"/>
      <c r="I151" s="216"/>
      <c r="J151" s="245">
        <f>BK151</f>
        <v>0</v>
      </c>
      <c r="K151" s="213"/>
      <c r="L151" s="218"/>
      <c r="M151" s="219"/>
      <c r="N151" s="220"/>
      <c r="O151" s="220"/>
      <c r="P151" s="221">
        <f>SUM(P152:P154)</f>
        <v>0</v>
      </c>
      <c r="Q151" s="220"/>
      <c r="R151" s="221">
        <f>SUM(R152:R154)</f>
        <v>12.17335812</v>
      </c>
      <c r="S151" s="220"/>
      <c r="T151" s="222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3" t="s">
        <v>85</v>
      </c>
      <c r="AT151" s="224" t="s">
        <v>77</v>
      </c>
      <c r="AU151" s="224" t="s">
        <v>85</v>
      </c>
      <c r="AY151" s="223" t="s">
        <v>224</v>
      </c>
      <c r="BK151" s="225">
        <f>SUM(BK152:BK154)</f>
        <v>0</v>
      </c>
    </row>
    <row r="152" s="2" customFormat="1" ht="33" customHeight="1">
      <c r="A152" s="39"/>
      <c r="B152" s="40"/>
      <c r="C152" s="226" t="s">
        <v>8</v>
      </c>
      <c r="D152" s="226" t="s">
        <v>225</v>
      </c>
      <c r="E152" s="227" t="s">
        <v>823</v>
      </c>
      <c r="F152" s="228" t="s">
        <v>824</v>
      </c>
      <c r="G152" s="229" t="s">
        <v>394</v>
      </c>
      <c r="H152" s="230">
        <v>5.3129999999999997</v>
      </c>
      <c r="I152" s="231"/>
      <c r="J152" s="232">
        <f>ROUND(I152*H152,2)</f>
        <v>0</v>
      </c>
      <c r="K152" s="228" t="s">
        <v>229</v>
      </c>
      <c r="L152" s="45"/>
      <c r="M152" s="233" t="s">
        <v>1</v>
      </c>
      <c r="N152" s="234" t="s">
        <v>43</v>
      </c>
      <c r="O152" s="92"/>
      <c r="P152" s="235">
        <f>O152*H152</f>
        <v>0</v>
      </c>
      <c r="Q152" s="235">
        <v>2.2912400000000002</v>
      </c>
      <c r="R152" s="235">
        <f>Q152*H152</f>
        <v>12.17335812</v>
      </c>
      <c r="S152" s="235">
        <v>0</v>
      </c>
      <c r="T152" s="236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7" t="s">
        <v>243</v>
      </c>
      <c r="AT152" s="237" t="s">
        <v>225</v>
      </c>
      <c r="AU152" s="237" t="s">
        <v>87</v>
      </c>
      <c r="AY152" s="18" t="s">
        <v>224</v>
      </c>
      <c r="BE152" s="238">
        <f>IF(N152="základní",J152,0)</f>
        <v>0</v>
      </c>
      <c r="BF152" s="238">
        <f>IF(N152="snížená",J152,0)</f>
        <v>0</v>
      </c>
      <c r="BG152" s="238">
        <f>IF(N152="zákl. přenesená",J152,0)</f>
        <v>0</v>
      </c>
      <c r="BH152" s="238">
        <f>IF(N152="sníž. přenesená",J152,0)</f>
        <v>0</v>
      </c>
      <c r="BI152" s="238">
        <f>IF(N152="nulová",J152,0)</f>
        <v>0</v>
      </c>
      <c r="BJ152" s="18" t="s">
        <v>85</v>
      </c>
      <c r="BK152" s="238">
        <f>ROUND(I152*H152,2)</f>
        <v>0</v>
      </c>
      <c r="BL152" s="18" t="s">
        <v>243</v>
      </c>
      <c r="BM152" s="237" t="s">
        <v>825</v>
      </c>
    </row>
    <row r="153" s="2" customFormat="1">
      <c r="A153" s="39"/>
      <c r="B153" s="40"/>
      <c r="C153" s="41"/>
      <c r="D153" s="239" t="s">
        <v>235</v>
      </c>
      <c r="E153" s="41"/>
      <c r="F153" s="240" t="s">
        <v>826</v>
      </c>
      <c r="G153" s="41"/>
      <c r="H153" s="41"/>
      <c r="I153" s="241"/>
      <c r="J153" s="41"/>
      <c r="K153" s="41"/>
      <c r="L153" s="45"/>
      <c r="M153" s="242"/>
      <c r="N153" s="243"/>
      <c r="O153" s="92"/>
      <c r="P153" s="92"/>
      <c r="Q153" s="92"/>
      <c r="R153" s="92"/>
      <c r="S153" s="92"/>
      <c r="T153" s="93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235</v>
      </c>
      <c r="AU153" s="18" t="s">
        <v>87</v>
      </c>
    </row>
    <row r="154" s="13" customFormat="1">
      <c r="A154" s="13"/>
      <c r="B154" s="250"/>
      <c r="C154" s="251"/>
      <c r="D154" s="239" t="s">
        <v>314</v>
      </c>
      <c r="E154" s="252" t="s">
        <v>1</v>
      </c>
      <c r="F154" s="253" t="s">
        <v>827</v>
      </c>
      <c r="G154" s="251"/>
      <c r="H154" s="254">
        <v>5.3129999999999997</v>
      </c>
      <c r="I154" s="255"/>
      <c r="J154" s="251"/>
      <c r="K154" s="251"/>
      <c r="L154" s="256"/>
      <c r="M154" s="257"/>
      <c r="N154" s="258"/>
      <c r="O154" s="258"/>
      <c r="P154" s="258"/>
      <c r="Q154" s="258"/>
      <c r="R154" s="258"/>
      <c r="S154" s="258"/>
      <c r="T154" s="25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0" t="s">
        <v>314</v>
      </c>
      <c r="AU154" s="260" t="s">
        <v>87</v>
      </c>
      <c r="AV154" s="13" t="s">
        <v>87</v>
      </c>
      <c r="AW154" s="13" t="s">
        <v>34</v>
      </c>
      <c r="AX154" s="13" t="s">
        <v>85</v>
      </c>
      <c r="AY154" s="260" t="s">
        <v>224</v>
      </c>
    </row>
    <row r="155" s="12" customFormat="1" ht="22.8" customHeight="1">
      <c r="A155" s="12"/>
      <c r="B155" s="212"/>
      <c r="C155" s="213"/>
      <c r="D155" s="214" t="s">
        <v>77</v>
      </c>
      <c r="E155" s="244" t="s">
        <v>597</v>
      </c>
      <c r="F155" s="244" t="s">
        <v>598</v>
      </c>
      <c r="G155" s="213"/>
      <c r="H155" s="213"/>
      <c r="I155" s="216"/>
      <c r="J155" s="245">
        <f>BK155</f>
        <v>0</v>
      </c>
      <c r="K155" s="213"/>
      <c r="L155" s="218"/>
      <c r="M155" s="219"/>
      <c r="N155" s="220"/>
      <c r="O155" s="220"/>
      <c r="P155" s="221">
        <f>P156</f>
        <v>0</v>
      </c>
      <c r="Q155" s="220"/>
      <c r="R155" s="221">
        <f>R156</f>
        <v>0</v>
      </c>
      <c r="S155" s="220"/>
      <c r="T155" s="222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3" t="s">
        <v>85</v>
      </c>
      <c r="AT155" s="224" t="s">
        <v>77</v>
      </c>
      <c r="AU155" s="224" t="s">
        <v>85</v>
      </c>
      <c r="AY155" s="223" t="s">
        <v>224</v>
      </c>
      <c r="BK155" s="225">
        <f>BK156</f>
        <v>0</v>
      </c>
    </row>
    <row r="156" s="2" customFormat="1" ht="21.75" customHeight="1">
      <c r="A156" s="39"/>
      <c r="B156" s="40"/>
      <c r="C156" s="226" t="s">
        <v>294</v>
      </c>
      <c r="D156" s="226" t="s">
        <v>225</v>
      </c>
      <c r="E156" s="227" t="s">
        <v>828</v>
      </c>
      <c r="F156" s="228" t="s">
        <v>829</v>
      </c>
      <c r="G156" s="229" t="s">
        <v>486</v>
      </c>
      <c r="H156" s="230">
        <v>16.43</v>
      </c>
      <c r="I156" s="231"/>
      <c r="J156" s="232">
        <f>ROUND(I156*H156,2)</f>
        <v>0</v>
      </c>
      <c r="K156" s="228" t="s">
        <v>229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0</v>
      </c>
      <c r="R156" s="235">
        <f>Q156*H156</f>
        <v>0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243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830</v>
      </c>
    </row>
    <row r="157" s="12" customFormat="1" ht="25.92" customHeight="1">
      <c r="A157" s="12"/>
      <c r="B157" s="212"/>
      <c r="C157" s="213"/>
      <c r="D157" s="214" t="s">
        <v>77</v>
      </c>
      <c r="E157" s="215" t="s">
        <v>759</v>
      </c>
      <c r="F157" s="215" t="s">
        <v>760</v>
      </c>
      <c r="G157" s="213"/>
      <c r="H157" s="213"/>
      <c r="I157" s="216"/>
      <c r="J157" s="217">
        <f>BK157</f>
        <v>0</v>
      </c>
      <c r="K157" s="213"/>
      <c r="L157" s="218"/>
      <c r="M157" s="219"/>
      <c r="N157" s="220"/>
      <c r="O157" s="220"/>
      <c r="P157" s="221">
        <f>P158</f>
        <v>0</v>
      </c>
      <c r="Q157" s="220"/>
      <c r="R157" s="221">
        <f>R158</f>
        <v>0.50134573999999998</v>
      </c>
      <c r="S157" s="220"/>
      <c r="T157" s="222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3" t="s">
        <v>87</v>
      </c>
      <c r="AT157" s="224" t="s">
        <v>77</v>
      </c>
      <c r="AU157" s="224" t="s">
        <v>78</v>
      </c>
      <c r="AY157" s="223" t="s">
        <v>224</v>
      </c>
      <c r="BK157" s="225">
        <f>BK158</f>
        <v>0</v>
      </c>
    </row>
    <row r="158" s="12" customFormat="1" ht="22.8" customHeight="1">
      <c r="A158" s="12"/>
      <c r="B158" s="212"/>
      <c r="C158" s="213"/>
      <c r="D158" s="214" t="s">
        <v>77</v>
      </c>
      <c r="E158" s="244" t="s">
        <v>770</v>
      </c>
      <c r="F158" s="244" t="s">
        <v>771</v>
      </c>
      <c r="G158" s="213"/>
      <c r="H158" s="213"/>
      <c r="I158" s="216"/>
      <c r="J158" s="245">
        <f>BK158</f>
        <v>0</v>
      </c>
      <c r="K158" s="213"/>
      <c r="L158" s="218"/>
      <c r="M158" s="219"/>
      <c r="N158" s="220"/>
      <c r="O158" s="220"/>
      <c r="P158" s="221">
        <f>SUM(P159:P165)</f>
        <v>0</v>
      </c>
      <c r="Q158" s="220"/>
      <c r="R158" s="221">
        <f>SUM(R159:R165)</f>
        <v>0.50134573999999998</v>
      </c>
      <c r="S158" s="220"/>
      <c r="T158" s="222">
        <f>SUM(T159:T165)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3" t="s">
        <v>87</v>
      </c>
      <c r="AT158" s="224" t="s">
        <v>77</v>
      </c>
      <c r="AU158" s="224" t="s">
        <v>85</v>
      </c>
      <c r="AY158" s="223" t="s">
        <v>224</v>
      </c>
      <c r="BK158" s="225">
        <f>SUM(BK159:BK165)</f>
        <v>0</v>
      </c>
    </row>
    <row r="159" s="2" customFormat="1" ht="33" customHeight="1">
      <c r="A159" s="39"/>
      <c r="B159" s="40"/>
      <c r="C159" s="226" t="s">
        <v>299</v>
      </c>
      <c r="D159" s="226" t="s">
        <v>225</v>
      </c>
      <c r="E159" s="227" t="s">
        <v>831</v>
      </c>
      <c r="F159" s="228" t="s">
        <v>832</v>
      </c>
      <c r="G159" s="229" t="s">
        <v>570</v>
      </c>
      <c r="H159" s="230">
        <v>8.7230000000000008</v>
      </c>
      <c r="I159" s="231"/>
      <c r="J159" s="232">
        <f>ROUND(I159*H159,2)</f>
        <v>0</v>
      </c>
      <c r="K159" s="228" t="s">
        <v>1</v>
      </c>
      <c r="L159" s="45"/>
      <c r="M159" s="233" t="s">
        <v>1</v>
      </c>
      <c r="N159" s="234" t="s">
        <v>43</v>
      </c>
      <c r="O159" s="92"/>
      <c r="P159" s="235">
        <f>O159*H159</f>
        <v>0</v>
      </c>
      <c r="Q159" s="235">
        <v>0.00038000000000000002</v>
      </c>
      <c r="R159" s="235">
        <f>Q159*H159</f>
        <v>0.0033147400000000005</v>
      </c>
      <c r="S159" s="235">
        <v>0</v>
      </c>
      <c r="T159" s="236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7" t="s">
        <v>365</v>
      </c>
      <c r="AT159" s="237" t="s">
        <v>225</v>
      </c>
      <c r="AU159" s="237" t="s">
        <v>87</v>
      </c>
      <c r="AY159" s="18" t="s">
        <v>224</v>
      </c>
      <c r="BE159" s="238">
        <f>IF(N159="základní",J159,0)</f>
        <v>0</v>
      </c>
      <c r="BF159" s="238">
        <f>IF(N159="snížená",J159,0)</f>
        <v>0</v>
      </c>
      <c r="BG159" s="238">
        <f>IF(N159="zákl. přenesená",J159,0)</f>
        <v>0</v>
      </c>
      <c r="BH159" s="238">
        <f>IF(N159="sníž. přenesená",J159,0)</f>
        <v>0</v>
      </c>
      <c r="BI159" s="238">
        <f>IF(N159="nulová",J159,0)</f>
        <v>0</v>
      </c>
      <c r="BJ159" s="18" t="s">
        <v>85</v>
      </c>
      <c r="BK159" s="238">
        <f>ROUND(I159*H159,2)</f>
        <v>0</v>
      </c>
      <c r="BL159" s="18" t="s">
        <v>365</v>
      </c>
      <c r="BM159" s="237" t="s">
        <v>833</v>
      </c>
    </row>
    <row r="160" s="14" customFormat="1">
      <c r="A160" s="14"/>
      <c r="B160" s="261"/>
      <c r="C160" s="262"/>
      <c r="D160" s="239" t="s">
        <v>314</v>
      </c>
      <c r="E160" s="263" t="s">
        <v>1</v>
      </c>
      <c r="F160" s="264" t="s">
        <v>834</v>
      </c>
      <c r="G160" s="262"/>
      <c r="H160" s="263" t="s">
        <v>1</v>
      </c>
      <c r="I160" s="265"/>
      <c r="J160" s="262"/>
      <c r="K160" s="262"/>
      <c r="L160" s="266"/>
      <c r="M160" s="267"/>
      <c r="N160" s="268"/>
      <c r="O160" s="268"/>
      <c r="P160" s="268"/>
      <c r="Q160" s="268"/>
      <c r="R160" s="268"/>
      <c r="S160" s="268"/>
      <c r="T160" s="26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0" t="s">
        <v>314</v>
      </c>
      <c r="AU160" s="270" t="s">
        <v>87</v>
      </c>
      <c r="AV160" s="14" t="s">
        <v>85</v>
      </c>
      <c r="AW160" s="14" t="s">
        <v>34</v>
      </c>
      <c r="AX160" s="14" t="s">
        <v>78</v>
      </c>
      <c r="AY160" s="270" t="s">
        <v>224</v>
      </c>
    </row>
    <row r="161" s="13" customFormat="1">
      <c r="A161" s="13"/>
      <c r="B161" s="250"/>
      <c r="C161" s="251"/>
      <c r="D161" s="239" t="s">
        <v>314</v>
      </c>
      <c r="E161" s="252" t="s">
        <v>1</v>
      </c>
      <c r="F161" s="253" t="s">
        <v>835</v>
      </c>
      <c r="G161" s="251"/>
      <c r="H161" s="254">
        <v>8.7230000000000008</v>
      </c>
      <c r="I161" s="255"/>
      <c r="J161" s="251"/>
      <c r="K161" s="251"/>
      <c r="L161" s="256"/>
      <c r="M161" s="257"/>
      <c r="N161" s="258"/>
      <c r="O161" s="258"/>
      <c r="P161" s="258"/>
      <c r="Q161" s="258"/>
      <c r="R161" s="258"/>
      <c r="S161" s="258"/>
      <c r="T161" s="25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0" t="s">
        <v>314</v>
      </c>
      <c r="AU161" s="260" t="s">
        <v>87</v>
      </c>
      <c r="AV161" s="13" t="s">
        <v>87</v>
      </c>
      <c r="AW161" s="13" t="s">
        <v>34</v>
      </c>
      <c r="AX161" s="13" t="s">
        <v>85</v>
      </c>
      <c r="AY161" s="260" t="s">
        <v>224</v>
      </c>
    </row>
    <row r="162" s="2" customFormat="1" ht="37.8" customHeight="1">
      <c r="A162" s="39"/>
      <c r="B162" s="40"/>
      <c r="C162" s="297" t="s">
        <v>361</v>
      </c>
      <c r="D162" s="297" t="s">
        <v>483</v>
      </c>
      <c r="E162" s="298" t="s">
        <v>836</v>
      </c>
      <c r="F162" s="299" t="s">
        <v>837</v>
      </c>
      <c r="G162" s="300" t="s">
        <v>570</v>
      </c>
      <c r="H162" s="301">
        <v>8.7230000000000008</v>
      </c>
      <c r="I162" s="302"/>
      <c r="J162" s="303">
        <f>ROUND(I162*H162,2)</f>
        <v>0</v>
      </c>
      <c r="K162" s="299" t="s">
        <v>1</v>
      </c>
      <c r="L162" s="304"/>
      <c r="M162" s="305" t="s">
        <v>1</v>
      </c>
      <c r="N162" s="306" t="s">
        <v>43</v>
      </c>
      <c r="O162" s="92"/>
      <c r="P162" s="235">
        <f>O162*H162</f>
        <v>0</v>
      </c>
      <c r="Q162" s="235">
        <v>0.056599999999999998</v>
      </c>
      <c r="R162" s="235">
        <f>Q162*H162</f>
        <v>0.49372180000000004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264</v>
      </c>
      <c r="AT162" s="237" t="s">
        <v>483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838</v>
      </c>
    </row>
    <row r="163" s="2" customFormat="1">
      <c r="A163" s="39"/>
      <c r="B163" s="40"/>
      <c r="C163" s="41"/>
      <c r="D163" s="239" t="s">
        <v>235</v>
      </c>
      <c r="E163" s="41"/>
      <c r="F163" s="240" t="s">
        <v>839</v>
      </c>
      <c r="G163" s="41"/>
      <c r="H163" s="41"/>
      <c r="I163" s="241"/>
      <c r="J163" s="41"/>
      <c r="K163" s="41"/>
      <c r="L163" s="45"/>
      <c r="M163" s="242"/>
      <c r="N163" s="243"/>
      <c r="O163" s="92"/>
      <c r="P163" s="92"/>
      <c r="Q163" s="92"/>
      <c r="R163" s="92"/>
      <c r="S163" s="92"/>
      <c r="T163" s="93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235</v>
      </c>
      <c r="AU163" s="18" t="s">
        <v>87</v>
      </c>
    </row>
    <row r="164" s="2" customFormat="1" ht="21.75" customHeight="1">
      <c r="A164" s="39"/>
      <c r="B164" s="40"/>
      <c r="C164" s="226" t="s">
        <v>365</v>
      </c>
      <c r="D164" s="226" t="s">
        <v>225</v>
      </c>
      <c r="E164" s="227" t="s">
        <v>840</v>
      </c>
      <c r="F164" s="228" t="s">
        <v>841</v>
      </c>
      <c r="G164" s="229" t="s">
        <v>312</v>
      </c>
      <c r="H164" s="230">
        <v>22.68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0.00019000000000000001</v>
      </c>
      <c r="R164" s="235">
        <f>Q164*H164</f>
        <v>0.0043092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365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365</v>
      </c>
      <c r="BM164" s="237" t="s">
        <v>842</v>
      </c>
    </row>
    <row r="165" s="13" customFormat="1">
      <c r="A165" s="13"/>
      <c r="B165" s="250"/>
      <c r="C165" s="251"/>
      <c r="D165" s="239" t="s">
        <v>314</v>
      </c>
      <c r="E165" s="252" t="s">
        <v>1</v>
      </c>
      <c r="F165" s="253" t="s">
        <v>843</v>
      </c>
      <c r="G165" s="251"/>
      <c r="H165" s="254">
        <v>22.68</v>
      </c>
      <c r="I165" s="255"/>
      <c r="J165" s="251"/>
      <c r="K165" s="251"/>
      <c r="L165" s="256"/>
      <c r="M165" s="271"/>
      <c r="N165" s="272"/>
      <c r="O165" s="272"/>
      <c r="P165" s="272"/>
      <c r="Q165" s="272"/>
      <c r="R165" s="272"/>
      <c r="S165" s="272"/>
      <c r="T165" s="27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0" t="s">
        <v>314</v>
      </c>
      <c r="AU165" s="260" t="s">
        <v>87</v>
      </c>
      <c r="AV165" s="13" t="s">
        <v>87</v>
      </c>
      <c r="AW165" s="13" t="s">
        <v>34</v>
      </c>
      <c r="AX165" s="13" t="s">
        <v>85</v>
      </c>
      <c r="AY165" s="260" t="s">
        <v>224</v>
      </c>
    </row>
    <row r="166" s="2" customFormat="1" ht="6.96" customHeight="1">
      <c r="A166" s="39"/>
      <c r="B166" s="67"/>
      <c r="C166" s="68"/>
      <c r="D166" s="68"/>
      <c r="E166" s="68"/>
      <c r="F166" s="68"/>
      <c r="G166" s="68"/>
      <c r="H166" s="68"/>
      <c r="I166" s="68"/>
      <c r="J166" s="68"/>
      <c r="K166" s="68"/>
      <c r="L166" s="45"/>
      <c r="M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</row>
  </sheetData>
  <sheetProtection sheet="1" autoFilter="0" formatColumns="0" formatRows="0" objects="1" scenarios="1" spinCount="100000" saltValue="79v7CTTvisubrkSqnkdF6zHNhh77JhXXkNGgiEAFPFt4cAsNIf6SHQk7T7PaUlX7IUmeqfR9vDv3TVZOaWk1Vg==" hashValue="Sev3kWUUzdUA3bm8hHGb6jEeooKeuI6WBYWZRWG5Sn8jziu1MMIug3dd19wE1BahUFg+p7PM0OaCA/r7AGNC1Q==" algorithmName="SHA-512" password="CC35"/>
  <autoFilter ref="C126:K16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48"/>
      <c r="C3" s="149"/>
      <c r="D3" s="149"/>
      <c r="E3" s="149"/>
      <c r="F3" s="149"/>
      <c r="G3" s="149"/>
      <c r="H3" s="149"/>
      <c r="I3" s="149"/>
      <c r="J3" s="149"/>
      <c r="K3" s="149"/>
      <c r="L3" s="21"/>
      <c r="AT3" s="18" t="s">
        <v>87</v>
      </c>
    </row>
    <row r="4" s="1" customFormat="1" ht="24.96" customHeight="1">
      <c r="B4" s="21"/>
      <c r="D4" s="150" t="s">
        <v>192</v>
      </c>
      <c r="L4" s="21"/>
      <c r="M4" s="151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2" t="s">
        <v>16</v>
      </c>
      <c r="L6" s="21"/>
    </row>
    <row r="7" s="1" customFormat="1" ht="16.5" customHeight="1">
      <c r="B7" s="21"/>
      <c r="E7" s="153" t="str">
        <f>'Rekapitulace stavby'!K6</f>
        <v>Využití pozemku parc.č.549/61, Světlá nad Sázavou</v>
      </c>
      <c r="F7" s="152"/>
      <c r="G7" s="152"/>
      <c r="H7" s="152"/>
      <c r="L7" s="21"/>
    </row>
    <row r="8" s="1" customFormat="1" ht="12" customHeight="1">
      <c r="B8" s="21"/>
      <c r="D8" s="152" t="s">
        <v>193</v>
      </c>
      <c r="L8" s="21"/>
    </row>
    <row r="9" s="2" customFormat="1" ht="16.5" customHeight="1">
      <c r="A9" s="39"/>
      <c r="B9" s="45"/>
      <c r="C9" s="39"/>
      <c r="D9" s="39"/>
      <c r="E9" s="153" t="s">
        <v>194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2" t="s">
        <v>195</v>
      </c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4" t="s">
        <v>844</v>
      </c>
      <c r="F11" s="39"/>
      <c r="G11" s="39"/>
      <c r="H11" s="39"/>
      <c r="I11" s="39"/>
      <c r="J11" s="39"/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2" t="s">
        <v>18</v>
      </c>
      <c r="E13" s="39"/>
      <c r="F13" s="142" t="s">
        <v>1</v>
      </c>
      <c r="G13" s="39"/>
      <c r="H13" s="39"/>
      <c r="I13" s="152" t="s">
        <v>19</v>
      </c>
      <c r="J13" s="142" t="s">
        <v>1</v>
      </c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2" t="s">
        <v>20</v>
      </c>
      <c r="E14" s="39"/>
      <c r="F14" s="142" t="s">
        <v>21</v>
      </c>
      <c r="G14" s="39"/>
      <c r="H14" s="39"/>
      <c r="I14" s="152" t="s">
        <v>22</v>
      </c>
      <c r="J14" s="155" t="str">
        <f>'Rekapitulace stavby'!AN8</f>
        <v>10. 7. 2025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2" t="s">
        <v>24</v>
      </c>
      <c r="E16" s="39"/>
      <c r="F16" s="39"/>
      <c r="G16" s="39"/>
      <c r="H16" s="39"/>
      <c r="I16" s="152" t="s">
        <v>25</v>
      </c>
      <c r="J16" s="142" t="s">
        <v>26</v>
      </c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2" t="s">
        <v>27</v>
      </c>
      <c r="F17" s="39"/>
      <c r="G17" s="39"/>
      <c r="H17" s="39"/>
      <c r="I17" s="152" t="s">
        <v>28</v>
      </c>
      <c r="J17" s="142" t="s">
        <v>1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2" t="s">
        <v>29</v>
      </c>
      <c r="E19" s="39"/>
      <c r="F19" s="39"/>
      <c r="G19" s="39"/>
      <c r="H19" s="39"/>
      <c r="I19" s="152" t="s">
        <v>25</v>
      </c>
      <c r="J19" s="34" t="str">
        <f>'Rekapitulace stavby'!AN13</f>
        <v>Vyplň údaj</v>
      </c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42"/>
      <c r="G20" s="142"/>
      <c r="H20" s="142"/>
      <c r="I20" s="152" t="s">
        <v>28</v>
      </c>
      <c r="J20" s="34" t="str">
        <f>'Rekapitulace stavby'!AN14</f>
        <v>Vyplň údaj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2" t="s">
        <v>31</v>
      </c>
      <c r="E22" s="39"/>
      <c r="F22" s="39"/>
      <c r="G22" s="39"/>
      <c r="H22" s="39"/>
      <c r="I22" s="152" t="s">
        <v>25</v>
      </c>
      <c r="J22" s="142" t="s">
        <v>32</v>
      </c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2" t="s">
        <v>33</v>
      </c>
      <c r="F23" s="39"/>
      <c r="G23" s="39"/>
      <c r="H23" s="39"/>
      <c r="I23" s="152" t="s">
        <v>28</v>
      </c>
      <c r="J23" s="142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2" t="s">
        <v>35</v>
      </c>
      <c r="E25" s="39"/>
      <c r="F25" s="39"/>
      <c r="G25" s="39"/>
      <c r="H25" s="39"/>
      <c r="I25" s="152" t="s">
        <v>25</v>
      </c>
      <c r="J25" s="142" t="str">
        <f>IF('Rekapitulace stavby'!AN19="","",'Rekapitulace stavby'!AN19)</f>
        <v/>
      </c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2" t="str">
        <f>IF('Rekapitulace stavby'!E20="","",'Rekapitulace stavby'!E20)</f>
        <v xml:space="preserve"> </v>
      </c>
      <c r="F26" s="39"/>
      <c r="G26" s="39"/>
      <c r="H26" s="39"/>
      <c r="I26" s="152" t="s">
        <v>28</v>
      </c>
      <c r="J26" s="142" t="str">
        <f>IF('Rekapitulace stavby'!AN20="","",'Rekapitulace stavby'!AN20)</f>
        <v/>
      </c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64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2" t="s">
        <v>37</v>
      </c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56"/>
      <c r="B29" s="157"/>
      <c r="C29" s="156"/>
      <c r="D29" s="156"/>
      <c r="E29" s="158" t="s">
        <v>1</v>
      </c>
      <c r="F29" s="158"/>
      <c r="G29" s="158"/>
      <c r="H29" s="158"/>
      <c r="I29" s="156"/>
      <c r="J29" s="156"/>
      <c r="K29" s="156"/>
      <c r="L29" s="159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0"/>
      <c r="E31" s="160"/>
      <c r="F31" s="160"/>
      <c r="G31" s="160"/>
      <c r="H31" s="160"/>
      <c r="I31" s="160"/>
      <c r="J31" s="160"/>
      <c r="K31" s="16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1" t="s">
        <v>38</v>
      </c>
      <c r="E32" s="39"/>
      <c r="F32" s="39"/>
      <c r="G32" s="39"/>
      <c r="H32" s="39"/>
      <c r="I32" s="39"/>
      <c r="J32" s="162">
        <f>ROUND(J125, 2)</f>
        <v>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0"/>
      <c r="E33" s="160"/>
      <c r="F33" s="160"/>
      <c r="G33" s="160"/>
      <c r="H33" s="160"/>
      <c r="I33" s="160"/>
      <c r="J33" s="160"/>
      <c r="K33" s="160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3" t="s">
        <v>40</v>
      </c>
      <c r="G34" s="39"/>
      <c r="H34" s="39"/>
      <c r="I34" s="163" t="s">
        <v>39</v>
      </c>
      <c r="J34" s="163" t="s">
        <v>41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4" t="s">
        <v>42</v>
      </c>
      <c r="E35" s="152" t="s">
        <v>43</v>
      </c>
      <c r="F35" s="165">
        <f>ROUND((SUM(BE125:BE170)),  2)</f>
        <v>0</v>
      </c>
      <c r="G35" s="39"/>
      <c r="H35" s="39"/>
      <c r="I35" s="166">
        <v>0.20999999999999999</v>
      </c>
      <c r="J35" s="165">
        <f>ROUND(((SUM(BE125:BE170))*I35),  2)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52" t="s">
        <v>44</v>
      </c>
      <c r="F36" s="165">
        <f>ROUND((SUM(BF125:BF170)),  2)</f>
        <v>0</v>
      </c>
      <c r="G36" s="39"/>
      <c r="H36" s="39"/>
      <c r="I36" s="166">
        <v>0.12</v>
      </c>
      <c r="J36" s="165">
        <f>ROUND(((SUM(BF125:BF170))*I36),  2)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2" t="s">
        <v>45</v>
      </c>
      <c r="F37" s="165">
        <f>ROUND((SUM(BG125:BG170)),  2)</f>
        <v>0</v>
      </c>
      <c r="G37" s="39"/>
      <c r="H37" s="39"/>
      <c r="I37" s="166">
        <v>0.20999999999999999</v>
      </c>
      <c r="J37" s="16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2" t="s">
        <v>46</v>
      </c>
      <c r="F38" s="165">
        <f>ROUND((SUM(BH125:BH170)),  2)</f>
        <v>0</v>
      </c>
      <c r="G38" s="39"/>
      <c r="H38" s="39"/>
      <c r="I38" s="166">
        <v>0.12</v>
      </c>
      <c r="J38" s="165">
        <f>0</f>
        <v>0</v>
      </c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2" t="s">
        <v>47</v>
      </c>
      <c r="F39" s="165">
        <f>ROUND((SUM(BI125:BI170)),  2)</f>
        <v>0</v>
      </c>
      <c r="G39" s="39"/>
      <c r="H39" s="39"/>
      <c r="I39" s="166">
        <v>0</v>
      </c>
      <c r="J39" s="165">
        <f>0</f>
        <v>0</v>
      </c>
      <c r="K39" s="39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67"/>
      <c r="D41" s="168" t="s">
        <v>48</v>
      </c>
      <c r="E41" s="169"/>
      <c r="F41" s="169"/>
      <c r="G41" s="170" t="s">
        <v>49</v>
      </c>
      <c r="H41" s="171" t="s">
        <v>50</v>
      </c>
      <c r="I41" s="169"/>
      <c r="J41" s="172">
        <f>SUM(J32:J39)</f>
        <v>0</v>
      </c>
      <c r="K41" s="173"/>
      <c r="L41" s="64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64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74" t="s">
        <v>51</v>
      </c>
      <c r="E50" s="175"/>
      <c r="F50" s="175"/>
      <c r="G50" s="174" t="s">
        <v>52</v>
      </c>
      <c r="H50" s="175"/>
      <c r="I50" s="175"/>
      <c r="J50" s="175"/>
      <c r="K50" s="17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76" t="s">
        <v>53</v>
      </c>
      <c r="E61" s="177"/>
      <c r="F61" s="178" t="s">
        <v>54</v>
      </c>
      <c r="G61" s="176" t="s">
        <v>53</v>
      </c>
      <c r="H61" s="177"/>
      <c r="I61" s="177"/>
      <c r="J61" s="179" t="s">
        <v>54</v>
      </c>
      <c r="K61" s="17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74" t="s">
        <v>55</v>
      </c>
      <c r="E65" s="180"/>
      <c r="F65" s="180"/>
      <c r="G65" s="174" t="s">
        <v>56</v>
      </c>
      <c r="H65" s="180"/>
      <c r="I65" s="180"/>
      <c r="J65" s="180"/>
      <c r="K65" s="18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76" t="s">
        <v>53</v>
      </c>
      <c r="E76" s="177"/>
      <c r="F76" s="178" t="s">
        <v>54</v>
      </c>
      <c r="G76" s="176" t="s">
        <v>53</v>
      </c>
      <c r="H76" s="177"/>
      <c r="I76" s="177"/>
      <c r="J76" s="179" t="s">
        <v>54</v>
      </c>
      <c r="K76" s="17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81"/>
      <c r="C77" s="182"/>
      <c r="D77" s="182"/>
      <c r="E77" s="182"/>
      <c r="F77" s="182"/>
      <c r="G77" s="182"/>
      <c r="H77" s="182"/>
      <c r="I77" s="182"/>
      <c r="J77" s="182"/>
      <c r="K77" s="18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83"/>
      <c r="C81" s="184"/>
      <c r="D81" s="184"/>
      <c r="E81" s="184"/>
      <c r="F81" s="184"/>
      <c r="G81" s="184"/>
      <c r="H81" s="184"/>
      <c r="I81" s="184"/>
      <c r="J81" s="184"/>
      <c r="K81" s="18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197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85" t="str">
        <f>E7</f>
        <v>Využití pozemku parc.č.549/61, Světlá nad Sázavou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193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85" t="s">
        <v>194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195</v>
      </c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7" t="str">
        <f>E11</f>
        <v>SO 1351 - Vodovodní přípojka pro pítko - 2.část</v>
      </c>
      <c r="F89" s="41"/>
      <c r="G89" s="41"/>
      <c r="H89" s="41"/>
      <c r="I89" s="41"/>
      <c r="J89" s="41"/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20</v>
      </c>
      <c r="D91" s="41"/>
      <c r="E91" s="41"/>
      <c r="F91" s="28" t="str">
        <f>F14</f>
        <v>parc.č.549/61</v>
      </c>
      <c r="G91" s="41"/>
      <c r="H91" s="41"/>
      <c r="I91" s="33" t="s">
        <v>22</v>
      </c>
      <c r="J91" s="80" t="str">
        <f>IF(J14="","",J14)</f>
        <v>10. 7. 2025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25.65" customHeight="1">
      <c r="A93" s="39"/>
      <c r="B93" s="40"/>
      <c r="C93" s="33" t="s">
        <v>24</v>
      </c>
      <c r="D93" s="41"/>
      <c r="E93" s="41"/>
      <c r="F93" s="28" t="str">
        <f>E17</f>
        <v>Město Světlá nad Sázavou</v>
      </c>
      <c r="G93" s="41"/>
      <c r="H93" s="41"/>
      <c r="I93" s="33" t="s">
        <v>31</v>
      </c>
      <c r="J93" s="37" t="str">
        <f>E23</f>
        <v>TRANSCONSULT s.r.o.</v>
      </c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29</v>
      </c>
      <c r="D94" s="41"/>
      <c r="E94" s="41"/>
      <c r="F94" s="28" t="str">
        <f>IF(E20="","",E20)</f>
        <v>Vyplň údaj</v>
      </c>
      <c r="G94" s="41"/>
      <c r="H94" s="41"/>
      <c r="I94" s="33" t="s">
        <v>35</v>
      </c>
      <c r="J94" s="37" t="str">
        <f>E26</f>
        <v xml:space="preserve"> </v>
      </c>
      <c r="K94" s="41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86" t="s">
        <v>198</v>
      </c>
      <c r="D96" s="187"/>
      <c r="E96" s="187"/>
      <c r="F96" s="187"/>
      <c r="G96" s="187"/>
      <c r="H96" s="187"/>
      <c r="I96" s="187"/>
      <c r="J96" s="188" t="s">
        <v>199</v>
      </c>
      <c r="K96" s="187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89" t="s">
        <v>200</v>
      </c>
      <c r="D98" s="41"/>
      <c r="E98" s="41"/>
      <c r="F98" s="41"/>
      <c r="G98" s="41"/>
      <c r="H98" s="41"/>
      <c r="I98" s="41"/>
      <c r="J98" s="111">
        <f>J125</f>
        <v>0</v>
      </c>
      <c r="K98" s="41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201</v>
      </c>
    </row>
    <row r="99" s="9" customFormat="1" ht="24.96" customHeight="1">
      <c r="A99" s="9"/>
      <c r="B99" s="190"/>
      <c r="C99" s="191"/>
      <c r="D99" s="192" t="s">
        <v>305</v>
      </c>
      <c r="E99" s="193"/>
      <c r="F99" s="193"/>
      <c r="G99" s="193"/>
      <c r="H99" s="193"/>
      <c r="I99" s="193"/>
      <c r="J99" s="194">
        <f>J126</f>
        <v>0</v>
      </c>
      <c r="K99" s="191"/>
      <c r="L99" s="19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96"/>
      <c r="C100" s="134"/>
      <c r="D100" s="197" t="s">
        <v>306</v>
      </c>
      <c r="E100" s="198"/>
      <c r="F100" s="198"/>
      <c r="G100" s="198"/>
      <c r="H100" s="198"/>
      <c r="I100" s="198"/>
      <c r="J100" s="199">
        <f>J127</f>
        <v>0</v>
      </c>
      <c r="K100" s="134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6"/>
      <c r="C101" s="134"/>
      <c r="D101" s="197" t="s">
        <v>604</v>
      </c>
      <c r="E101" s="198"/>
      <c r="F101" s="198"/>
      <c r="G101" s="198"/>
      <c r="H101" s="198"/>
      <c r="I101" s="198"/>
      <c r="J101" s="199">
        <f>J147</f>
        <v>0</v>
      </c>
      <c r="K101" s="134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6"/>
      <c r="C102" s="134"/>
      <c r="D102" s="197" t="s">
        <v>845</v>
      </c>
      <c r="E102" s="198"/>
      <c r="F102" s="198"/>
      <c r="G102" s="198"/>
      <c r="H102" s="198"/>
      <c r="I102" s="198"/>
      <c r="J102" s="199">
        <f>J152</f>
        <v>0</v>
      </c>
      <c r="K102" s="134"/>
      <c r="L102" s="20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6"/>
      <c r="C103" s="134"/>
      <c r="D103" s="197" t="s">
        <v>420</v>
      </c>
      <c r="E103" s="198"/>
      <c r="F103" s="198"/>
      <c r="G103" s="198"/>
      <c r="H103" s="198"/>
      <c r="I103" s="198"/>
      <c r="J103" s="199">
        <f>J169</f>
        <v>0</v>
      </c>
      <c r="K103" s="134"/>
      <c r="L103" s="20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208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85" t="str">
        <f>E7</f>
        <v>Využití pozemku parc.č.549/61, Světlá nad Sázavou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193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85" t="s">
        <v>194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195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77" t="str">
        <f>E11</f>
        <v>SO 1351 - Vodovodní přípojka pro pítko - 2.část</v>
      </c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20</v>
      </c>
      <c r="D119" s="41"/>
      <c r="E119" s="41"/>
      <c r="F119" s="28" t="str">
        <f>F14</f>
        <v>parc.č.549/61</v>
      </c>
      <c r="G119" s="41"/>
      <c r="H119" s="41"/>
      <c r="I119" s="33" t="s">
        <v>22</v>
      </c>
      <c r="J119" s="80" t="str">
        <f>IF(J14="","",J14)</f>
        <v>10. 7. 2025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25.65" customHeight="1">
      <c r="A121" s="39"/>
      <c r="B121" s="40"/>
      <c r="C121" s="33" t="s">
        <v>24</v>
      </c>
      <c r="D121" s="41"/>
      <c r="E121" s="41"/>
      <c r="F121" s="28" t="str">
        <f>E17</f>
        <v>Město Světlá nad Sázavou</v>
      </c>
      <c r="G121" s="41"/>
      <c r="H121" s="41"/>
      <c r="I121" s="33" t="s">
        <v>31</v>
      </c>
      <c r="J121" s="37" t="str">
        <f>E23</f>
        <v>TRANSCONSULT s.r.o.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29</v>
      </c>
      <c r="D122" s="41"/>
      <c r="E122" s="41"/>
      <c r="F122" s="28" t="str">
        <f>IF(E20="","",E20)</f>
        <v>Vyplň údaj</v>
      </c>
      <c r="G122" s="41"/>
      <c r="H122" s="41"/>
      <c r="I122" s="33" t="s">
        <v>35</v>
      </c>
      <c r="J122" s="37" t="str">
        <f>E26</f>
        <v xml:space="preserve"> </v>
      </c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01"/>
      <c r="B124" s="202"/>
      <c r="C124" s="203" t="s">
        <v>209</v>
      </c>
      <c r="D124" s="204" t="s">
        <v>63</v>
      </c>
      <c r="E124" s="204" t="s">
        <v>59</v>
      </c>
      <c r="F124" s="204" t="s">
        <v>60</v>
      </c>
      <c r="G124" s="204" t="s">
        <v>210</v>
      </c>
      <c r="H124" s="204" t="s">
        <v>211</v>
      </c>
      <c r="I124" s="204" t="s">
        <v>212</v>
      </c>
      <c r="J124" s="204" t="s">
        <v>199</v>
      </c>
      <c r="K124" s="205" t="s">
        <v>213</v>
      </c>
      <c r="L124" s="206"/>
      <c r="M124" s="101" t="s">
        <v>1</v>
      </c>
      <c r="N124" s="102" t="s">
        <v>42</v>
      </c>
      <c r="O124" s="102" t="s">
        <v>214</v>
      </c>
      <c r="P124" s="102" t="s">
        <v>215</v>
      </c>
      <c r="Q124" s="102" t="s">
        <v>216</v>
      </c>
      <c r="R124" s="102" t="s">
        <v>217</v>
      </c>
      <c r="S124" s="102" t="s">
        <v>218</v>
      </c>
      <c r="T124" s="103" t="s">
        <v>219</v>
      </c>
      <c r="U124" s="201"/>
      <c r="V124" s="201"/>
      <c r="W124" s="201"/>
      <c r="X124" s="201"/>
      <c r="Y124" s="201"/>
      <c r="Z124" s="201"/>
      <c r="AA124" s="201"/>
      <c r="AB124" s="201"/>
      <c r="AC124" s="201"/>
      <c r="AD124" s="201"/>
      <c r="AE124" s="201"/>
    </row>
    <row r="125" s="2" customFormat="1" ht="22.8" customHeight="1">
      <c r="A125" s="39"/>
      <c r="B125" s="40"/>
      <c r="C125" s="108" t="s">
        <v>220</v>
      </c>
      <c r="D125" s="41"/>
      <c r="E125" s="41"/>
      <c r="F125" s="41"/>
      <c r="G125" s="41"/>
      <c r="H125" s="41"/>
      <c r="I125" s="41"/>
      <c r="J125" s="207">
        <f>BK125</f>
        <v>0</v>
      </c>
      <c r="K125" s="41"/>
      <c r="L125" s="45"/>
      <c r="M125" s="104"/>
      <c r="N125" s="208"/>
      <c r="O125" s="105"/>
      <c r="P125" s="209">
        <f>P126</f>
        <v>0</v>
      </c>
      <c r="Q125" s="105"/>
      <c r="R125" s="209">
        <f>R126</f>
        <v>14.457977</v>
      </c>
      <c r="S125" s="105"/>
      <c r="T125" s="210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77</v>
      </c>
      <c r="AU125" s="18" t="s">
        <v>201</v>
      </c>
      <c r="BK125" s="211">
        <f>BK126</f>
        <v>0</v>
      </c>
    </row>
    <row r="126" s="12" customFormat="1" ht="25.92" customHeight="1">
      <c r="A126" s="12"/>
      <c r="B126" s="212"/>
      <c r="C126" s="213"/>
      <c r="D126" s="214" t="s">
        <v>77</v>
      </c>
      <c r="E126" s="215" t="s">
        <v>307</v>
      </c>
      <c r="F126" s="215" t="s">
        <v>308</v>
      </c>
      <c r="G126" s="213"/>
      <c r="H126" s="213"/>
      <c r="I126" s="216"/>
      <c r="J126" s="217">
        <f>BK126</f>
        <v>0</v>
      </c>
      <c r="K126" s="213"/>
      <c r="L126" s="218"/>
      <c r="M126" s="219"/>
      <c r="N126" s="220"/>
      <c r="O126" s="220"/>
      <c r="P126" s="221">
        <f>P127+P147+P152+P169</f>
        <v>0</v>
      </c>
      <c r="Q126" s="220"/>
      <c r="R126" s="221">
        <f>R127+R147+R152+R169</f>
        <v>14.457977</v>
      </c>
      <c r="S126" s="220"/>
      <c r="T126" s="222">
        <f>T127+T147+T152+T169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3" t="s">
        <v>85</v>
      </c>
      <c r="AT126" s="224" t="s">
        <v>77</v>
      </c>
      <c r="AU126" s="224" t="s">
        <v>78</v>
      </c>
      <c r="AY126" s="223" t="s">
        <v>224</v>
      </c>
      <c r="BK126" s="225">
        <f>BK127+BK147+BK152+BK169</f>
        <v>0</v>
      </c>
    </row>
    <row r="127" s="12" customFormat="1" ht="22.8" customHeight="1">
      <c r="A127" s="12"/>
      <c r="B127" s="212"/>
      <c r="C127" s="213"/>
      <c r="D127" s="214" t="s">
        <v>77</v>
      </c>
      <c r="E127" s="244" t="s">
        <v>85</v>
      </c>
      <c r="F127" s="244" t="s">
        <v>309</v>
      </c>
      <c r="G127" s="213"/>
      <c r="H127" s="213"/>
      <c r="I127" s="216"/>
      <c r="J127" s="245">
        <f>BK127</f>
        <v>0</v>
      </c>
      <c r="K127" s="213"/>
      <c r="L127" s="218"/>
      <c r="M127" s="219"/>
      <c r="N127" s="220"/>
      <c r="O127" s="220"/>
      <c r="P127" s="221">
        <f>SUM(P128:P146)</f>
        <v>0</v>
      </c>
      <c r="Q127" s="220"/>
      <c r="R127" s="221">
        <f>SUM(R128:R146)</f>
        <v>13.87848</v>
      </c>
      <c r="S127" s="220"/>
      <c r="T127" s="222">
        <f>SUM(T128:T146)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3" t="s">
        <v>85</v>
      </c>
      <c r="AT127" s="224" t="s">
        <v>77</v>
      </c>
      <c r="AU127" s="224" t="s">
        <v>85</v>
      </c>
      <c r="AY127" s="223" t="s">
        <v>224</v>
      </c>
      <c r="BK127" s="225">
        <f>SUM(BK128:BK146)</f>
        <v>0</v>
      </c>
    </row>
    <row r="128" s="2" customFormat="1" ht="33" customHeight="1">
      <c r="A128" s="39"/>
      <c r="B128" s="40"/>
      <c r="C128" s="226" t="s">
        <v>85</v>
      </c>
      <c r="D128" s="226" t="s">
        <v>225</v>
      </c>
      <c r="E128" s="227" t="s">
        <v>787</v>
      </c>
      <c r="F128" s="228" t="s">
        <v>788</v>
      </c>
      <c r="G128" s="229" t="s">
        <v>394</v>
      </c>
      <c r="H128" s="230">
        <v>10.481</v>
      </c>
      <c r="I128" s="231"/>
      <c r="J128" s="232">
        <f>ROUND(I128*H128,2)</f>
        <v>0</v>
      </c>
      <c r="K128" s="228" t="s">
        <v>229</v>
      </c>
      <c r="L128" s="45"/>
      <c r="M128" s="233" t="s">
        <v>1</v>
      </c>
      <c r="N128" s="234" t="s">
        <v>43</v>
      </c>
      <c r="O128" s="92"/>
      <c r="P128" s="235">
        <f>O128*H128</f>
        <v>0</v>
      </c>
      <c r="Q128" s="235">
        <v>0</v>
      </c>
      <c r="R128" s="235">
        <f>Q128*H128</f>
        <v>0</v>
      </c>
      <c r="S128" s="235">
        <v>0</v>
      </c>
      <c r="T128" s="236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7" t="s">
        <v>243</v>
      </c>
      <c r="AT128" s="237" t="s">
        <v>225</v>
      </c>
      <c r="AU128" s="237" t="s">
        <v>87</v>
      </c>
      <c r="AY128" s="18" t="s">
        <v>224</v>
      </c>
      <c r="BE128" s="238">
        <f>IF(N128="základní",J128,0)</f>
        <v>0</v>
      </c>
      <c r="BF128" s="238">
        <f>IF(N128="snížená",J128,0)</f>
        <v>0</v>
      </c>
      <c r="BG128" s="238">
        <f>IF(N128="zákl. přenesená",J128,0)</f>
        <v>0</v>
      </c>
      <c r="BH128" s="238">
        <f>IF(N128="sníž. přenesená",J128,0)</f>
        <v>0</v>
      </c>
      <c r="BI128" s="238">
        <f>IF(N128="nulová",J128,0)</f>
        <v>0</v>
      </c>
      <c r="BJ128" s="18" t="s">
        <v>85</v>
      </c>
      <c r="BK128" s="238">
        <f>ROUND(I128*H128,2)</f>
        <v>0</v>
      </c>
      <c r="BL128" s="18" t="s">
        <v>243</v>
      </c>
      <c r="BM128" s="237" t="s">
        <v>846</v>
      </c>
    </row>
    <row r="129" s="14" customFormat="1">
      <c r="A129" s="14"/>
      <c r="B129" s="261"/>
      <c r="C129" s="262"/>
      <c r="D129" s="239" t="s">
        <v>314</v>
      </c>
      <c r="E129" s="263" t="s">
        <v>1</v>
      </c>
      <c r="F129" s="264" t="s">
        <v>847</v>
      </c>
      <c r="G129" s="262"/>
      <c r="H129" s="263" t="s">
        <v>1</v>
      </c>
      <c r="I129" s="265"/>
      <c r="J129" s="262"/>
      <c r="K129" s="262"/>
      <c r="L129" s="266"/>
      <c r="M129" s="267"/>
      <c r="N129" s="268"/>
      <c r="O129" s="268"/>
      <c r="P129" s="268"/>
      <c r="Q129" s="268"/>
      <c r="R129" s="268"/>
      <c r="S129" s="268"/>
      <c r="T129" s="269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70" t="s">
        <v>314</v>
      </c>
      <c r="AU129" s="270" t="s">
        <v>87</v>
      </c>
      <c r="AV129" s="14" t="s">
        <v>85</v>
      </c>
      <c r="AW129" s="14" t="s">
        <v>34</v>
      </c>
      <c r="AX129" s="14" t="s">
        <v>78</v>
      </c>
      <c r="AY129" s="270" t="s">
        <v>224</v>
      </c>
    </row>
    <row r="130" s="13" customFormat="1">
      <c r="A130" s="13"/>
      <c r="B130" s="250"/>
      <c r="C130" s="251"/>
      <c r="D130" s="239" t="s">
        <v>314</v>
      </c>
      <c r="E130" s="252" t="s">
        <v>1</v>
      </c>
      <c r="F130" s="253" t="s">
        <v>848</v>
      </c>
      <c r="G130" s="251"/>
      <c r="H130" s="254">
        <v>10.481</v>
      </c>
      <c r="I130" s="255"/>
      <c r="J130" s="251"/>
      <c r="K130" s="251"/>
      <c r="L130" s="256"/>
      <c r="M130" s="257"/>
      <c r="N130" s="258"/>
      <c r="O130" s="258"/>
      <c r="P130" s="258"/>
      <c r="Q130" s="258"/>
      <c r="R130" s="258"/>
      <c r="S130" s="258"/>
      <c r="T130" s="259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0" t="s">
        <v>314</v>
      </c>
      <c r="AU130" s="260" t="s">
        <v>87</v>
      </c>
      <c r="AV130" s="13" t="s">
        <v>87</v>
      </c>
      <c r="AW130" s="13" t="s">
        <v>34</v>
      </c>
      <c r="AX130" s="13" t="s">
        <v>85</v>
      </c>
      <c r="AY130" s="260" t="s">
        <v>224</v>
      </c>
    </row>
    <row r="131" s="2" customFormat="1" ht="33" customHeight="1">
      <c r="A131" s="39"/>
      <c r="B131" s="40"/>
      <c r="C131" s="226" t="s">
        <v>87</v>
      </c>
      <c r="D131" s="226" t="s">
        <v>225</v>
      </c>
      <c r="E131" s="227" t="s">
        <v>791</v>
      </c>
      <c r="F131" s="228" t="s">
        <v>792</v>
      </c>
      <c r="G131" s="229" t="s">
        <v>394</v>
      </c>
      <c r="H131" s="230">
        <v>25.239000000000001</v>
      </c>
      <c r="I131" s="231"/>
      <c r="J131" s="232">
        <f>ROUND(I131*H131,2)</f>
        <v>0</v>
      </c>
      <c r="K131" s="228" t="s">
        <v>229</v>
      </c>
      <c r="L131" s="45"/>
      <c r="M131" s="233" t="s">
        <v>1</v>
      </c>
      <c r="N131" s="234" t="s">
        <v>43</v>
      </c>
      <c r="O131" s="92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7" t="s">
        <v>243</v>
      </c>
      <c r="AT131" s="237" t="s">
        <v>225</v>
      </c>
      <c r="AU131" s="237" t="s">
        <v>87</v>
      </c>
      <c r="AY131" s="18" t="s">
        <v>224</v>
      </c>
      <c r="BE131" s="238">
        <f>IF(N131="základní",J131,0)</f>
        <v>0</v>
      </c>
      <c r="BF131" s="238">
        <f>IF(N131="snížená",J131,0)</f>
        <v>0</v>
      </c>
      <c r="BG131" s="238">
        <f>IF(N131="zákl. přenesená",J131,0)</f>
        <v>0</v>
      </c>
      <c r="BH131" s="238">
        <f>IF(N131="sníž. přenesená",J131,0)</f>
        <v>0</v>
      </c>
      <c r="BI131" s="238">
        <f>IF(N131="nulová",J131,0)</f>
        <v>0</v>
      </c>
      <c r="BJ131" s="18" t="s">
        <v>85</v>
      </c>
      <c r="BK131" s="238">
        <f>ROUND(I131*H131,2)</f>
        <v>0</v>
      </c>
      <c r="BL131" s="18" t="s">
        <v>243</v>
      </c>
      <c r="BM131" s="237" t="s">
        <v>849</v>
      </c>
    </row>
    <row r="132" s="2" customFormat="1">
      <c r="A132" s="39"/>
      <c r="B132" s="40"/>
      <c r="C132" s="41"/>
      <c r="D132" s="239" t="s">
        <v>235</v>
      </c>
      <c r="E132" s="41"/>
      <c r="F132" s="240" t="s">
        <v>794</v>
      </c>
      <c r="G132" s="41"/>
      <c r="H132" s="41"/>
      <c r="I132" s="241"/>
      <c r="J132" s="41"/>
      <c r="K132" s="41"/>
      <c r="L132" s="45"/>
      <c r="M132" s="242"/>
      <c r="N132" s="243"/>
      <c r="O132" s="92"/>
      <c r="P132" s="92"/>
      <c r="Q132" s="92"/>
      <c r="R132" s="92"/>
      <c r="S132" s="92"/>
      <c r="T132" s="93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235</v>
      </c>
      <c r="AU132" s="18" t="s">
        <v>87</v>
      </c>
    </row>
    <row r="133" s="14" customFormat="1">
      <c r="A133" s="14"/>
      <c r="B133" s="261"/>
      <c r="C133" s="262"/>
      <c r="D133" s="239" t="s">
        <v>314</v>
      </c>
      <c r="E133" s="263" t="s">
        <v>1</v>
      </c>
      <c r="F133" s="264" t="s">
        <v>847</v>
      </c>
      <c r="G133" s="262"/>
      <c r="H133" s="263" t="s">
        <v>1</v>
      </c>
      <c r="I133" s="265"/>
      <c r="J133" s="262"/>
      <c r="K133" s="262"/>
      <c r="L133" s="266"/>
      <c r="M133" s="267"/>
      <c r="N133" s="268"/>
      <c r="O133" s="268"/>
      <c r="P133" s="268"/>
      <c r="Q133" s="268"/>
      <c r="R133" s="268"/>
      <c r="S133" s="268"/>
      <c r="T133" s="26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70" t="s">
        <v>314</v>
      </c>
      <c r="AU133" s="270" t="s">
        <v>87</v>
      </c>
      <c r="AV133" s="14" t="s">
        <v>85</v>
      </c>
      <c r="AW133" s="14" t="s">
        <v>34</v>
      </c>
      <c r="AX133" s="14" t="s">
        <v>78</v>
      </c>
      <c r="AY133" s="270" t="s">
        <v>224</v>
      </c>
    </row>
    <row r="134" s="13" customFormat="1">
      <c r="A134" s="13"/>
      <c r="B134" s="250"/>
      <c r="C134" s="251"/>
      <c r="D134" s="239" t="s">
        <v>314</v>
      </c>
      <c r="E134" s="252" t="s">
        <v>1</v>
      </c>
      <c r="F134" s="253" t="s">
        <v>850</v>
      </c>
      <c r="G134" s="251"/>
      <c r="H134" s="254">
        <v>25.239000000000001</v>
      </c>
      <c r="I134" s="255"/>
      <c r="J134" s="251"/>
      <c r="K134" s="251"/>
      <c r="L134" s="256"/>
      <c r="M134" s="257"/>
      <c r="N134" s="258"/>
      <c r="O134" s="258"/>
      <c r="P134" s="258"/>
      <c r="Q134" s="258"/>
      <c r="R134" s="258"/>
      <c r="S134" s="258"/>
      <c r="T134" s="25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0" t="s">
        <v>314</v>
      </c>
      <c r="AU134" s="260" t="s">
        <v>87</v>
      </c>
      <c r="AV134" s="13" t="s">
        <v>87</v>
      </c>
      <c r="AW134" s="13" t="s">
        <v>34</v>
      </c>
      <c r="AX134" s="13" t="s">
        <v>85</v>
      </c>
      <c r="AY134" s="260" t="s">
        <v>224</v>
      </c>
    </row>
    <row r="135" s="2" customFormat="1" ht="21.75" customHeight="1">
      <c r="A135" s="39"/>
      <c r="B135" s="40"/>
      <c r="C135" s="226" t="s">
        <v>101</v>
      </c>
      <c r="D135" s="226" t="s">
        <v>225</v>
      </c>
      <c r="E135" s="227" t="s">
        <v>851</v>
      </c>
      <c r="F135" s="228" t="s">
        <v>852</v>
      </c>
      <c r="G135" s="229" t="s">
        <v>312</v>
      </c>
      <c r="H135" s="230">
        <v>22</v>
      </c>
      <c r="I135" s="231"/>
      <c r="J135" s="232">
        <f>ROUND(I135*H135,2)</f>
        <v>0</v>
      </c>
      <c r="K135" s="228" t="s">
        <v>229</v>
      </c>
      <c r="L135" s="45"/>
      <c r="M135" s="233" t="s">
        <v>1</v>
      </c>
      <c r="N135" s="234" t="s">
        <v>43</v>
      </c>
      <c r="O135" s="92"/>
      <c r="P135" s="235">
        <f>O135*H135</f>
        <v>0</v>
      </c>
      <c r="Q135" s="235">
        <v>0.00084000000000000003</v>
      </c>
      <c r="R135" s="235">
        <f>Q135*H135</f>
        <v>0.01848</v>
      </c>
      <c r="S135" s="235">
        <v>0</v>
      </c>
      <c r="T135" s="236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7" t="s">
        <v>243</v>
      </c>
      <c r="AT135" s="237" t="s">
        <v>225</v>
      </c>
      <c r="AU135" s="237" t="s">
        <v>87</v>
      </c>
      <c r="AY135" s="18" t="s">
        <v>224</v>
      </c>
      <c r="BE135" s="238">
        <f>IF(N135="základní",J135,0)</f>
        <v>0</v>
      </c>
      <c r="BF135" s="238">
        <f>IF(N135="snížená",J135,0)</f>
        <v>0</v>
      </c>
      <c r="BG135" s="238">
        <f>IF(N135="zákl. přenesená",J135,0)</f>
        <v>0</v>
      </c>
      <c r="BH135" s="238">
        <f>IF(N135="sníž. přenesená",J135,0)</f>
        <v>0</v>
      </c>
      <c r="BI135" s="238">
        <f>IF(N135="nulová",J135,0)</f>
        <v>0</v>
      </c>
      <c r="BJ135" s="18" t="s">
        <v>85</v>
      </c>
      <c r="BK135" s="238">
        <f>ROUND(I135*H135,2)</f>
        <v>0</v>
      </c>
      <c r="BL135" s="18" t="s">
        <v>243</v>
      </c>
      <c r="BM135" s="237" t="s">
        <v>853</v>
      </c>
    </row>
    <row r="136" s="13" customFormat="1">
      <c r="A136" s="13"/>
      <c r="B136" s="250"/>
      <c r="C136" s="251"/>
      <c r="D136" s="239" t="s">
        <v>314</v>
      </c>
      <c r="E136" s="252" t="s">
        <v>1</v>
      </c>
      <c r="F136" s="253" t="s">
        <v>854</v>
      </c>
      <c r="G136" s="251"/>
      <c r="H136" s="254">
        <v>22</v>
      </c>
      <c r="I136" s="255"/>
      <c r="J136" s="251"/>
      <c r="K136" s="251"/>
      <c r="L136" s="256"/>
      <c r="M136" s="257"/>
      <c r="N136" s="258"/>
      <c r="O136" s="258"/>
      <c r="P136" s="258"/>
      <c r="Q136" s="258"/>
      <c r="R136" s="258"/>
      <c r="S136" s="258"/>
      <c r="T136" s="25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0" t="s">
        <v>314</v>
      </c>
      <c r="AU136" s="260" t="s">
        <v>87</v>
      </c>
      <c r="AV136" s="13" t="s">
        <v>87</v>
      </c>
      <c r="AW136" s="13" t="s">
        <v>34</v>
      </c>
      <c r="AX136" s="13" t="s">
        <v>85</v>
      </c>
      <c r="AY136" s="260" t="s">
        <v>224</v>
      </c>
    </row>
    <row r="137" s="2" customFormat="1" ht="24.15" customHeight="1">
      <c r="A137" s="39"/>
      <c r="B137" s="40"/>
      <c r="C137" s="226" t="s">
        <v>243</v>
      </c>
      <c r="D137" s="226" t="s">
        <v>225</v>
      </c>
      <c r="E137" s="227" t="s">
        <v>855</v>
      </c>
      <c r="F137" s="228" t="s">
        <v>856</v>
      </c>
      <c r="G137" s="229" t="s">
        <v>312</v>
      </c>
      <c r="H137" s="230">
        <v>22</v>
      </c>
      <c r="I137" s="231"/>
      <c r="J137" s="232">
        <f>ROUND(I137*H137,2)</f>
        <v>0</v>
      </c>
      <c r="K137" s="228" t="s">
        <v>229</v>
      </c>
      <c r="L137" s="45"/>
      <c r="M137" s="233" t="s">
        <v>1</v>
      </c>
      <c r="N137" s="234" t="s">
        <v>43</v>
      </c>
      <c r="O137" s="92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7" t="s">
        <v>243</v>
      </c>
      <c r="AT137" s="237" t="s">
        <v>225</v>
      </c>
      <c r="AU137" s="237" t="s">
        <v>87</v>
      </c>
      <c r="AY137" s="18" t="s">
        <v>224</v>
      </c>
      <c r="BE137" s="238">
        <f>IF(N137="základní",J137,0)</f>
        <v>0</v>
      </c>
      <c r="BF137" s="238">
        <f>IF(N137="snížená",J137,0)</f>
        <v>0</v>
      </c>
      <c r="BG137" s="238">
        <f>IF(N137="zákl. přenesená",J137,0)</f>
        <v>0</v>
      </c>
      <c r="BH137" s="238">
        <f>IF(N137="sníž. přenesená",J137,0)</f>
        <v>0</v>
      </c>
      <c r="BI137" s="238">
        <f>IF(N137="nulová",J137,0)</f>
        <v>0</v>
      </c>
      <c r="BJ137" s="18" t="s">
        <v>85</v>
      </c>
      <c r="BK137" s="238">
        <f>ROUND(I137*H137,2)</f>
        <v>0</v>
      </c>
      <c r="BL137" s="18" t="s">
        <v>243</v>
      </c>
      <c r="BM137" s="237" t="s">
        <v>857</v>
      </c>
    </row>
    <row r="138" s="2" customFormat="1" ht="37.8" customHeight="1">
      <c r="A138" s="39"/>
      <c r="B138" s="40"/>
      <c r="C138" s="226" t="s">
        <v>223</v>
      </c>
      <c r="D138" s="226" t="s">
        <v>225</v>
      </c>
      <c r="E138" s="227" t="s">
        <v>392</v>
      </c>
      <c r="F138" s="228" t="s">
        <v>393</v>
      </c>
      <c r="G138" s="229" t="s">
        <v>394</v>
      </c>
      <c r="H138" s="230">
        <v>10.481</v>
      </c>
      <c r="I138" s="231"/>
      <c r="J138" s="232">
        <f>ROUND(I138*H138,2)</f>
        <v>0</v>
      </c>
      <c r="K138" s="228" t="s">
        <v>229</v>
      </c>
      <c r="L138" s="45"/>
      <c r="M138" s="233" t="s">
        <v>1</v>
      </c>
      <c r="N138" s="234" t="s">
        <v>43</v>
      </c>
      <c r="O138" s="92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7" t="s">
        <v>243</v>
      </c>
      <c r="AT138" s="237" t="s">
        <v>225</v>
      </c>
      <c r="AU138" s="237" t="s">
        <v>87</v>
      </c>
      <c r="AY138" s="18" t="s">
        <v>224</v>
      </c>
      <c r="BE138" s="238">
        <f>IF(N138="základní",J138,0)</f>
        <v>0</v>
      </c>
      <c r="BF138" s="238">
        <f>IF(N138="snížená",J138,0)</f>
        <v>0</v>
      </c>
      <c r="BG138" s="238">
        <f>IF(N138="zákl. přenesená",J138,0)</f>
        <v>0</v>
      </c>
      <c r="BH138" s="238">
        <f>IF(N138="sníž. přenesená",J138,0)</f>
        <v>0</v>
      </c>
      <c r="BI138" s="238">
        <f>IF(N138="nulová",J138,0)</f>
        <v>0</v>
      </c>
      <c r="BJ138" s="18" t="s">
        <v>85</v>
      </c>
      <c r="BK138" s="238">
        <f>ROUND(I138*H138,2)</f>
        <v>0</v>
      </c>
      <c r="BL138" s="18" t="s">
        <v>243</v>
      </c>
      <c r="BM138" s="237" t="s">
        <v>858</v>
      </c>
    </row>
    <row r="139" s="2" customFormat="1" ht="37.8" customHeight="1">
      <c r="A139" s="39"/>
      <c r="B139" s="40"/>
      <c r="C139" s="226" t="s">
        <v>252</v>
      </c>
      <c r="D139" s="226" t="s">
        <v>225</v>
      </c>
      <c r="E139" s="227" t="s">
        <v>797</v>
      </c>
      <c r="F139" s="228" t="s">
        <v>798</v>
      </c>
      <c r="G139" s="229" t="s">
        <v>394</v>
      </c>
      <c r="H139" s="230">
        <v>25.239000000000001</v>
      </c>
      <c r="I139" s="231"/>
      <c r="J139" s="232">
        <f>ROUND(I139*H139,2)</f>
        <v>0</v>
      </c>
      <c r="K139" s="228" t="s">
        <v>229</v>
      </c>
      <c r="L139" s="45"/>
      <c r="M139" s="233" t="s">
        <v>1</v>
      </c>
      <c r="N139" s="234" t="s">
        <v>43</v>
      </c>
      <c r="O139" s="92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7" t="s">
        <v>243</v>
      </c>
      <c r="AT139" s="237" t="s">
        <v>225</v>
      </c>
      <c r="AU139" s="237" t="s">
        <v>87</v>
      </c>
      <c r="AY139" s="18" t="s">
        <v>224</v>
      </c>
      <c r="BE139" s="238">
        <f>IF(N139="základní",J139,0)</f>
        <v>0</v>
      </c>
      <c r="BF139" s="238">
        <f>IF(N139="snížená",J139,0)</f>
        <v>0</v>
      </c>
      <c r="BG139" s="238">
        <f>IF(N139="zákl. přenesená",J139,0)</f>
        <v>0</v>
      </c>
      <c r="BH139" s="238">
        <f>IF(N139="sníž. přenesená",J139,0)</f>
        <v>0</v>
      </c>
      <c r="BI139" s="238">
        <f>IF(N139="nulová",J139,0)</f>
        <v>0</v>
      </c>
      <c r="BJ139" s="18" t="s">
        <v>85</v>
      </c>
      <c r="BK139" s="238">
        <f>ROUND(I139*H139,2)</f>
        <v>0</v>
      </c>
      <c r="BL139" s="18" t="s">
        <v>243</v>
      </c>
      <c r="BM139" s="237" t="s">
        <v>859</v>
      </c>
    </row>
    <row r="140" s="2" customFormat="1" ht="24.15" customHeight="1">
      <c r="A140" s="39"/>
      <c r="B140" s="40"/>
      <c r="C140" s="226" t="s">
        <v>257</v>
      </c>
      <c r="D140" s="226" t="s">
        <v>225</v>
      </c>
      <c r="E140" s="227" t="s">
        <v>701</v>
      </c>
      <c r="F140" s="228" t="s">
        <v>702</v>
      </c>
      <c r="G140" s="229" t="s">
        <v>394</v>
      </c>
      <c r="H140" s="230">
        <v>26.655999999999999</v>
      </c>
      <c r="I140" s="231"/>
      <c r="J140" s="232">
        <f>ROUND(I140*H140,2)</f>
        <v>0</v>
      </c>
      <c r="K140" s="228" t="s">
        <v>229</v>
      </c>
      <c r="L140" s="45"/>
      <c r="M140" s="233" t="s">
        <v>1</v>
      </c>
      <c r="N140" s="234" t="s">
        <v>43</v>
      </c>
      <c r="O140" s="92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7" t="s">
        <v>243</v>
      </c>
      <c r="AT140" s="237" t="s">
        <v>225</v>
      </c>
      <c r="AU140" s="237" t="s">
        <v>87</v>
      </c>
      <c r="AY140" s="18" t="s">
        <v>224</v>
      </c>
      <c r="BE140" s="238">
        <f>IF(N140="základní",J140,0)</f>
        <v>0</v>
      </c>
      <c r="BF140" s="238">
        <f>IF(N140="snížená",J140,0)</f>
        <v>0</v>
      </c>
      <c r="BG140" s="238">
        <f>IF(N140="zákl. přenesená",J140,0)</f>
        <v>0</v>
      </c>
      <c r="BH140" s="238">
        <f>IF(N140="sníž. přenesená",J140,0)</f>
        <v>0</v>
      </c>
      <c r="BI140" s="238">
        <f>IF(N140="nulová",J140,0)</f>
        <v>0</v>
      </c>
      <c r="BJ140" s="18" t="s">
        <v>85</v>
      </c>
      <c r="BK140" s="238">
        <f>ROUND(I140*H140,2)</f>
        <v>0</v>
      </c>
      <c r="BL140" s="18" t="s">
        <v>243</v>
      </c>
      <c r="BM140" s="237" t="s">
        <v>860</v>
      </c>
    </row>
    <row r="141" s="13" customFormat="1">
      <c r="A141" s="13"/>
      <c r="B141" s="250"/>
      <c r="C141" s="251"/>
      <c r="D141" s="239" t="s">
        <v>314</v>
      </c>
      <c r="E141" s="252" t="s">
        <v>1</v>
      </c>
      <c r="F141" s="253" t="s">
        <v>861</v>
      </c>
      <c r="G141" s="251"/>
      <c r="H141" s="254">
        <v>26.655999999999999</v>
      </c>
      <c r="I141" s="255"/>
      <c r="J141" s="251"/>
      <c r="K141" s="251"/>
      <c r="L141" s="256"/>
      <c r="M141" s="257"/>
      <c r="N141" s="258"/>
      <c r="O141" s="258"/>
      <c r="P141" s="258"/>
      <c r="Q141" s="258"/>
      <c r="R141" s="258"/>
      <c r="S141" s="258"/>
      <c r="T141" s="259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0" t="s">
        <v>314</v>
      </c>
      <c r="AU141" s="260" t="s">
        <v>87</v>
      </c>
      <c r="AV141" s="13" t="s">
        <v>87</v>
      </c>
      <c r="AW141" s="13" t="s">
        <v>34</v>
      </c>
      <c r="AX141" s="13" t="s">
        <v>85</v>
      </c>
      <c r="AY141" s="260" t="s">
        <v>224</v>
      </c>
    </row>
    <row r="142" s="2" customFormat="1" ht="24.15" customHeight="1">
      <c r="A142" s="39"/>
      <c r="B142" s="40"/>
      <c r="C142" s="226" t="s">
        <v>264</v>
      </c>
      <c r="D142" s="226" t="s">
        <v>225</v>
      </c>
      <c r="E142" s="227" t="s">
        <v>862</v>
      </c>
      <c r="F142" s="228" t="s">
        <v>863</v>
      </c>
      <c r="G142" s="229" t="s">
        <v>394</v>
      </c>
      <c r="H142" s="230">
        <v>6.9299999999999997</v>
      </c>
      <c r="I142" s="231"/>
      <c r="J142" s="232">
        <f>ROUND(I142*H142,2)</f>
        <v>0</v>
      </c>
      <c r="K142" s="228" t="s">
        <v>229</v>
      </c>
      <c r="L142" s="45"/>
      <c r="M142" s="233" t="s">
        <v>1</v>
      </c>
      <c r="N142" s="234" t="s">
        <v>43</v>
      </c>
      <c r="O142" s="92"/>
      <c r="P142" s="235">
        <f>O142*H142</f>
        <v>0</v>
      </c>
      <c r="Q142" s="235">
        <v>0</v>
      </c>
      <c r="R142" s="235">
        <f>Q142*H142</f>
        <v>0</v>
      </c>
      <c r="S142" s="235">
        <v>0</v>
      </c>
      <c r="T142" s="236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7" t="s">
        <v>243</v>
      </c>
      <c r="AT142" s="237" t="s">
        <v>225</v>
      </c>
      <c r="AU142" s="237" t="s">
        <v>87</v>
      </c>
      <c r="AY142" s="18" t="s">
        <v>224</v>
      </c>
      <c r="BE142" s="238">
        <f>IF(N142="základní",J142,0)</f>
        <v>0</v>
      </c>
      <c r="BF142" s="238">
        <f>IF(N142="snížená",J142,0)</f>
        <v>0</v>
      </c>
      <c r="BG142" s="238">
        <f>IF(N142="zákl. přenesená",J142,0)</f>
        <v>0</v>
      </c>
      <c r="BH142" s="238">
        <f>IF(N142="sníž. přenesená",J142,0)</f>
        <v>0</v>
      </c>
      <c r="BI142" s="238">
        <f>IF(N142="nulová",J142,0)</f>
        <v>0</v>
      </c>
      <c r="BJ142" s="18" t="s">
        <v>85</v>
      </c>
      <c r="BK142" s="238">
        <f>ROUND(I142*H142,2)</f>
        <v>0</v>
      </c>
      <c r="BL142" s="18" t="s">
        <v>243</v>
      </c>
      <c r="BM142" s="237" t="s">
        <v>864</v>
      </c>
    </row>
    <row r="143" s="14" customFormat="1">
      <c r="A143" s="14"/>
      <c r="B143" s="261"/>
      <c r="C143" s="262"/>
      <c r="D143" s="239" t="s">
        <v>314</v>
      </c>
      <c r="E143" s="263" t="s">
        <v>1</v>
      </c>
      <c r="F143" s="264" t="s">
        <v>865</v>
      </c>
      <c r="G143" s="262"/>
      <c r="H143" s="263" t="s">
        <v>1</v>
      </c>
      <c r="I143" s="265"/>
      <c r="J143" s="262"/>
      <c r="K143" s="262"/>
      <c r="L143" s="266"/>
      <c r="M143" s="267"/>
      <c r="N143" s="268"/>
      <c r="O143" s="268"/>
      <c r="P143" s="268"/>
      <c r="Q143" s="268"/>
      <c r="R143" s="268"/>
      <c r="S143" s="268"/>
      <c r="T143" s="26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70" t="s">
        <v>314</v>
      </c>
      <c r="AU143" s="270" t="s">
        <v>87</v>
      </c>
      <c r="AV143" s="14" t="s">
        <v>85</v>
      </c>
      <c r="AW143" s="14" t="s">
        <v>34</v>
      </c>
      <c r="AX143" s="14" t="s">
        <v>78</v>
      </c>
      <c r="AY143" s="270" t="s">
        <v>224</v>
      </c>
    </row>
    <row r="144" s="13" customFormat="1">
      <c r="A144" s="13"/>
      <c r="B144" s="250"/>
      <c r="C144" s="251"/>
      <c r="D144" s="239" t="s">
        <v>314</v>
      </c>
      <c r="E144" s="252" t="s">
        <v>1</v>
      </c>
      <c r="F144" s="253" t="s">
        <v>866</v>
      </c>
      <c r="G144" s="251"/>
      <c r="H144" s="254">
        <v>6.9299999999999997</v>
      </c>
      <c r="I144" s="255"/>
      <c r="J144" s="251"/>
      <c r="K144" s="251"/>
      <c r="L144" s="256"/>
      <c r="M144" s="257"/>
      <c r="N144" s="258"/>
      <c r="O144" s="258"/>
      <c r="P144" s="258"/>
      <c r="Q144" s="258"/>
      <c r="R144" s="258"/>
      <c r="S144" s="258"/>
      <c r="T144" s="25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0" t="s">
        <v>314</v>
      </c>
      <c r="AU144" s="260" t="s">
        <v>87</v>
      </c>
      <c r="AV144" s="13" t="s">
        <v>87</v>
      </c>
      <c r="AW144" s="13" t="s">
        <v>34</v>
      </c>
      <c r="AX144" s="13" t="s">
        <v>85</v>
      </c>
      <c r="AY144" s="260" t="s">
        <v>224</v>
      </c>
    </row>
    <row r="145" s="2" customFormat="1" ht="16.5" customHeight="1">
      <c r="A145" s="39"/>
      <c r="B145" s="40"/>
      <c r="C145" s="297" t="s">
        <v>271</v>
      </c>
      <c r="D145" s="297" t="s">
        <v>483</v>
      </c>
      <c r="E145" s="298" t="s">
        <v>867</v>
      </c>
      <c r="F145" s="299" t="s">
        <v>868</v>
      </c>
      <c r="G145" s="300" t="s">
        <v>486</v>
      </c>
      <c r="H145" s="301">
        <v>13.859999999999999</v>
      </c>
      <c r="I145" s="302"/>
      <c r="J145" s="303">
        <f>ROUND(I145*H145,2)</f>
        <v>0</v>
      </c>
      <c r="K145" s="299" t="s">
        <v>229</v>
      </c>
      <c r="L145" s="304"/>
      <c r="M145" s="305" t="s">
        <v>1</v>
      </c>
      <c r="N145" s="306" t="s">
        <v>43</v>
      </c>
      <c r="O145" s="92"/>
      <c r="P145" s="235">
        <f>O145*H145</f>
        <v>0</v>
      </c>
      <c r="Q145" s="235">
        <v>1</v>
      </c>
      <c r="R145" s="235">
        <f>Q145*H145</f>
        <v>13.859999999999999</v>
      </c>
      <c r="S145" s="235">
        <v>0</v>
      </c>
      <c r="T145" s="236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7" t="s">
        <v>264</v>
      </c>
      <c r="AT145" s="237" t="s">
        <v>483</v>
      </c>
      <c r="AU145" s="237" t="s">
        <v>87</v>
      </c>
      <c r="AY145" s="18" t="s">
        <v>224</v>
      </c>
      <c r="BE145" s="238">
        <f>IF(N145="základní",J145,0)</f>
        <v>0</v>
      </c>
      <c r="BF145" s="238">
        <f>IF(N145="snížená",J145,0)</f>
        <v>0</v>
      </c>
      <c r="BG145" s="238">
        <f>IF(N145="zákl. přenesená",J145,0)</f>
        <v>0</v>
      </c>
      <c r="BH145" s="238">
        <f>IF(N145="sníž. přenesená",J145,0)</f>
        <v>0</v>
      </c>
      <c r="BI145" s="238">
        <f>IF(N145="nulová",J145,0)</f>
        <v>0</v>
      </c>
      <c r="BJ145" s="18" t="s">
        <v>85</v>
      </c>
      <c r="BK145" s="238">
        <f>ROUND(I145*H145,2)</f>
        <v>0</v>
      </c>
      <c r="BL145" s="18" t="s">
        <v>243</v>
      </c>
      <c r="BM145" s="237" t="s">
        <v>869</v>
      </c>
    </row>
    <row r="146" s="13" customFormat="1">
      <c r="A146" s="13"/>
      <c r="B146" s="250"/>
      <c r="C146" s="251"/>
      <c r="D146" s="239" t="s">
        <v>314</v>
      </c>
      <c r="E146" s="252" t="s">
        <v>1</v>
      </c>
      <c r="F146" s="253" t="s">
        <v>870</v>
      </c>
      <c r="G146" s="251"/>
      <c r="H146" s="254">
        <v>13.859999999999999</v>
      </c>
      <c r="I146" s="255"/>
      <c r="J146" s="251"/>
      <c r="K146" s="251"/>
      <c r="L146" s="256"/>
      <c r="M146" s="257"/>
      <c r="N146" s="258"/>
      <c r="O146" s="258"/>
      <c r="P146" s="258"/>
      <c r="Q146" s="258"/>
      <c r="R146" s="258"/>
      <c r="S146" s="258"/>
      <c r="T146" s="25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0" t="s">
        <v>314</v>
      </c>
      <c r="AU146" s="260" t="s">
        <v>87</v>
      </c>
      <c r="AV146" s="13" t="s">
        <v>87</v>
      </c>
      <c r="AW146" s="13" t="s">
        <v>34</v>
      </c>
      <c r="AX146" s="13" t="s">
        <v>85</v>
      </c>
      <c r="AY146" s="260" t="s">
        <v>224</v>
      </c>
    </row>
    <row r="147" s="12" customFormat="1" ht="22.8" customHeight="1">
      <c r="A147" s="12"/>
      <c r="B147" s="212"/>
      <c r="C147" s="213"/>
      <c r="D147" s="214" t="s">
        <v>77</v>
      </c>
      <c r="E147" s="244" t="s">
        <v>243</v>
      </c>
      <c r="F147" s="244" t="s">
        <v>611</v>
      </c>
      <c r="G147" s="213"/>
      <c r="H147" s="213"/>
      <c r="I147" s="216"/>
      <c r="J147" s="245">
        <f>BK147</f>
        <v>0</v>
      </c>
      <c r="K147" s="213"/>
      <c r="L147" s="218"/>
      <c r="M147" s="219"/>
      <c r="N147" s="220"/>
      <c r="O147" s="220"/>
      <c r="P147" s="221">
        <f>SUM(P148:P151)</f>
        <v>0</v>
      </c>
      <c r="Q147" s="220"/>
      <c r="R147" s="221">
        <f>SUM(R148:R151)</f>
        <v>0</v>
      </c>
      <c r="S147" s="220"/>
      <c r="T147" s="222">
        <f>SUM(T148:T151)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23" t="s">
        <v>85</v>
      </c>
      <c r="AT147" s="224" t="s">
        <v>77</v>
      </c>
      <c r="AU147" s="224" t="s">
        <v>85</v>
      </c>
      <c r="AY147" s="223" t="s">
        <v>224</v>
      </c>
      <c r="BK147" s="225">
        <f>SUM(BK148:BK151)</f>
        <v>0</v>
      </c>
    </row>
    <row r="148" s="2" customFormat="1" ht="16.5" customHeight="1">
      <c r="A148" s="39"/>
      <c r="B148" s="40"/>
      <c r="C148" s="226" t="s">
        <v>276</v>
      </c>
      <c r="D148" s="226" t="s">
        <v>225</v>
      </c>
      <c r="E148" s="227" t="s">
        <v>871</v>
      </c>
      <c r="F148" s="228" t="s">
        <v>872</v>
      </c>
      <c r="G148" s="229" t="s">
        <v>394</v>
      </c>
      <c r="H148" s="230">
        <v>2.1339999999999999</v>
      </c>
      <c r="I148" s="231"/>
      <c r="J148" s="232">
        <f>ROUND(I148*H148,2)</f>
        <v>0</v>
      </c>
      <c r="K148" s="228" t="s">
        <v>229</v>
      </c>
      <c r="L148" s="45"/>
      <c r="M148" s="233" t="s">
        <v>1</v>
      </c>
      <c r="N148" s="234" t="s">
        <v>43</v>
      </c>
      <c r="O148" s="92"/>
      <c r="P148" s="235">
        <f>O148*H148</f>
        <v>0</v>
      </c>
      <c r="Q148" s="235">
        <v>0</v>
      </c>
      <c r="R148" s="235">
        <f>Q148*H148</f>
        <v>0</v>
      </c>
      <c r="S148" s="235">
        <v>0</v>
      </c>
      <c r="T148" s="236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7" t="s">
        <v>243</v>
      </c>
      <c r="AT148" s="237" t="s">
        <v>225</v>
      </c>
      <c r="AU148" s="237" t="s">
        <v>87</v>
      </c>
      <c r="AY148" s="18" t="s">
        <v>224</v>
      </c>
      <c r="BE148" s="238">
        <f>IF(N148="základní",J148,0)</f>
        <v>0</v>
      </c>
      <c r="BF148" s="238">
        <f>IF(N148="snížená",J148,0)</f>
        <v>0</v>
      </c>
      <c r="BG148" s="238">
        <f>IF(N148="zákl. přenesená",J148,0)</f>
        <v>0</v>
      </c>
      <c r="BH148" s="238">
        <f>IF(N148="sníž. přenesená",J148,0)</f>
        <v>0</v>
      </c>
      <c r="BI148" s="238">
        <f>IF(N148="nulová",J148,0)</f>
        <v>0</v>
      </c>
      <c r="BJ148" s="18" t="s">
        <v>85</v>
      </c>
      <c r="BK148" s="238">
        <f>ROUND(I148*H148,2)</f>
        <v>0</v>
      </c>
      <c r="BL148" s="18" t="s">
        <v>243</v>
      </c>
      <c r="BM148" s="237" t="s">
        <v>873</v>
      </c>
    </row>
    <row r="149" s="13" customFormat="1">
      <c r="A149" s="13"/>
      <c r="B149" s="250"/>
      <c r="C149" s="251"/>
      <c r="D149" s="239" t="s">
        <v>314</v>
      </c>
      <c r="E149" s="252" t="s">
        <v>1</v>
      </c>
      <c r="F149" s="253" t="s">
        <v>874</v>
      </c>
      <c r="G149" s="251"/>
      <c r="H149" s="254">
        <v>1.98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0" t="s">
        <v>314</v>
      </c>
      <c r="AU149" s="260" t="s">
        <v>87</v>
      </c>
      <c r="AV149" s="13" t="s">
        <v>87</v>
      </c>
      <c r="AW149" s="13" t="s">
        <v>34</v>
      </c>
      <c r="AX149" s="13" t="s">
        <v>78</v>
      </c>
      <c r="AY149" s="260" t="s">
        <v>224</v>
      </c>
    </row>
    <row r="150" s="13" customFormat="1">
      <c r="A150" s="13"/>
      <c r="B150" s="250"/>
      <c r="C150" s="251"/>
      <c r="D150" s="239" t="s">
        <v>314</v>
      </c>
      <c r="E150" s="252" t="s">
        <v>1</v>
      </c>
      <c r="F150" s="253" t="s">
        <v>875</v>
      </c>
      <c r="G150" s="251"/>
      <c r="H150" s="254">
        <v>0.154</v>
      </c>
      <c r="I150" s="255"/>
      <c r="J150" s="251"/>
      <c r="K150" s="251"/>
      <c r="L150" s="256"/>
      <c r="M150" s="257"/>
      <c r="N150" s="258"/>
      <c r="O150" s="258"/>
      <c r="P150" s="258"/>
      <c r="Q150" s="258"/>
      <c r="R150" s="258"/>
      <c r="S150" s="258"/>
      <c r="T150" s="25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0" t="s">
        <v>314</v>
      </c>
      <c r="AU150" s="260" t="s">
        <v>87</v>
      </c>
      <c r="AV150" s="13" t="s">
        <v>87</v>
      </c>
      <c r="AW150" s="13" t="s">
        <v>34</v>
      </c>
      <c r="AX150" s="13" t="s">
        <v>78</v>
      </c>
      <c r="AY150" s="260" t="s">
        <v>224</v>
      </c>
    </row>
    <row r="151" s="15" customFormat="1">
      <c r="A151" s="15"/>
      <c r="B151" s="275"/>
      <c r="C151" s="276"/>
      <c r="D151" s="239" t="s">
        <v>314</v>
      </c>
      <c r="E151" s="277" t="s">
        <v>1</v>
      </c>
      <c r="F151" s="278" t="s">
        <v>463</v>
      </c>
      <c r="G151" s="276"/>
      <c r="H151" s="279">
        <v>2.1339999999999999</v>
      </c>
      <c r="I151" s="280"/>
      <c r="J151" s="276"/>
      <c r="K151" s="276"/>
      <c r="L151" s="281"/>
      <c r="M151" s="282"/>
      <c r="N151" s="283"/>
      <c r="O151" s="283"/>
      <c r="P151" s="283"/>
      <c r="Q151" s="283"/>
      <c r="R151" s="283"/>
      <c r="S151" s="283"/>
      <c r="T151" s="28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5" t="s">
        <v>314</v>
      </c>
      <c r="AU151" s="285" t="s">
        <v>87</v>
      </c>
      <c r="AV151" s="15" t="s">
        <v>243</v>
      </c>
      <c r="AW151" s="15" t="s">
        <v>34</v>
      </c>
      <c r="AX151" s="15" t="s">
        <v>85</v>
      </c>
      <c r="AY151" s="285" t="s">
        <v>224</v>
      </c>
    </row>
    <row r="152" s="12" customFormat="1" ht="22.8" customHeight="1">
      <c r="A152" s="12"/>
      <c r="B152" s="212"/>
      <c r="C152" s="213"/>
      <c r="D152" s="214" t="s">
        <v>77</v>
      </c>
      <c r="E152" s="244" t="s">
        <v>264</v>
      </c>
      <c r="F152" s="244" t="s">
        <v>876</v>
      </c>
      <c r="G152" s="213"/>
      <c r="H152" s="213"/>
      <c r="I152" s="216"/>
      <c r="J152" s="245">
        <f>BK152</f>
        <v>0</v>
      </c>
      <c r="K152" s="213"/>
      <c r="L152" s="218"/>
      <c r="M152" s="219"/>
      <c r="N152" s="220"/>
      <c r="O152" s="220"/>
      <c r="P152" s="221">
        <f>SUM(P153:P168)</f>
        <v>0</v>
      </c>
      <c r="Q152" s="220"/>
      <c r="R152" s="221">
        <f>SUM(R153:R168)</f>
        <v>0.57949699999999993</v>
      </c>
      <c r="S152" s="220"/>
      <c r="T152" s="222">
        <f>SUM(T153:T168)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3" t="s">
        <v>85</v>
      </c>
      <c r="AT152" s="224" t="s">
        <v>77</v>
      </c>
      <c r="AU152" s="224" t="s">
        <v>85</v>
      </c>
      <c r="AY152" s="223" t="s">
        <v>224</v>
      </c>
      <c r="BK152" s="225">
        <f>SUM(BK153:BK168)</f>
        <v>0</v>
      </c>
    </row>
    <row r="153" s="2" customFormat="1" ht="33" customHeight="1">
      <c r="A153" s="39"/>
      <c r="B153" s="40"/>
      <c r="C153" s="226" t="s">
        <v>281</v>
      </c>
      <c r="D153" s="226" t="s">
        <v>225</v>
      </c>
      <c r="E153" s="227" t="s">
        <v>877</v>
      </c>
      <c r="F153" s="228" t="s">
        <v>878</v>
      </c>
      <c r="G153" s="229" t="s">
        <v>570</v>
      </c>
      <c r="H153" s="230">
        <v>22</v>
      </c>
      <c r="I153" s="231"/>
      <c r="J153" s="232">
        <f>ROUND(I153*H153,2)</f>
        <v>0</v>
      </c>
      <c r="K153" s="228" t="s">
        <v>229</v>
      </c>
      <c r="L153" s="45"/>
      <c r="M153" s="233" t="s">
        <v>1</v>
      </c>
      <c r="N153" s="234" t="s">
        <v>43</v>
      </c>
      <c r="O153" s="92"/>
      <c r="P153" s="235">
        <f>O153*H153</f>
        <v>0</v>
      </c>
      <c r="Q153" s="235">
        <v>0</v>
      </c>
      <c r="R153" s="235">
        <f>Q153*H153</f>
        <v>0</v>
      </c>
      <c r="S153" s="235">
        <v>0</v>
      </c>
      <c r="T153" s="236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7" t="s">
        <v>243</v>
      </c>
      <c r="AT153" s="237" t="s">
        <v>225</v>
      </c>
      <c r="AU153" s="237" t="s">
        <v>87</v>
      </c>
      <c r="AY153" s="18" t="s">
        <v>224</v>
      </c>
      <c r="BE153" s="238">
        <f>IF(N153="základní",J153,0)</f>
        <v>0</v>
      </c>
      <c r="BF153" s="238">
        <f>IF(N153="snížená",J153,0)</f>
        <v>0</v>
      </c>
      <c r="BG153" s="238">
        <f>IF(N153="zákl. přenesená",J153,0)</f>
        <v>0</v>
      </c>
      <c r="BH153" s="238">
        <f>IF(N153="sníž. přenesená",J153,0)</f>
        <v>0</v>
      </c>
      <c r="BI153" s="238">
        <f>IF(N153="nulová",J153,0)</f>
        <v>0</v>
      </c>
      <c r="BJ153" s="18" t="s">
        <v>85</v>
      </c>
      <c r="BK153" s="238">
        <f>ROUND(I153*H153,2)</f>
        <v>0</v>
      </c>
      <c r="BL153" s="18" t="s">
        <v>243</v>
      </c>
      <c r="BM153" s="237" t="s">
        <v>879</v>
      </c>
    </row>
    <row r="154" s="2" customFormat="1" ht="24.15" customHeight="1">
      <c r="A154" s="39"/>
      <c r="B154" s="40"/>
      <c r="C154" s="297" t="s">
        <v>8</v>
      </c>
      <c r="D154" s="297" t="s">
        <v>483</v>
      </c>
      <c r="E154" s="298" t="s">
        <v>880</v>
      </c>
      <c r="F154" s="299" t="s">
        <v>881</v>
      </c>
      <c r="G154" s="300" t="s">
        <v>570</v>
      </c>
      <c r="H154" s="301">
        <v>23.100000000000001</v>
      </c>
      <c r="I154" s="302"/>
      <c r="J154" s="303">
        <f>ROUND(I154*H154,2)</f>
        <v>0</v>
      </c>
      <c r="K154" s="299" t="s">
        <v>229</v>
      </c>
      <c r="L154" s="304"/>
      <c r="M154" s="305" t="s">
        <v>1</v>
      </c>
      <c r="N154" s="306" t="s">
        <v>43</v>
      </c>
      <c r="O154" s="92"/>
      <c r="P154" s="235">
        <f>O154*H154</f>
        <v>0</v>
      </c>
      <c r="Q154" s="235">
        <v>0.00027</v>
      </c>
      <c r="R154" s="235">
        <f>Q154*H154</f>
        <v>0.0062370000000000004</v>
      </c>
      <c r="S154" s="235">
        <v>0</v>
      </c>
      <c r="T154" s="236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7" t="s">
        <v>264</v>
      </c>
      <c r="AT154" s="237" t="s">
        <v>483</v>
      </c>
      <c r="AU154" s="237" t="s">
        <v>87</v>
      </c>
      <c r="AY154" s="18" t="s">
        <v>224</v>
      </c>
      <c r="BE154" s="238">
        <f>IF(N154="základní",J154,0)</f>
        <v>0</v>
      </c>
      <c r="BF154" s="238">
        <f>IF(N154="snížená",J154,0)</f>
        <v>0</v>
      </c>
      <c r="BG154" s="238">
        <f>IF(N154="zákl. přenesená",J154,0)</f>
        <v>0</v>
      </c>
      <c r="BH154" s="238">
        <f>IF(N154="sníž. přenesená",J154,0)</f>
        <v>0</v>
      </c>
      <c r="BI154" s="238">
        <f>IF(N154="nulová",J154,0)</f>
        <v>0</v>
      </c>
      <c r="BJ154" s="18" t="s">
        <v>85</v>
      </c>
      <c r="BK154" s="238">
        <f>ROUND(I154*H154,2)</f>
        <v>0</v>
      </c>
      <c r="BL154" s="18" t="s">
        <v>243</v>
      </c>
      <c r="BM154" s="237" t="s">
        <v>882</v>
      </c>
    </row>
    <row r="155" s="13" customFormat="1">
      <c r="A155" s="13"/>
      <c r="B155" s="250"/>
      <c r="C155" s="251"/>
      <c r="D155" s="239" t="s">
        <v>314</v>
      </c>
      <c r="E155" s="251"/>
      <c r="F155" s="253" t="s">
        <v>883</v>
      </c>
      <c r="G155" s="251"/>
      <c r="H155" s="254">
        <v>23.100000000000001</v>
      </c>
      <c r="I155" s="255"/>
      <c r="J155" s="251"/>
      <c r="K155" s="251"/>
      <c r="L155" s="256"/>
      <c r="M155" s="257"/>
      <c r="N155" s="258"/>
      <c r="O155" s="258"/>
      <c r="P155" s="258"/>
      <c r="Q155" s="258"/>
      <c r="R155" s="258"/>
      <c r="S155" s="258"/>
      <c r="T155" s="25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0" t="s">
        <v>314</v>
      </c>
      <c r="AU155" s="260" t="s">
        <v>87</v>
      </c>
      <c r="AV155" s="13" t="s">
        <v>87</v>
      </c>
      <c r="AW155" s="13" t="s">
        <v>4</v>
      </c>
      <c r="AX155" s="13" t="s">
        <v>85</v>
      </c>
      <c r="AY155" s="260" t="s">
        <v>224</v>
      </c>
    </row>
    <row r="156" s="2" customFormat="1" ht="16.5" customHeight="1">
      <c r="A156" s="39"/>
      <c r="B156" s="40"/>
      <c r="C156" s="226" t="s">
        <v>294</v>
      </c>
      <c r="D156" s="226" t="s">
        <v>225</v>
      </c>
      <c r="E156" s="227" t="s">
        <v>884</v>
      </c>
      <c r="F156" s="228" t="s">
        <v>885</v>
      </c>
      <c r="G156" s="229" t="s">
        <v>318</v>
      </c>
      <c r="H156" s="230">
        <v>1</v>
      </c>
      <c r="I156" s="231"/>
      <c r="J156" s="232">
        <f>ROUND(I156*H156,2)</f>
        <v>0</v>
      </c>
      <c r="K156" s="228" t="s">
        <v>229</v>
      </c>
      <c r="L156" s="45"/>
      <c r="M156" s="233" t="s">
        <v>1</v>
      </c>
      <c r="N156" s="234" t="s">
        <v>43</v>
      </c>
      <c r="O156" s="92"/>
      <c r="P156" s="235">
        <f>O156*H156</f>
        <v>0</v>
      </c>
      <c r="Q156" s="235">
        <v>0.00088000000000000003</v>
      </c>
      <c r="R156" s="235">
        <f>Q156*H156</f>
        <v>0.00088000000000000003</v>
      </c>
      <c r="S156" s="235">
        <v>0</v>
      </c>
      <c r="T156" s="236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7" t="s">
        <v>243</v>
      </c>
      <c r="AT156" s="237" t="s">
        <v>225</v>
      </c>
      <c r="AU156" s="237" t="s">
        <v>87</v>
      </c>
      <c r="AY156" s="18" t="s">
        <v>224</v>
      </c>
      <c r="BE156" s="238">
        <f>IF(N156="základní",J156,0)</f>
        <v>0</v>
      </c>
      <c r="BF156" s="238">
        <f>IF(N156="snížená",J156,0)</f>
        <v>0</v>
      </c>
      <c r="BG156" s="238">
        <f>IF(N156="zákl. přenesená",J156,0)</f>
        <v>0</v>
      </c>
      <c r="BH156" s="238">
        <f>IF(N156="sníž. přenesená",J156,0)</f>
        <v>0</v>
      </c>
      <c r="BI156" s="238">
        <f>IF(N156="nulová",J156,0)</f>
        <v>0</v>
      </c>
      <c r="BJ156" s="18" t="s">
        <v>85</v>
      </c>
      <c r="BK156" s="238">
        <f>ROUND(I156*H156,2)</f>
        <v>0</v>
      </c>
      <c r="BL156" s="18" t="s">
        <v>243</v>
      </c>
      <c r="BM156" s="237" t="s">
        <v>886</v>
      </c>
    </row>
    <row r="157" s="2" customFormat="1" ht="16.5" customHeight="1">
      <c r="A157" s="39"/>
      <c r="B157" s="40"/>
      <c r="C157" s="297" t="s">
        <v>299</v>
      </c>
      <c r="D157" s="297" t="s">
        <v>483</v>
      </c>
      <c r="E157" s="298" t="s">
        <v>887</v>
      </c>
      <c r="F157" s="299" t="s">
        <v>888</v>
      </c>
      <c r="G157" s="300" t="s">
        <v>318</v>
      </c>
      <c r="H157" s="301">
        <v>1</v>
      </c>
      <c r="I157" s="302"/>
      <c r="J157" s="303">
        <f>ROUND(I157*H157,2)</f>
        <v>0</v>
      </c>
      <c r="K157" s="299" t="s">
        <v>1</v>
      </c>
      <c r="L157" s="304"/>
      <c r="M157" s="305" t="s">
        <v>1</v>
      </c>
      <c r="N157" s="306" t="s">
        <v>43</v>
      </c>
      <c r="O157" s="92"/>
      <c r="P157" s="235">
        <f>O157*H157</f>
        <v>0</v>
      </c>
      <c r="Q157" s="235">
        <v>0.0047999999999999996</v>
      </c>
      <c r="R157" s="235">
        <f>Q157*H157</f>
        <v>0.0047999999999999996</v>
      </c>
      <c r="S157" s="235">
        <v>0</v>
      </c>
      <c r="T157" s="236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7" t="s">
        <v>264</v>
      </c>
      <c r="AT157" s="237" t="s">
        <v>483</v>
      </c>
      <c r="AU157" s="237" t="s">
        <v>87</v>
      </c>
      <c r="AY157" s="18" t="s">
        <v>224</v>
      </c>
      <c r="BE157" s="238">
        <f>IF(N157="základní",J157,0)</f>
        <v>0</v>
      </c>
      <c r="BF157" s="238">
        <f>IF(N157="snížená",J157,0)</f>
        <v>0</v>
      </c>
      <c r="BG157" s="238">
        <f>IF(N157="zákl. přenesená",J157,0)</f>
        <v>0</v>
      </c>
      <c r="BH157" s="238">
        <f>IF(N157="sníž. přenesená",J157,0)</f>
        <v>0</v>
      </c>
      <c r="BI157" s="238">
        <f>IF(N157="nulová",J157,0)</f>
        <v>0</v>
      </c>
      <c r="BJ157" s="18" t="s">
        <v>85</v>
      </c>
      <c r="BK157" s="238">
        <f>ROUND(I157*H157,2)</f>
        <v>0</v>
      </c>
      <c r="BL157" s="18" t="s">
        <v>243</v>
      </c>
      <c r="BM157" s="237" t="s">
        <v>889</v>
      </c>
    </row>
    <row r="158" s="2" customFormat="1" ht="16.5" customHeight="1">
      <c r="A158" s="39"/>
      <c r="B158" s="40"/>
      <c r="C158" s="226" t="s">
        <v>361</v>
      </c>
      <c r="D158" s="226" t="s">
        <v>225</v>
      </c>
      <c r="E158" s="227" t="s">
        <v>890</v>
      </c>
      <c r="F158" s="228" t="s">
        <v>891</v>
      </c>
      <c r="G158" s="229" t="s">
        <v>318</v>
      </c>
      <c r="H158" s="230">
        <v>1</v>
      </c>
      <c r="I158" s="231"/>
      <c r="J158" s="232">
        <f>ROUND(I158*H158,2)</f>
        <v>0</v>
      </c>
      <c r="K158" s="228" t="s">
        <v>1</v>
      </c>
      <c r="L158" s="45"/>
      <c r="M158" s="233" t="s">
        <v>1</v>
      </c>
      <c r="N158" s="234" t="s">
        <v>43</v>
      </c>
      <c r="O158" s="92"/>
      <c r="P158" s="235">
        <f>O158*H158</f>
        <v>0</v>
      </c>
      <c r="Q158" s="235">
        <v>0.00072000000000000005</v>
      </c>
      <c r="R158" s="235">
        <f>Q158*H158</f>
        <v>0.00072000000000000005</v>
      </c>
      <c r="S158" s="235">
        <v>0</v>
      </c>
      <c r="T158" s="236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7" t="s">
        <v>243</v>
      </c>
      <c r="AT158" s="237" t="s">
        <v>225</v>
      </c>
      <c r="AU158" s="237" t="s">
        <v>87</v>
      </c>
      <c r="AY158" s="18" t="s">
        <v>224</v>
      </c>
      <c r="BE158" s="238">
        <f>IF(N158="základní",J158,0)</f>
        <v>0</v>
      </c>
      <c r="BF158" s="238">
        <f>IF(N158="snížená",J158,0)</f>
        <v>0</v>
      </c>
      <c r="BG158" s="238">
        <f>IF(N158="zákl. přenesená",J158,0)</f>
        <v>0</v>
      </c>
      <c r="BH158" s="238">
        <f>IF(N158="sníž. přenesená",J158,0)</f>
        <v>0</v>
      </c>
      <c r="BI158" s="238">
        <f>IF(N158="nulová",J158,0)</f>
        <v>0</v>
      </c>
      <c r="BJ158" s="18" t="s">
        <v>85</v>
      </c>
      <c r="BK158" s="238">
        <f>ROUND(I158*H158,2)</f>
        <v>0</v>
      </c>
      <c r="BL158" s="18" t="s">
        <v>243</v>
      </c>
      <c r="BM158" s="237" t="s">
        <v>892</v>
      </c>
    </row>
    <row r="159" s="2" customFormat="1">
      <c r="A159" s="39"/>
      <c r="B159" s="40"/>
      <c r="C159" s="41"/>
      <c r="D159" s="239" t="s">
        <v>235</v>
      </c>
      <c r="E159" s="41"/>
      <c r="F159" s="240" t="s">
        <v>893</v>
      </c>
      <c r="G159" s="41"/>
      <c r="H159" s="41"/>
      <c r="I159" s="241"/>
      <c r="J159" s="41"/>
      <c r="K159" s="41"/>
      <c r="L159" s="45"/>
      <c r="M159" s="242"/>
      <c r="N159" s="243"/>
      <c r="O159" s="92"/>
      <c r="P159" s="92"/>
      <c r="Q159" s="92"/>
      <c r="R159" s="92"/>
      <c r="S159" s="92"/>
      <c r="T159" s="93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235</v>
      </c>
      <c r="AU159" s="18" t="s">
        <v>87</v>
      </c>
    </row>
    <row r="160" s="2" customFormat="1" ht="24.15" customHeight="1">
      <c r="A160" s="39"/>
      <c r="B160" s="40"/>
      <c r="C160" s="226" t="s">
        <v>365</v>
      </c>
      <c r="D160" s="226" t="s">
        <v>225</v>
      </c>
      <c r="E160" s="227" t="s">
        <v>894</v>
      </c>
      <c r="F160" s="228" t="s">
        <v>895</v>
      </c>
      <c r="G160" s="229" t="s">
        <v>570</v>
      </c>
      <c r="H160" s="230">
        <v>22</v>
      </c>
      <c r="I160" s="231"/>
      <c r="J160" s="232">
        <f>ROUND(I160*H160,2)</f>
        <v>0</v>
      </c>
      <c r="K160" s="228" t="s">
        <v>229</v>
      </c>
      <c r="L160" s="45"/>
      <c r="M160" s="233" t="s">
        <v>1</v>
      </c>
      <c r="N160" s="234" t="s">
        <v>43</v>
      </c>
      <c r="O160" s="92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37" t="s">
        <v>243</v>
      </c>
      <c r="AT160" s="237" t="s">
        <v>225</v>
      </c>
      <c r="AU160" s="237" t="s">
        <v>87</v>
      </c>
      <c r="AY160" s="18" t="s">
        <v>224</v>
      </c>
      <c r="BE160" s="238">
        <f>IF(N160="základní",J160,0)</f>
        <v>0</v>
      </c>
      <c r="BF160" s="238">
        <f>IF(N160="snížená",J160,0)</f>
        <v>0</v>
      </c>
      <c r="BG160" s="238">
        <f>IF(N160="zákl. přenesená",J160,0)</f>
        <v>0</v>
      </c>
      <c r="BH160" s="238">
        <f>IF(N160="sníž. přenesená",J160,0)</f>
        <v>0</v>
      </c>
      <c r="BI160" s="238">
        <f>IF(N160="nulová",J160,0)</f>
        <v>0</v>
      </c>
      <c r="BJ160" s="18" t="s">
        <v>85</v>
      </c>
      <c r="BK160" s="238">
        <f>ROUND(I160*H160,2)</f>
        <v>0</v>
      </c>
      <c r="BL160" s="18" t="s">
        <v>243</v>
      </c>
      <c r="BM160" s="237" t="s">
        <v>896</v>
      </c>
    </row>
    <row r="161" s="2" customFormat="1" ht="16.5" customHeight="1">
      <c r="A161" s="39"/>
      <c r="B161" s="40"/>
      <c r="C161" s="226" t="s">
        <v>371</v>
      </c>
      <c r="D161" s="226" t="s">
        <v>225</v>
      </c>
      <c r="E161" s="227" t="s">
        <v>897</v>
      </c>
      <c r="F161" s="228" t="s">
        <v>898</v>
      </c>
      <c r="G161" s="229" t="s">
        <v>570</v>
      </c>
      <c r="H161" s="230">
        <v>22</v>
      </c>
      <c r="I161" s="231"/>
      <c r="J161" s="232">
        <f>ROUND(I161*H161,2)</f>
        <v>0</v>
      </c>
      <c r="K161" s="228" t="s">
        <v>229</v>
      </c>
      <c r="L161" s="45"/>
      <c r="M161" s="233" t="s">
        <v>1</v>
      </c>
      <c r="N161" s="234" t="s">
        <v>43</v>
      </c>
      <c r="O161" s="92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7" t="s">
        <v>243</v>
      </c>
      <c r="AT161" s="237" t="s">
        <v>225</v>
      </c>
      <c r="AU161" s="237" t="s">
        <v>87</v>
      </c>
      <c r="AY161" s="18" t="s">
        <v>224</v>
      </c>
      <c r="BE161" s="238">
        <f>IF(N161="základní",J161,0)</f>
        <v>0</v>
      </c>
      <c r="BF161" s="238">
        <f>IF(N161="snížená",J161,0)</f>
        <v>0</v>
      </c>
      <c r="BG161" s="238">
        <f>IF(N161="zákl. přenesená",J161,0)</f>
        <v>0</v>
      </c>
      <c r="BH161" s="238">
        <f>IF(N161="sníž. přenesená",J161,0)</f>
        <v>0</v>
      </c>
      <c r="BI161" s="238">
        <f>IF(N161="nulová",J161,0)</f>
        <v>0</v>
      </c>
      <c r="BJ161" s="18" t="s">
        <v>85</v>
      </c>
      <c r="BK161" s="238">
        <f>ROUND(I161*H161,2)</f>
        <v>0</v>
      </c>
      <c r="BL161" s="18" t="s">
        <v>243</v>
      </c>
      <c r="BM161" s="237" t="s">
        <v>899</v>
      </c>
    </row>
    <row r="162" s="2" customFormat="1" ht="33" customHeight="1">
      <c r="A162" s="39"/>
      <c r="B162" s="40"/>
      <c r="C162" s="226" t="s">
        <v>376</v>
      </c>
      <c r="D162" s="226" t="s">
        <v>225</v>
      </c>
      <c r="E162" s="227" t="s">
        <v>900</v>
      </c>
      <c r="F162" s="228" t="s">
        <v>901</v>
      </c>
      <c r="G162" s="229" t="s">
        <v>318</v>
      </c>
      <c r="H162" s="230">
        <v>1</v>
      </c>
      <c r="I162" s="231"/>
      <c r="J162" s="232">
        <f>ROUND(I162*H162,2)</f>
        <v>0</v>
      </c>
      <c r="K162" s="228" t="s">
        <v>229</v>
      </c>
      <c r="L162" s="45"/>
      <c r="M162" s="233" t="s">
        <v>1</v>
      </c>
      <c r="N162" s="234" t="s">
        <v>43</v>
      </c>
      <c r="O162" s="92"/>
      <c r="P162" s="235">
        <f>O162*H162</f>
        <v>0</v>
      </c>
      <c r="Q162" s="235">
        <v>0.32169999999999999</v>
      </c>
      <c r="R162" s="235">
        <f>Q162*H162</f>
        <v>0.32169999999999999</v>
      </c>
      <c r="S162" s="235">
        <v>0</v>
      </c>
      <c r="T162" s="236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7" t="s">
        <v>243</v>
      </c>
      <c r="AT162" s="237" t="s">
        <v>225</v>
      </c>
      <c r="AU162" s="237" t="s">
        <v>87</v>
      </c>
      <c r="AY162" s="18" t="s">
        <v>224</v>
      </c>
      <c r="BE162" s="238">
        <f>IF(N162="základní",J162,0)</f>
        <v>0</v>
      </c>
      <c r="BF162" s="238">
        <f>IF(N162="snížená",J162,0)</f>
        <v>0</v>
      </c>
      <c r="BG162" s="238">
        <f>IF(N162="zákl. přenesená",J162,0)</f>
        <v>0</v>
      </c>
      <c r="BH162" s="238">
        <f>IF(N162="sníž. přenesená",J162,0)</f>
        <v>0</v>
      </c>
      <c r="BI162" s="238">
        <f>IF(N162="nulová",J162,0)</f>
        <v>0</v>
      </c>
      <c r="BJ162" s="18" t="s">
        <v>85</v>
      </c>
      <c r="BK162" s="238">
        <f>ROUND(I162*H162,2)</f>
        <v>0</v>
      </c>
      <c r="BL162" s="18" t="s">
        <v>243</v>
      </c>
      <c r="BM162" s="237" t="s">
        <v>902</v>
      </c>
    </row>
    <row r="163" s="2" customFormat="1" ht="24.15" customHeight="1">
      <c r="A163" s="39"/>
      <c r="B163" s="40"/>
      <c r="C163" s="297" t="s">
        <v>380</v>
      </c>
      <c r="D163" s="297" t="s">
        <v>483</v>
      </c>
      <c r="E163" s="298" t="s">
        <v>903</v>
      </c>
      <c r="F163" s="299" t="s">
        <v>904</v>
      </c>
      <c r="G163" s="300" t="s">
        <v>318</v>
      </c>
      <c r="H163" s="301">
        <v>1</v>
      </c>
      <c r="I163" s="302"/>
      <c r="J163" s="303">
        <f>ROUND(I163*H163,2)</f>
        <v>0</v>
      </c>
      <c r="K163" s="299" t="s">
        <v>229</v>
      </c>
      <c r="L163" s="304"/>
      <c r="M163" s="305" t="s">
        <v>1</v>
      </c>
      <c r="N163" s="306" t="s">
        <v>43</v>
      </c>
      <c r="O163" s="92"/>
      <c r="P163" s="235">
        <f>O163*H163</f>
        <v>0</v>
      </c>
      <c r="Q163" s="235">
        <v>0.069000000000000006</v>
      </c>
      <c r="R163" s="235">
        <f>Q163*H163</f>
        <v>0.069000000000000006</v>
      </c>
      <c r="S163" s="235">
        <v>0</v>
      </c>
      <c r="T163" s="236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7" t="s">
        <v>264</v>
      </c>
      <c r="AT163" s="237" t="s">
        <v>483</v>
      </c>
      <c r="AU163" s="237" t="s">
        <v>87</v>
      </c>
      <c r="AY163" s="18" t="s">
        <v>224</v>
      </c>
      <c r="BE163" s="238">
        <f>IF(N163="základní",J163,0)</f>
        <v>0</v>
      </c>
      <c r="BF163" s="238">
        <f>IF(N163="snížená",J163,0)</f>
        <v>0</v>
      </c>
      <c r="BG163" s="238">
        <f>IF(N163="zákl. přenesená",J163,0)</f>
        <v>0</v>
      </c>
      <c r="BH163" s="238">
        <f>IF(N163="sníž. přenesená",J163,0)</f>
        <v>0</v>
      </c>
      <c r="BI163" s="238">
        <f>IF(N163="nulová",J163,0)</f>
        <v>0</v>
      </c>
      <c r="BJ163" s="18" t="s">
        <v>85</v>
      </c>
      <c r="BK163" s="238">
        <f>ROUND(I163*H163,2)</f>
        <v>0</v>
      </c>
      <c r="BL163" s="18" t="s">
        <v>243</v>
      </c>
      <c r="BM163" s="237" t="s">
        <v>905</v>
      </c>
    </row>
    <row r="164" s="2" customFormat="1" ht="37.8" customHeight="1">
      <c r="A164" s="39"/>
      <c r="B164" s="40"/>
      <c r="C164" s="226" t="s">
        <v>384</v>
      </c>
      <c r="D164" s="226" t="s">
        <v>225</v>
      </c>
      <c r="E164" s="227" t="s">
        <v>906</v>
      </c>
      <c r="F164" s="228" t="s">
        <v>907</v>
      </c>
      <c r="G164" s="229" t="s">
        <v>318</v>
      </c>
      <c r="H164" s="230">
        <v>1</v>
      </c>
      <c r="I164" s="231"/>
      <c r="J164" s="232">
        <f>ROUND(I164*H164,2)</f>
        <v>0</v>
      </c>
      <c r="K164" s="228" t="s">
        <v>229</v>
      </c>
      <c r="L164" s="45"/>
      <c r="M164" s="233" t="s">
        <v>1</v>
      </c>
      <c r="N164" s="234" t="s">
        <v>43</v>
      </c>
      <c r="O164" s="92"/>
      <c r="P164" s="235">
        <f>O164*H164</f>
        <v>0</v>
      </c>
      <c r="Q164" s="235">
        <v>0.089999999999999997</v>
      </c>
      <c r="R164" s="235">
        <f>Q164*H164</f>
        <v>0.089999999999999997</v>
      </c>
      <c r="S164" s="235">
        <v>0</v>
      </c>
      <c r="T164" s="236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7" t="s">
        <v>243</v>
      </c>
      <c r="AT164" s="237" t="s">
        <v>225</v>
      </c>
      <c r="AU164" s="237" t="s">
        <v>87</v>
      </c>
      <c r="AY164" s="18" t="s">
        <v>224</v>
      </c>
      <c r="BE164" s="238">
        <f>IF(N164="základní",J164,0)</f>
        <v>0</v>
      </c>
      <c r="BF164" s="238">
        <f>IF(N164="snížená",J164,0)</f>
        <v>0</v>
      </c>
      <c r="BG164" s="238">
        <f>IF(N164="zákl. přenesená",J164,0)</f>
        <v>0</v>
      </c>
      <c r="BH164" s="238">
        <f>IF(N164="sníž. přenesená",J164,0)</f>
        <v>0</v>
      </c>
      <c r="BI164" s="238">
        <f>IF(N164="nulová",J164,0)</f>
        <v>0</v>
      </c>
      <c r="BJ164" s="18" t="s">
        <v>85</v>
      </c>
      <c r="BK164" s="238">
        <f>ROUND(I164*H164,2)</f>
        <v>0</v>
      </c>
      <c r="BL164" s="18" t="s">
        <v>243</v>
      </c>
      <c r="BM164" s="237" t="s">
        <v>908</v>
      </c>
    </row>
    <row r="165" s="2" customFormat="1" ht="21.75" customHeight="1">
      <c r="A165" s="39"/>
      <c r="B165" s="40"/>
      <c r="C165" s="297" t="s">
        <v>7</v>
      </c>
      <c r="D165" s="297" t="s">
        <v>483</v>
      </c>
      <c r="E165" s="298" t="s">
        <v>909</v>
      </c>
      <c r="F165" s="299" t="s">
        <v>910</v>
      </c>
      <c r="G165" s="300" t="s">
        <v>318</v>
      </c>
      <c r="H165" s="301">
        <v>1</v>
      </c>
      <c r="I165" s="302"/>
      <c r="J165" s="303">
        <f>ROUND(I165*H165,2)</f>
        <v>0</v>
      </c>
      <c r="K165" s="299" t="s">
        <v>229</v>
      </c>
      <c r="L165" s="304"/>
      <c r="M165" s="305" t="s">
        <v>1</v>
      </c>
      <c r="N165" s="306" t="s">
        <v>43</v>
      </c>
      <c r="O165" s="92"/>
      <c r="P165" s="235">
        <f>O165*H165</f>
        <v>0</v>
      </c>
      <c r="Q165" s="235">
        <v>0.080000000000000002</v>
      </c>
      <c r="R165" s="235">
        <f>Q165*H165</f>
        <v>0.080000000000000002</v>
      </c>
      <c r="S165" s="235">
        <v>0</v>
      </c>
      <c r="T165" s="236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7" t="s">
        <v>264</v>
      </c>
      <c r="AT165" s="237" t="s">
        <v>483</v>
      </c>
      <c r="AU165" s="237" t="s">
        <v>87</v>
      </c>
      <c r="AY165" s="18" t="s">
        <v>224</v>
      </c>
      <c r="BE165" s="238">
        <f>IF(N165="základní",J165,0)</f>
        <v>0</v>
      </c>
      <c r="BF165" s="238">
        <f>IF(N165="snížená",J165,0)</f>
        <v>0</v>
      </c>
      <c r="BG165" s="238">
        <f>IF(N165="zákl. přenesená",J165,0)</f>
        <v>0</v>
      </c>
      <c r="BH165" s="238">
        <f>IF(N165="sníž. přenesená",J165,0)</f>
        <v>0</v>
      </c>
      <c r="BI165" s="238">
        <f>IF(N165="nulová",J165,0)</f>
        <v>0</v>
      </c>
      <c r="BJ165" s="18" t="s">
        <v>85</v>
      </c>
      <c r="BK165" s="238">
        <f>ROUND(I165*H165,2)</f>
        <v>0</v>
      </c>
      <c r="BL165" s="18" t="s">
        <v>243</v>
      </c>
      <c r="BM165" s="237" t="s">
        <v>911</v>
      </c>
    </row>
    <row r="166" s="2" customFormat="1" ht="16.5" customHeight="1">
      <c r="A166" s="39"/>
      <c r="B166" s="40"/>
      <c r="C166" s="226" t="s">
        <v>391</v>
      </c>
      <c r="D166" s="226" t="s">
        <v>225</v>
      </c>
      <c r="E166" s="227" t="s">
        <v>912</v>
      </c>
      <c r="F166" s="228" t="s">
        <v>913</v>
      </c>
      <c r="G166" s="229" t="s">
        <v>570</v>
      </c>
      <c r="H166" s="230">
        <v>22</v>
      </c>
      <c r="I166" s="231"/>
      <c r="J166" s="232">
        <f>ROUND(I166*H166,2)</f>
        <v>0</v>
      </c>
      <c r="K166" s="228" t="s">
        <v>229</v>
      </c>
      <c r="L166" s="45"/>
      <c r="M166" s="233" t="s">
        <v>1</v>
      </c>
      <c r="N166" s="234" t="s">
        <v>43</v>
      </c>
      <c r="O166" s="92"/>
      <c r="P166" s="235">
        <f>O166*H166</f>
        <v>0</v>
      </c>
      <c r="Q166" s="235">
        <v>0.00019000000000000001</v>
      </c>
      <c r="R166" s="235">
        <f>Q166*H166</f>
        <v>0.0041800000000000006</v>
      </c>
      <c r="S166" s="235">
        <v>0</v>
      </c>
      <c r="T166" s="236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7" t="s">
        <v>243</v>
      </c>
      <c r="AT166" s="237" t="s">
        <v>225</v>
      </c>
      <c r="AU166" s="237" t="s">
        <v>87</v>
      </c>
      <c r="AY166" s="18" t="s">
        <v>224</v>
      </c>
      <c r="BE166" s="238">
        <f>IF(N166="základní",J166,0)</f>
        <v>0</v>
      </c>
      <c r="BF166" s="238">
        <f>IF(N166="snížená",J166,0)</f>
        <v>0</v>
      </c>
      <c r="BG166" s="238">
        <f>IF(N166="zákl. přenesená",J166,0)</f>
        <v>0</v>
      </c>
      <c r="BH166" s="238">
        <f>IF(N166="sníž. přenesená",J166,0)</f>
        <v>0</v>
      </c>
      <c r="BI166" s="238">
        <f>IF(N166="nulová",J166,0)</f>
        <v>0</v>
      </c>
      <c r="BJ166" s="18" t="s">
        <v>85</v>
      </c>
      <c r="BK166" s="238">
        <f>ROUND(I166*H166,2)</f>
        <v>0</v>
      </c>
      <c r="BL166" s="18" t="s">
        <v>243</v>
      </c>
      <c r="BM166" s="237" t="s">
        <v>914</v>
      </c>
    </row>
    <row r="167" s="13" customFormat="1">
      <c r="A167" s="13"/>
      <c r="B167" s="250"/>
      <c r="C167" s="251"/>
      <c r="D167" s="239" t="s">
        <v>314</v>
      </c>
      <c r="E167" s="252" t="s">
        <v>1</v>
      </c>
      <c r="F167" s="253" t="s">
        <v>915</v>
      </c>
      <c r="G167" s="251"/>
      <c r="H167" s="254">
        <v>22</v>
      </c>
      <c r="I167" s="255"/>
      <c r="J167" s="251"/>
      <c r="K167" s="251"/>
      <c r="L167" s="256"/>
      <c r="M167" s="257"/>
      <c r="N167" s="258"/>
      <c r="O167" s="258"/>
      <c r="P167" s="258"/>
      <c r="Q167" s="258"/>
      <c r="R167" s="258"/>
      <c r="S167" s="258"/>
      <c r="T167" s="25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0" t="s">
        <v>314</v>
      </c>
      <c r="AU167" s="260" t="s">
        <v>87</v>
      </c>
      <c r="AV167" s="13" t="s">
        <v>87</v>
      </c>
      <c r="AW167" s="13" t="s">
        <v>34</v>
      </c>
      <c r="AX167" s="13" t="s">
        <v>85</v>
      </c>
      <c r="AY167" s="260" t="s">
        <v>224</v>
      </c>
    </row>
    <row r="168" s="2" customFormat="1" ht="24.15" customHeight="1">
      <c r="A168" s="39"/>
      <c r="B168" s="40"/>
      <c r="C168" s="226" t="s">
        <v>398</v>
      </c>
      <c r="D168" s="226" t="s">
        <v>225</v>
      </c>
      <c r="E168" s="227" t="s">
        <v>916</v>
      </c>
      <c r="F168" s="228" t="s">
        <v>917</v>
      </c>
      <c r="G168" s="229" t="s">
        <v>570</v>
      </c>
      <c r="H168" s="230">
        <v>22</v>
      </c>
      <c r="I168" s="231"/>
      <c r="J168" s="232">
        <f>ROUND(I168*H168,2)</f>
        <v>0</v>
      </c>
      <c r="K168" s="228" t="s">
        <v>229</v>
      </c>
      <c r="L168" s="45"/>
      <c r="M168" s="233" t="s">
        <v>1</v>
      </c>
      <c r="N168" s="234" t="s">
        <v>43</v>
      </c>
      <c r="O168" s="92"/>
      <c r="P168" s="235">
        <f>O168*H168</f>
        <v>0</v>
      </c>
      <c r="Q168" s="235">
        <v>9.0000000000000006E-05</v>
      </c>
      <c r="R168" s="235">
        <f>Q168*H168</f>
        <v>0.00198</v>
      </c>
      <c r="S168" s="235">
        <v>0</v>
      </c>
      <c r="T168" s="236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7" t="s">
        <v>243</v>
      </c>
      <c r="AT168" s="237" t="s">
        <v>225</v>
      </c>
      <c r="AU168" s="237" t="s">
        <v>87</v>
      </c>
      <c r="AY168" s="18" t="s">
        <v>224</v>
      </c>
      <c r="BE168" s="238">
        <f>IF(N168="základní",J168,0)</f>
        <v>0</v>
      </c>
      <c r="BF168" s="238">
        <f>IF(N168="snížená",J168,0)</f>
        <v>0</v>
      </c>
      <c r="BG168" s="238">
        <f>IF(N168="zákl. přenesená",J168,0)</f>
        <v>0</v>
      </c>
      <c r="BH168" s="238">
        <f>IF(N168="sníž. přenesená",J168,0)</f>
        <v>0</v>
      </c>
      <c r="BI168" s="238">
        <f>IF(N168="nulová",J168,0)</f>
        <v>0</v>
      </c>
      <c r="BJ168" s="18" t="s">
        <v>85</v>
      </c>
      <c r="BK168" s="238">
        <f>ROUND(I168*H168,2)</f>
        <v>0</v>
      </c>
      <c r="BL168" s="18" t="s">
        <v>243</v>
      </c>
      <c r="BM168" s="237" t="s">
        <v>918</v>
      </c>
    </row>
    <row r="169" s="12" customFormat="1" ht="22.8" customHeight="1">
      <c r="A169" s="12"/>
      <c r="B169" s="212"/>
      <c r="C169" s="213"/>
      <c r="D169" s="214" t="s">
        <v>77</v>
      </c>
      <c r="E169" s="244" t="s">
        <v>597</v>
      </c>
      <c r="F169" s="244" t="s">
        <v>598</v>
      </c>
      <c r="G169" s="213"/>
      <c r="H169" s="213"/>
      <c r="I169" s="216"/>
      <c r="J169" s="245">
        <f>BK169</f>
        <v>0</v>
      </c>
      <c r="K169" s="213"/>
      <c r="L169" s="218"/>
      <c r="M169" s="219"/>
      <c r="N169" s="220"/>
      <c r="O169" s="220"/>
      <c r="P169" s="221">
        <f>P170</f>
        <v>0</v>
      </c>
      <c r="Q169" s="220"/>
      <c r="R169" s="221">
        <f>R170</f>
        <v>0</v>
      </c>
      <c r="S169" s="220"/>
      <c r="T169" s="222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3" t="s">
        <v>85</v>
      </c>
      <c r="AT169" s="224" t="s">
        <v>77</v>
      </c>
      <c r="AU169" s="224" t="s">
        <v>85</v>
      </c>
      <c r="AY169" s="223" t="s">
        <v>224</v>
      </c>
      <c r="BK169" s="225">
        <f>BK170</f>
        <v>0</v>
      </c>
    </row>
    <row r="170" s="2" customFormat="1" ht="24.15" customHeight="1">
      <c r="A170" s="39"/>
      <c r="B170" s="40"/>
      <c r="C170" s="226" t="s">
        <v>404</v>
      </c>
      <c r="D170" s="226" t="s">
        <v>225</v>
      </c>
      <c r="E170" s="227" t="s">
        <v>919</v>
      </c>
      <c r="F170" s="228" t="s">
        <v>920</v>
      </c>
      <c r="G170" s="229" t="s">
        <v>486</v>
      </c>
      <c r="H170" s="230">
        <v>14.458</v>
      </c>
      <c r="I170" s="231"/>
      <c r="J170" s="232">
        <f>ROUND(I170*H170,2)</f>
        <v>0</v>
      </c>
      <c r="K170" s="228" t="s">
        <v>229</v>
      </c>
      <c r="L170" s="45"/>
      <c r="M170" s="307" t="s">
        <v>1</v>
      </c>
      <c r="N170" s="308" t="s">
        <v>43</v>
      </c>
      <c r="O170" s="248"/>
      <c r="P170" s="309">
        <f>O170*H170</f>
        <v>0</v>
      </c>
      <c r="Q170" s="309">
        <v>0</v>
      </c>
      <c r="R170" s="309">
        <f>Q170*H170</f>
        <v>0</v>
      </c>
      <c r="S170" s="309">
        <v>0</v>
      </c>
      <c r="T170" s="31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7" t="s">
        <v>243</v>
      </c>
      <c r="AT170" s="237" t="s">
        <v>225</v>
      </c>
      <c r="AU170" s="237" t="s">
        <v>87</v>
      </c>
      <c r="AY170" s="18" t="s">
        <v>224</v>
      </c>
      <c r="BE170" s="238">
        <f>IF(N170="základní",J170,0)</f>
        <v>0</v>
      </c>
      <c r="BF170" s="238">
        <f>IF(N170="snížená",J170,0)</f>
        <v>0</v>
      </c>
      <c r="BG170" s="238">
        <f>IF(N170="zákl. přenesená",J170,0)</f>
        <v>0</v>
      </c>
      <c r="BH170" s="238">
        <f>IF(N170="sníž. přenesená",J170,0)</f>
        <v>0</v>
      </c>
      <c r="BI170" s="238">
        <f>IF(N170="nulová",J170,0)</f>
        <v>0</v>
      </c>
      <c r="BJ170" s="18" t="s">
        <v>85</v>
      </c>
      <c r="BK170" s="238">
        <f>ROUND(I170*H170,2)</f>
        <v>0</v>
      </c>
      <c r="BL170" s="18" t="s">
        <v>243</v>
      </c>
      <c r="BM170" s="237" t="s">
        <v>921</v>
      </c>
    </row>
    <row r="171" s="2" customFormat="1" ht="6.96" customHeight="1">
      <c r="A171" s="39"/>
      <c r="B171" s="67"/>
      <c r="C171" s="68"/>
      <c r="D171" s="68"/>
      <c r="E171" s="68"/>
      <c r="F171" s="68"/>
      <c r="G171" s="68"/>
      <c r="H171" s="68"/>
      <c r="I171" s="68"/>
      <c r="J171" s="68"/>
      <c r="K171" s="68"/>
      <c r="L171" s="45"/>
      <c r="M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</row>
  </sheetData>
  <sheetProtection sheet="1" autoFilter="0" formatColumns="0" formatRows="0" objects="1" scenarios="1" spinCount="100000" saltValue="5bjSwqmjJNWdteBIPTScOjopTQ/7fbg7PtuERPYfFF/TX05cpTMv2f+4GBbjYgoPCpHH4szveHiygUctTFn27Q==" hashValue="UhnKQ6sLILnaCCIjpJSRN6XBvmSS3X/GtajbgIr0JdX5IZvzKhkr2a00pcbHIw4Nd6FuH1qs3FRBavS5EvZl4g==" algorithmName="SHA-512" password="CC35"/>
  <autoFilter ref="C124:K17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B565256B3291498FE769935B2A0ACD" ma:contentTypeVersion="18" ma:contentTypeDescription="Vytvoří nový dokument" ma:contentTypeScope="" ma:versionID="6fef075cda2d3e674b6a468e1ff54c06">
  <xsd:schema xmlns:xsd="http://www.w3.org/2001/XMLSchema" xmlns:xs="http://www.w3.org/2001/XMLSchema" xmlns:p="http://schemas.microsoft.com/office/2006/metadata/properties" xmlns:ns2="c47f37fd-c369-40f2-90d4-e7e46af88bde" xmlns:ns3="3b2a0ea5-291b-4392-ad5f-4a764dc663ac" targetNamespace="http://schemas.microsoft.com/office/2006/metadata/properties" ma:root="true" ma:fieldsID="a9b6e26013bf1c6c6c8b14b8a67ef963" ns2:_="" ns3:_="">
    <xsd:import namespace="c47f37fd-c369-40f2-90d4-e7e46af88bde"/>
    <xsd:import namespace="3b2a0ea5-291b-4392-ad5f-4a764dc66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f37fd-c369-40f2-90d4-e7e46af88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925f360d-f27b-4b2a-a9ba-3d4ff1be46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a0ea5-291b-4392-ad5f-4a764dc66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7c62b7a-ec4c-4b8a-98ce-e8d8a2363021}" ma:internalName="TaxCatchAll" ma:showField="CatchAllData" ma:web="3b2a0ea5-291b-4392-ad5f-4a764dc66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7f37fd-c369-40f2-90d4-e7e46af88bde">
      <Terms xmlns="http://schemas.microsoft.com/office/infopath/2007/PartnerControls"/>
    </lcf76f155ced4ddcb4097134ff3c332f>
    <TaxCatchAll xmlns="3b2a0ea5-291b-4392-ad5f-4a764dc663ac" xsi:nil="true"/>
  </documentManagement>
</p:properties>
</file>

<file path=customXml/itemProps1.xml><?xml version="1.0" encoding="utf-8"?>
<ds:datastoreItem xmlns:ds="http://schemas.openxmlformats.org/officeDocument/2006/customXml" ds:itemID="{2510CBF9-8D1C-4E17-9265-13F1803F94F3}"/>
</file>

<file path=customXml/itemProps2.xml><?xml version="1.0" encoding="utf-8"?>
<ds:datastoreItem xmlns:ds="http://schemas.openxmlformats.org/officeDocument/2006/customXml" ds:itemID="{95EE6B15-AE20-4DDD-9681-07B5D8721410}"/>
</file>

<file path=customXml/itemProps3.xml><?xml version="1.0" encoding="utf-8"?>
<ds:datastoreItem xmlns:ds="http://schemas.openxmlformats.org/officeDocument/2006/customXml" ds:itemID="{4E08AB1C-DB2F-4950-9481-41BBD5C02E23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2025-12-08T13:30:04Z</dcterms:created>
  <dcterms:modified xsi:type="dcterms:W3CDTF">2025-12-08T13:30:21Z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0x01010043B565256B3291498FE769935B2A0ACD</vt:lpwstr>
  </property>
</Properties>
</file>