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9059E6A1-2358-4C5B-9884-75E45AEAC9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kapitulace stavby" sheetId="1" r:id="rId1"/>
    <sheet name="001 - VÝMĚNA STŘEŠNÍ KRYT..." sheetId="2" r:id="rId2"/>
    <sheet name="002 - OPRAVA FASÁDY (LEŠE..." sheetId="3" r:id="rId3"/>
    <sheet name="003 - VEDLEJŠÍ ROZPOČTOVÉ..." sheetId="4" r:id="rId4"/>
    <sheet name="Pokyny pro vyplnění" sheetId="5" r:id="rId5"/>
  </sheets>
  <definedNames>
    <definedName name="_xlnm._FilterDatabase" localSheetId="1" hidden="1">'001 - VÝMĚNA STŘEŠNÍ KRYT...'!$C$90:$K$376</definedName>
    <definedName name="_xlnm._FilterDatabase" localSheetId="2" hidden="1">'002 - OPRAVA FASÁDY (LEŠE...'!$C$88:$K$244</definedName>
    <definedName name="_xlnm._FilterDatabase" localSheetId="3" hidden="1">'003 - VEDLEJŠÍ ROZPOČTOVÉ...'!$C$82:$K$98</definedName>
    <definedName name="_xlnm.Print_Titles" localSheetId="1">'001 - VÝMĚNA STŘEŠNÍ KRYT...'!$90:$90</definedName>
    <definedName name="_xlnm.Print_Titles" localSheetId="2">'002 - OPRAVA FASÁDY (LEŠE...'!$88:$88</definedName>
    <definedName name="_xlnm.Print_Titles" localSheetId="3">'003 - VEDLEJŠÍ ROZPOČTOVÉ...'!$82:$82</definedName>
    <definedName name="_xlnm.Print_Titles" localSheetId="0">'Rekapitulace stavby'!$52:$52</definedName>
    <definedName name="_xlnm.Print_Area" localSheetId="1">'001 - VÝMĚNA STŘEŠNÍ KRYT...'!$C$4:$J$39,'001 - VÝMĚNA STŘEŠNÍ KRYT...'!$C$45:$J$72,'001 - VÝMĚNA STŘEŠNÍ KRYT...'!$C$78:$K$376</definedName>
    <definedName name="_xlnm.Print_Area" localSheetId="2">'002 - OPRAVA FASÁDY (LEŠE...'!$C$4:$J$39,'002 - OPRAVA FASÁDY (LEŠE...'!$C$45:$J$70,'002 - OPRAVA FASÁDY (LEŠE...'!$C$76:$K$244</definedName>
    <definedName name="_xlnm.Print_Area" localSheetId="3">'003 - VEDLEJŠÍ ROZPOČTOVÉ...'!$C$4:$J$39,'003 - VEDLEJŠÍ ROZPOČTOVÉ...'!$C$45:$J$64,'003 - VEDLEJŠÍ ROZPOČTOVÉ...'!$C$70:$K$98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</definedNames>
  <calcPr calcId="191029"/>
</workbook>
</file>

<file path=xl/calcChain.xml><?xml version="1.0" encoding="utf-8"?>
<calcChain xmlns="http://schemas.openxmlformats.org/spreadsheetml/2006/main">
  <c r="J37" i="4" l="1"/>
  <c r="J36" i="4"/>
  <c r="AY57" i="1" s="1"/>
  <c r="J35" i="4"/>
  <c r="AX57" i="1"/>
  <c r="BI97" i="4"/>
  <c r="BH97" i="4"/>
  <c r="BG97" i="4"/>
  <c r="BF97" i="4"/>
  <c r="T97" i="4"/>
  <c r="T96" i="4" s="1"/>
  <c r="R97" i="4"/>
  <c r="R96" i="4"/>
  <c r="P97" i="4"/>
  <c r="P96" i="4"/>
  <c r="BI94" i="4"/>
  <c r="BH94" i="4"/>
  <c r="BG94" i="4"/>
  <c r="BF94" i="4"/>
  <c r="T94" i="4"/>
  <c r="R94" i="4"/>
  <c r="P94" i="4"/>
  <c r="BI92" i="4"/>
  <c r="BH92" i="4"/>
  <c r="BG92" i="4"/>
  <c r="BF92" i="4"/>
  <c r="T92" i="4"/>
  <c r="R92" i="4"/>
  <c r="P92" i="4"/>
  <c r="BI90" i="4"/>
  <c r="BH90" i="4"/>
  <c r="BG90" i="4"/>
  <c r="BF90" i="4"/>
  <c r="T90" i="4"/>
  <c r="R90" i="4"/>
  <c r="P90" i="4"/>
  <c r="BI89" i="4"/>
  <c r="BH89" i="4"/>
  <c r="BG89" i="4"/>
  <c r="BF89" i="4"/>
  <c r="T89" i="4"/>
  <c r="R89" i="4"/>
  <c r="P89" i="4"/>
  <c r="BI86" i="4"/>
  <c r="BH86" i="4"/>
  <c r="BG86" i="4"/>
  <c r="BF86" i="4"/>
  <c r="T86" i="4"/>
  <c r="T85" i="4" s="1"/>
  <c r="R86" i="4"/>
  <c r="R85" i="4"/>
  <c r="P86" i="4"/>
  <c r="P85" i="4"/>
  <c r="J80" i="4"/>
  <c r="J79" i="4"/>
  <c r="F79" i="4"/>
  <c r="F77" i="4"/>
  <c r="E75" i="4"/>
  <c r="J55" i="4"/>
  <c r="J54" i="4"/>
  <c r="F54" i="4"/>
  <c r="F52" i="4"/>
  <c r="E50" i="4"/>
  <c r="J18" i="4"/>
  <c r="E18" i="4"/>
  <c r="F80" i="4"/>
  <c r="J17" i="4"/>
  <c r="J12" i="4"/>
  <c r="J77" i="4"/>
  <c r="E7" i="4"/>
  <c r="E73" i="4"/>
  <c r="J37" i="3"/>
  <c r="J36" i="3"/>
  <c r="AY56" i="1"/>
  <c r="J35" i="3"/>
  <c r="AX56" i="1"/>
  <c r="BI242" i="3"/>
  <c r="BH242" i="3"/>
  <c r="BG242" i="3"/>
  <c r="BF242" i="3"/>
  <c r="T242" i="3"/>
  <c r="T241" i="3"/>
  <c r="R242" i="3"/>
  <c r="R241" i="3" s="1"/>
  <c r="P242" i="3"/>
  <c r="P241" i="3" s="1"/>
  <c r="BI216" i="3"/>
  <c r="BH216" i="3"/>
  <c r="BG216" i="3"/>
  <c r="BF216" i="3"/>
  <c r="T216" i="3"/>
  <c r="R216" i="3"/>
  <c r="P216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6" i="3"/>
  <c r="BH186" i="3"/>
  <c r="BG186" i="3"/>
  <c r="BF186" i="3"/>
  <c r="T186" i="3"/>
  <c r="R186" i="3"/>
  <c r="P186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48" i="3"/>
  <c r="BH148" i="3"/>
  <c r="BG148" i="3"/>
  <c r="BF148" i="3"/>
  <c r="T148" i="3"/>
  <c r="R148" i="3"/>
  <c r="P148" i="3"/>
  <c r="BI143" i="3"/>
  <c r="BH143" i="3"/>
  <c r="BG143" i="3"/>
  <c r="BF143" i="3"/>
  <c r="T143" i="3"/>
  <c r="T142" i="3" s="1"/>
  <c r="R143" i="3"/>
  <c r="R142" i="3"/>
  <c r="P143" i="3"/>
  <c r="P142" i="3"/>
  <c r="BI131" i="3"/>
  <c r="BH131" i="3"/>
  <c r="BG131" i="3"/>
  <c r="BF131" i="3"/>
  <c r="T131" i="3"/>
  <c r="R131" i="3"/>
  <c r="P131" i="3"/>
  <c r="BI125" i="3"/>
  <c r="BH125" i="3"/>
  <c r="BG125" i="3"/>
  <c r="BF125" i="3"/>
  <c r="T125" i="3"/>
  <c r="R125" i="3"/>
  <c r="P125" i="3"/>
  <c r="BI110" i="3"/>
  <c r="BH110" i="3"/>
  <c r="BG110" i="3"/>
  <c r="BF110" i="3"/>
  <c r="T110" i="3"/>
  <c r="R110" i="3"/>
  <c r="P110" i="3"/>
  <c r="BI107" i="3"/>
  <c r="BH107" i="3"/>
  <c r="BG107" i="3"/>
  <c r="BF107" i="3"/>
  <c r="T107" i="3"/>
  <c r="R107" i="3"/>
  <c r="P107" i="3"/>
  <c r="BI104" i="3"/>
  <c r="BH104" i="3"/>
  <c r="BG104" i="3"/>
  <c r="BF104" i="3"/>
  <c r="T104" i="3"/>
  <c r="R104" i="3"/>
  <c r="P104" i="3"/>
  <c r="BI98" i="3"/>
  <c r="BH98" i="3"/>
  <c r="BG98" i="3"/>
  <c r="BF98" i="3"/>
  <c r="T98" i="3"/>
  <c r="R98" i="3"/>
  <c r="P98" i="3"/>
  <c r="BI93" i="3"/>
  <c r="BH93" i="3"/>
  <c r="BG93" i="3"/>
  <c r="BF93" i="3"/>
  <c r="T93" i="3"/>
  <c r="R93" i="3"/>
  <c r="P93" i="3"/>
  <c r="J86" i="3"/>
  <c r="J85" i="3"/>
  <c r="F85" i="3"/>
  <c r="F83" i="3"/>
  <c r="E81" i="3"/>
  <c r="J55" i="3"/>
  <c r="J54" i="3"/>
  <c r="F54" i="3"/>
  <c r="F52" i="3"/>
  <c r="E50" i="3"/>
  <c r="J18" i="3"/>
  <c r="E18" i="3"/>
  <c r="F86" i="3"/>
  <c r="J17" i="3"/>
  <c r="J12" i="3"/>
  <c r="J83" i="3" s="1"/>
  <c r="E7" i="3"/>
  <c r="E79" i="3" s="1"/>
  <c r="J37" i="2"/>
  <c r="J36" i="2"/>
  <c r="AY55" i="1"/>
  <c r="J35" i="2"/>
  <c r="AX55" i="1" s="1"/>
  <c r="BI374" i="2"/>
  <c r="BH374" i="2"/>
  <c r="BG374" i="2"/>
  <c r="BF374" i="2"/>
  <c r="T374" i="2"/>
  <c r="T373" i="2"/>
  <c r="R374" i="2"/>
  <c r="R373" i="2"/>
  <c r="P374" i="2"/>
  <c r="P373" i="2"/>
  <c r="BI371" i="2"/>
  <c r="BH371" i="2"/>
  <c r="BG371" i="2"/>
  <c r="BF371" i="2"/>
  <c r="T371" i="2"/>
  <c r="R371" i="2"/>
  <c r="P371" i="2"/>
  <c r="BI369" i="2"/>
  <c r="BH369" i="2"/>
  <c r="BG369" i="2"/>
  <c r="BF369" i="2"/>
  <c r="T369" i="2"/>
  <c r="R369" i="2"/>
  <c r="P369" i="2"/>
  <c r="BI367" i="2"/>
  <c r="BH367" i="2"/>
  <c r="BG367" i="2"/>
  <c r="BF367" i="2"/>
  <c r="T367" i="2"/>
  <c r="R367" i="2"/>
  <c r="P367" i="2"/>
  <c r="BI351" i="2"/>
  <c r="BH351" i="2"/>
  <c r="BG351" i="2"/>
  <c r="BF351" i="2"/>
  <c r="T351" i="2"/>
  <c r="R351" i="2"/>
  <c r="P351" i="2"/>
  <c r="BI348" i="2"/>
  <c r="BH348" i="2"/>
  <c r="BG348" i="2"/>
  <c r="BF348" i="2"/>
  <c r="T348" i="2"/>
  <c r="R348" i="2"/>
  <c r="P348" i="2"/>
  <c r="BI346" i="2"/>
  <c r="BH346" i="2"/>
  <c r="BG346" i="2"/>
  <c r="BF346" i="2"/>
  <c r="T346" i="2"/>
  <c r="R346" i="2"/>
  <c r="P346" i="2"/>
  <c r="BI343" i="2"/>
  <c r="BH343" i="2"/>
  <c r="BG343" i="2"/>
  <c r="BF343" i="2"/>
  <c r="T343" i="2"/>
  <c r="R343" i="2"/>
  <c r="P343" i="2"/>
  <c r="BI340" i="2"/>
  <c r="BH340" i="2"/>
  <c r="BG340" i="2"/>
  <c r="BF340" i="2"/>
  <c r="T340" i="2"/>
  <c r="R340" i="2"/>
  <c r="P340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7" i="2"/>
  <c r="BH327" i="2"/>
  <c r="BG327" i="2"/>
  <c r="BF327" i="2"/>
  <c r="T327" i="2"/>
  <c r="R327" i="2"/>
  <c r="P327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07" i="2"/>
  <c r="BH307" i="2"/>
  <c r="BG307" i="2"/>
  <c r="BF307" i="2"/>
  <c r="T307" i="2"/>
  <c r="R307" i="2"/>
  <c r="P307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5" i="2"/>
  <c r="BH165" i="2"/>
  <c r="BG165" i="2"/>
  <c r="BF165" i="2"/>
  <c r="T165" i="2"/>
  <c r="R165" i="2"/>
  <c r="P165" i="2"/>
  <c r="BI159" i="2"/>
  <c r="BH159" i="2"/>
  <c r="BG159" i="2"/>
  <c r="BF159" i="2"/>
  <c r="T159" i="2"/>
  <c r="R159" i="2"/>
  <c r="P159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R150" i="2"/>
  <c r="P150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3" i="2"/>
  <c r="BH103" i="2"/>
  <c r="BG103" i="2"/>
  <c r="BF103" i="2"/>
  <c r="T103" i="2"/>
  <c r="R103" i="2"/>
  <c r="P103" i="2"/>
  <c r="BI95" i="2"/>
  <c r="BH95" i="2"/>
  <c r="BG95" i="2"/>
  <c r="BF95" i="2"/>
  <c r="T95" i="2"/>
  <c r="R95" i="2"/>
  <c r="P95" i="2"/>
  <c r="J88" i="2"/>
  <c r="J87" i="2"/>
  <c r="F87" i="2"/>
  <c r="F85" i="2"/>
  <c r="E83" i="2"/>
  <c r="J55" i="2"/>
  <c r="J54" i="2"/>
  <c r="F54" i="2"/>
  <c r="F52" i="2"/>
  <c r="E50" i="2"/>
  <c r="J18" i="2"/>
  <c r="E18" i="2"/>
  <c r="F55" i="2"/>
  <c r="J17" i="2"/>
  <c r="J12" i="2"/>
  <c r="J52" i="2"/>
  <c r="E7" i="2"/>
  <c r="E48" i="2"/>
  <c r="L50" i="1"/>
  <c r="AM50" i="1"/>
  <c r="AM49" i="1"/>
  <c r="L49" i="1"/>
  <c r="AM47" i="1"/>
  <c r="L47" i="1"/>
  <c r="L45" i="1"/>
  <c r="L44" i="1"/>
  <c r="BK89" i="4"/>
  <c r="BK143" i="3"/>
  <c r="BK98" i="3"/>
  <c r="J203" i="2"/>
  <c r="BK216" i="3"/>
  <c r="J371" i="2"/>
  <c r="J293" i="2"/>
  <c r="J181" i="2"/>
  <c r="BK191" i="2"/>
  <c r="BK103" i="2"/>
  <c r="J343" i="2"/>
  <c r="J103" i="2"/>
  <c r="BK334" i="2"/>
  <c r="BK293" i="2"/>
  <c r="BK235" i="2"/>
  <c r="J189" i="2"/>
  <c r="BK322" i="2"/>
  <c r="J263" i="2"/>
  <c r="J136" i="2"/>
  <c r="J196" i="2"/>
  <c r="J251" i="2"/>
  <c r="BK186" i="3"/>
  <c r="BK181" i="2"/>
  <c r="BK125" i="2"/>
  <c r="BK148" i="3"/>
  <c r="BK131" i="3"/>
  <c r="J233" i="2"/>
  <c r="J259" i="2"/>
  <c r="J369" i="2"/>
  <c r="BK259" i="2"/>
  <c r="J165" i="2"/>
  <c r="J170" i="2"/>
  <c r="J191" i="2"/>
  <c r="BK242" i="3"/>
  <c r="J211" i="2"/>
  <c r="BK314" i="2"/>
  <c r="J116" i="2"/>
  <c r="BK257" i="2"/>
  <c r="BK190" i="3"/>
  <c r="J348" i="2"/>
  <c r="BK125" i="3"/>
  <c r="BK307" i="2"/>
  <c r="J150" i="2"/>
  <c r="BK86" i="4"/>
  <c r="J143" i="3"/>
  <c r="J104" i="3"/>
  <c r="BK229" i="2"/>
  <c r="J122" i="2"/>
  <c r="BK263" i="2"/>
  <c r="J319" i="2"/>
  <c r="J249" i="2"/>
  <c r="BK208" i="2"/>
  <c r="BK153" i="2"/>
  <c r="J92" i="4"/>
  <c r="BK371" i="2"/>
  <c r="BK104" i="3"/>
  <c r="BK150" i="2"/>
  <c r="BK288" i="2"/>
  <c r="J124" i="2"/>
  <c r="BK327" i="2"/>
  <c r="BK199" i="2"/>
  <c r="BK182" i="3"/>
  <c r="BK369" i="2"/>
  <c r="J133" i="2"/>
  <c r="J86" i="4"/>
  <c r="BK178" i="3"/>
  <c r="BK225" i="2"/>
  <c r="BK196" i="2"/>
  <c r="BK118" i="2"/>
  <c r="BK192" i="3"/>
  <c r="J257" i="2"/>
  <c r="BK97" i="4"/>
  <c r="J173" i="2"/>
  <c r="J199" i="2"/>
  <c r="BK159" i="2"/>
  <c r="J94" i="4"/>
  <c r="J346" i="2"/>
  <c r="J340" i="2"/>
  <c r="J267" i="2"/>
  <c r="BK110" i="3"/>
  <c r="J327" i="2"/>
  <c r="J243" i="2"/>
  <c r="J351" i="2"/>
  <c r="BK348" i="2"/>
  <c r="J324" i="2"/>
  <c r="J297" i="2"/>
  <c r="J271" i="2"/>
  <c r="BK243" i="2"/>
  <c r="J225" i="2"/>
  <c r="BK124" i="2"/>
  <c r="J93" i="3"/>
  <c r="J307" i="2"/>
  <c r="J276" i="2"/>
  <c r="J235" i="2"/>
  <c r="BK138" i="2"/>
  <c r="J312" i="2"/>
  <c r="BK276" i="2"/>
  <c r="BK300" i="2"/>
  <c r="J281" i="2"/>
  <c r="J106" i="2"/>
  <c r="J180" i="3"/>
  <c r="J185" i="2"/>
  <c r="BK170" i="2"/>
  <c r="BK343" i="2"/>
  <c r="J107" i="3"/>
  <c r="J113" i="2"/>
  <c r="J186" i="2"/>
  <c r="BK346" i="2"/>
  <c r="BK173" i="2"/>
  <c r="J90" i="4"/>
  <c r="J148" i="3"/>
  <c r="J131" i="3"/>
  <c r="J208" i="2"/>
  <c r="J138" i="2"/>
  <c r="J300" i="2"/>
  <c r="BK219" i="2"/>
  <c r="J204" i="2"/>
  <c r="BK92" i="4"/>
  <c r="J97" i="4"/>
  <c r="J223" i="2"/>
  <c r="BK189" i="2"/>
  <c r="J330" i="2"/>
  <c r="BK351" i="2"/>
  <c r="BK93" i="3"/>
  <c r="J89" i="4"/>
  <c r="BK180" i="3"/>
  <c r="BK231" i="2"/>
  <c r="BK207" i="2"/>
  <c r="J125" i="2"/>
  <c r="J242" i="3"/>
  <c r="BK267" i="2"/>
  <c r="J153" i="2"/>
  <c r="BK297" i="2"/>
  <c r="BK240" i="2"/>
  <c r="J140" i="2"/>
  <c r="BK185" i="2"/>
  <c r="BK106" i="2"/>
  <c r="J207" i="2"/>
  <c r="J179" i="2"/>
  <c r="J374" i="2"/>
  <c r="J335" i="2"/>
  <c r="J193" i="2"/>
  <c r="BK107" i="3"/>
  <c r="BK95" i="2"/>
  <c r="BK330" i="2"/>
  <c r="J322" i="2"/>
  <c r="J288" i="2"/>
  <c r="BK249" i="2"/>
  <c r="BK233" i="2"/>
  <c r="BK211" i="2"/>
  <c r="BK133" i="2"/>
  <c r="BK94" i="4"/>
  <c r="BK312" i="2"/>
  <c r="BK271" i="2"/>
  <c r="BK223" i="2"/>
  <c r="J215" i="2"/>
  <c r="J118" i="2"/>
  <c r="J287" i="2"/>
  <c r="BK116" i="2"/>
  <c r="J314" i="2"/>
  <c r="J239" i="2"/>
  <c r="J190" i="3"/>
  <c r="BK335" i="2"/>
  <c r="BK203" i="2"/>
  <c r="J159" i="2"/>
  <c r="BK340" i="2"/>
  <c r="AS54" i="1"/>
  <c r="BK215" i="2"/>
  <c r="J95" i="2"/>
  <c r="BK329" i="2"/>
  <c r="BK319" i="2"/>
  <c r="J108" i="2"/>
  <c r="BK367" i="2"/>
  <c r="J331" i="2"/>
  <c r="J278" i="2"/>
  <c r="J289" i="2"/>
  <c r="BK122" i="2"/>
  <c r="J178" i="3"/>
  <c r="BK179" i="2"/>
  <c r="BK143" i="2"/>
  <c r="BK90" i="4"/>
  <c r="J125" i="3"/>
  <c r="BK204" i="2"/>
  <c r="BK140" i="2"/>
  <c r="BK331" i="2"/>
  <c r="BK251" i="2"/>
  <c r="BK324" i="2"/>
  <c r="BK186" i="2"/>
  <c r="J216" i="3"/>
  <c r="J334" i="2"/>
  <c r="J110" i="3"/>
  <c r="BK239" i="2"/>
  <c r="BK279" i="2"/>
  <c r="J186" i="3"/>
  <c r="BK165" i="2"/>
  <c r="J279" i="2"/>
  <c r="J143" i="2"/>
  <c r="J184" i="2"/>
  <c r="J367" i="2"/>
  <c r="BK184" i="2"/>
  <c r="BK374" i="2"/>
  <c r="J240" i="2"/>
  <c r="BK289" i="2"/>
  <c r="J182" i="3"/>
  <c r="J329" i="2"/>
  <c r="BK287" i="2"/>
  <c r="J231" i="2"/>
  <c r="BK136" i="2"/>
  <c r="J98" i="3"/>
  <c r="BK281" i="2"/>
  <c r="J219" i="2"/>
  <c r="BK113" i="2"/>
  <c r="BK193" i="2"/>
  <c r="BK278" i="2"/>
  <c r="J192" i="3"/>
  <c r="J229" i="2"/>
  <c r="BK108" i="2"/>
  <c r="BK142" i="2" l="1"/>
  <c r="J142" i="2"/>
  <c r="J63" i="2" s="1"/>
  <c r="BK188" i="2"/>
  <c r="BK350" i="2"/>
  <c r="J350" i="2"/>
  <c r="J70" i="2"/>
  <c r="T242" i="2"/>
  <c r="T94" i="2"/>
  <c r="T178" i="2"/>
  <c r="R188" i="2"/>
  <c r="P350" i="2"/>
  <c r="P142" i="2"/>
  <c r="BK210" i="2"/>
  <c r="J210" i="2"/>
  <c r="J67" i="2"/>
  <c r="R350" i="2"/>
  <c r="R142" i="2"/>
  <c r="R210" i="2"/>
  <c r="T342" i="2"/>
  <c r="BK88" i="4"/>
  <c r="J88" i="4"/>
  <c r="J62" i="4"/>
  <c r="BK242" i="2"/>
  <c r="J242" i="2" s="1"/>
  <c r="J68" i="2" s="1"/>
  <c r="R88" i="4"/>
  <c r="R84" i="4" s="1"/>
  <c r="R83" i="4" s="1"/>
  <c r="BK94" i="2"/>
  <c r="J94" i="2"/>
  <c r="J62" i="2"/>
  <c r="BK178" i="2"/>
  <c r="J178" i="2"/>
  <c r="J64" i="2" s="1"/>
  <c r="P210" i="2"/>
  <c r="BK342" i="2"/>
  <c r="J342" i="2"/>
  <c r="J69" i="2"/>
  <c r="R94" i="2"/>
  <c r="P178" i="2"/>
  <c r="T210" i="2"/>
  <c r="P342" i="2"/>
  <c r="P94" i="2"/>
  <c r="R178" i="2"/>
  <c r="P188" i="2"/>
  <c r="T350" i="2"/>
  <c r="T142" i="2"/>
  <c r="T188" i="2"/>
  <c r="R92" i="3"/>
  <c r="P103" i="3"/>
  <c r="P88" i="4"/>
  <c r="P84" i="4"/>
  <c r="P83" i="4"/>
  <c r="AU57" i="1"/>
  <c r="P242" i="2"/>
  <c r="R342" i="2"/>
  <c r="BK92" i="3"/>
  <c r="P92" i="3"/>
  <c r="P91" i="3" s="1"/>
  <c r="T92" i="3"/>
  <c r="BK103" i="3"/>
  <c r="J103" i="3"/>
  <c r="J63" i="3"/>
  <c r="R103" i="3"/>
  <c r="T103" i="3"/>
  <c r="P109" i="3"/>
  <c r="P108" i="3"/>
  <c r="T109" i="3"/>
  <c r="T108" i="3"/>
  <c r="P147" i="3"/>
  <c r="P146" i="3"/>
  <c r="T147" i="3"/>
  <c r="T146" i="3"/>
  <c r="T88" i="4"/>
  <c r="T84" i="4" s="1"/>
  <c r="T83" i="4" s="1"/>
  <c r="R242" i="2"/>
  <c r="BK109" i="3"/>
  <c r="J109" i="3"/>
  <c r="J65" i="3" s="1"/>
  <c r="R109" i="3"/>
  <c r="R108" i="3" s="1"/>
  <c r="BK147" i="3"/>
  <c r="J147" i="3"/>
  <c r="J68" i="3"/>
  <c r="R147" i="3"/>
  <c r="R146" i="3"/>
  <c r="BE233" i="2"/>
  <c r="BE367" i="2"/>
  <c r="BE94" i="4"/>
  <c r="BE122" i="2"/>
  <c r="BE287" i="2"/>
  <c r="BE312" i="2"/>
  <c r="BE319" i="2"/>
  <c r="BE329" i="2"/>
  <c r="BE343" i="2"/>
  <c r="BE374" i="2"/>
  <c r="BE182" i="3"/>
  <c r="BE186" i="3"/>
  <c r="BE97" i="4"/>
  <c r="F88" i="2"/>
  <c r="BE133" i="2"/>
  <c r="BE165" i="2"/>
  <c r="BE203" i="2"/>
  <c r="BE267" i="2"/>
  <c r="BE181" i="2"/>
  <c r="BE191" i="2"/>
  <c r="BE288" i="2"/>
  <c r="BE106" i="2"/>
  <c r="BE140" i="2"/>
  <c r="BE199" i="2"/>
  <c r="BE257" i="2"/>
  <c r="BE297" i="2"/>
  <c r="BK85" i="4"/>
  <c r="BE293" i="2"/>
  <c r="BE225" i="2"/>
  <c r="BE251" i="2"/>
  <c r="BE289" i="2"/>
  <c r="BE314" i="2"/>
  <c r="BE125" i="2"/>
  <c r="BE223" i="2"/>
  <c r="BE229" i="2"/>
  <c r="BE239" i="2"/>
  <c r="BE327" i="2"/>
  <c r="BE331" i="2"/>
  <c r="BE340" i="2"/>
  <c r="BE346" i="2"/>
  <c r="BE369" i="2"/>
  <c r="BE371" i="2"/>
  <c r="BE178" i="3"/>
  <c r="BE180" i="3"/>
  <c r="J85" i="2"/>
  <c r="BE108" i="2"/>
  <c r="BE231" i="2"/>
  <c r="BE271" i="2"/>
  <c r="J52" i="3"/>
  <c r="F55" i="3"/>
  <c r="BE98" i="3"/>
  <c r="BE104" i="3"/>
  <c r="BE107" i="3"/>
  <c r="BE125" i="3"/>
  <c r="BE143" i="2"/>
  <c r="BE150" i="2"/>
  <c r="BE159" i="2"/>
  <c r="BE196" i="2"/>
  <c r="BE278" i="2"/>
  <c r="BE279" i="2"/>
  <c r="BE300" i="2"/>
  <c r="BE324" i="2"/>
  <c r="BE242" i="3"/>
  <c r="E81" i="2"/>
  <c r="BE124" i="2"/>
  <c r="BE138" i="2"/>
  <c r="BE153" i="2"/>
  <c r="BE173" i="2"/>
  <c r="BE184" i="2"/>
  <c r="BE193" i="2"/>
  <c r="BE204" i="2"/>
  <c r="BE208" i="2"/>
  <c r="BE334" i="2"/>
  <c r="BE335" i="2"/>
  <c r="BE348" i="2"/>
  <c r="BE351" i="2"/>
  <c r="E48" i="3"/>
  <c r="BE93" i="3"/>
  <c r="BK96" i="4"/>
  <c r="J96" i="4"/>
  <c r="J63" i="4"/>
  <c r="BE95" i="2"/>
  <c r="BE207" i="2"/>
  <c r="BE215" i="2"/>
  <c r="BE219" i="2"/>
  <c r="BE235" i="2"/>
  <c r="BE307" i="2"/>
  <c r="BK373" i="2"/>
  <c r="J373" i="2" s="1"/>
  <c r="J71" i="2" s="1"/>
  <c r="BE216" i="3"/>
  <c r="BE170" i="2"/>
  <c r="BE179" i="2"/>
  <c r="BE185" i="2"/>
  <c r="BE263" i="2"/>
  <c r="BE276" i="2"/>
  <c r="BE281" i="2"/>
  <c r="BE322" i="2"/>
  <c r="BE330" i="2"/>
  <c r="BE92" i="4"/>
  <c r="BE211" i="2"/>
  <c r="BE190" i="3"/>
  <c r="BE192" i="3"/>
  <c r="BE113" i="2"/>
  <c r="BE116" i="2"/>
  <c r="BE189" i="2"/>
  <c r="BE240" i="2"/>
  <c r="BE243" i="2"/>
  <c r="BE249" i="2"/>
  <c r="BE259" i="2"/>
  <c r="BE110" i="3"/>
  <c r="BE131" i="3"/>
  <c r="BE143" i="3"/>
  <c r="BE148" i="3"/>
  <c r="BK241" i="3"/>
  <c r="J241" i="3"/>
  <c r="J69" i="3"/>
  <c r="E48" i="4"/>
  <c r="J52" i="4"/>
  <c r="F55" i="4"/>
  <c r="BE86" i="4"/>
  <c r="BE89" i="4"/>
  <c r="BE90" i="4"/>
  <c r="BE103" i="2"/>
  <c r="BE118" i="2"/>
  <c r="BE136" i="2"/>
  <c r="BE186" i="2"/>
  <c r="BK142" i="3"/>
  <c r="J142" i="3"/>
  <c r="J66" i="3"/>
  <c r="F34" i="2"/>
  <c r="BA55" i="1" s="1"/>
  <c r="F36" i="2"/>
  <c r="BC55" i="1" s="1"/>
  <c r="F37" i="4"/>
  <c r="BD57" i="1"/>
  <c r="F35" i="4"/>
  <c r="BB57" i="1"/>
  <c r="F37" i="3"/>
  <c r="BD56" i="1" s="1"/>
  <c r="F35" i="3"/>
  <c r="BB56" i="1" s="1"/>
  <c r="J34" i="2"/>
  <c r="AW55" i="1" s="1"/>
  <c r="J34" i="4"/>
  <c r="AW57" i="1"/>
  <c r="F34" i="4"/>
  <c r="BA57" i="1"/>
  <c r="J34" i="3"/>
  <c r="AW56" i="1"/>
  <c r="F37" i="2"/>
  <c r="BD55" i="1"/>
  <c r="F36" i="4"/>
  <c r="BC57" i="1"/>
  <c r="F34" i="3"/>
  <c r="BA56" i="1" s="1"/>
  <c r="F36" i="3"/>
  <c r="BC56" i="1" s="1"/>
  <c r="F35" i="2"/>
  <c r="BB55" i="1" s="1"/>
  <c r="T187" i="2" l="1"/>
  <c r="P90" i="3"/>
  <c r="P89" i="3"/>
  <c r="AU56" i="1"/>
  <c r="R187" i="2"/>
  <c r="P187" i="2"/>
  <c r="P93" i="2"/>
  <c r="P92" i="2"/>
  <c r="P91" i="2"/>
  <c r="AU55" i="1"/>
  <c r="R93" i="2"/>
  <c r="R92" i="2"/>
  <c r="R91" i="2"/>
  <c r="T91" i="3"/>
  <c r="T90" i="3"/>
  <c r="T89" i="3" s="1"/>
  <c r="R91" i="3"/>
  <c r="R90" i="3"/>
  <c r="R89" i="3"/>
  <c r="BK91" i="3"/>
  <c r="J91" i="3"/>
  <c r="J61" i="3"/>
  <c r="T93" i="2"/>
  <c r="T92" i="2"/>
  <c r="T91" i="2"/>
  <c r="BK84" i="4"/>
  <c r="J84" i="4"/>
  <c r="J60" i="4"/>
  <c r="BK187" i="2"/>
  <c r="J187" i="2"/>
  <c r="J65" i="2"/>
  <c r="BK93" i="2"/>
  <c r="J93" i="2" s="1"/>
  <c r="J61" i="2" s="1"/>
  <c r="J188" i="2"/>
  <c r="J66" i="2"/>
  <c r="J85" i="4"/>
  <c r="J61" i="4"/>
  <c r="J92" i="3"/>
  <c r="J62" i="3"/>
  <c r="BK108" i="3"/>
  <c r="J108" i="3"/>
  <c r="J64" i="3"/>
  <c r="BK146" i="3"/>
  <c r="J146" i="3"/>
  <c r="J67" i="3"/>
  <c r="AU54" i="1"/>
  <c r="F33" i="4"/>
  <c r="AZ57" i="1" s="1"/>
  <c r="BC54" i="1"/>
  <c r="W32" i="1"/>
  <c r="BB54" i="1"/>
  <c r="W31" i="1"/>
  <c r="F33" i="2"/>
  <c r="AZ55" i="1" s="1"/>
  <c r="J33" i="3"/>
  <c r="AV56" i="1" s="1"/>
  <c r="AT56" i="1" s="1"/>
  <c r="BA54" i="1"/>
  <c r="AW54" i="1" s="1"/>
  <c r="AK30" i="1" s="1"/>
  <c r="J33" i="2"/>
  <c r="AV55" i="1" s="1"/>
  <c r="AT55" i="1" s="1"/>
  <c r="J33" i="4"/>
  <c r="AV57" i="1" s="1"/>
  <c r="AT57" i="1" s="1"/>
  <c r="BD54" i="1"/>
  <c r="W33" i="1"/>
  <c r="F33" i="3"/>
  <c r="AZ56" i="1" s="1"/>
  <c r="BK92" i="2" l="1"/>
  <c r="J92" i="2"/>
  <c r="J60" i="2"/>
  <c r="BK83" i="4"/>
  <c r="J83" i="4"/>
  <c r="BK90" i="3"/>
  <c r="J90" i="3"/>
  <c r="J60" i="3"/>
  <c r="W30" i="1"/>
  <c r="J30" i="4"/>
  <c r="AG57" i="1"/>
  <c r="AN57" i="1"/>
  <c r="AX54" i="1"/>
  <c r="AZ54" i="1"/>
  <c r="AV54" i="1"/>
  <c r="AK29" i="1"/>
  <c r="AY54" i="1"/>
  <c r="J59" i="4" l="1"/>
  <c r="BK91" i="2"/>
  <c r="J91" i="2"/>
  <c r="J59" i="2"/>
  <c r="BK89" i="3"/>
  <c r="J89" i="3"/>
  <c r="J59" i="3"/>
  <c r="J39" i="4"/>
  <c r="AT54" i="1"/>
  <c r="W29" i="1"/>
  <c r="J30" i="2" l="1"/>
  <c r="AG55" i="1"/>
  <c r="AN55" i="1"/>
  <c r="J30" i="3"/>
  <c r="AG56" i="1"/>
  <c r="AN56" i="1"/>
  <c r="J39" i="2" l="1"/>
  <c r="J39" i="3"/>
  <c r="AG54" i="1"/>
  <c r="AK26" i="1"/>
  <c r="AK35" i="1"/>
  <c r="AN54" i="1" l="1"/>
</calcChain>
</file>

<file path=xl/sharedStrings.xml><?xml version="1.0" encoding="utf-8"?>
<sst xmlns="http://schemas.openxmlformats.org/spreadsheetml/2006/main" count="5291" uniqueCount="976">
  <si>
    <t>Export Komplet</t>
  </si>
  <si>
    <t>VZ</t>
  </si>
  <si>
    <t>2.0</t>
  </si>
  <si>
    <t>ZAMOK</t>
  </si>
  <si>
    <t>False</t>
  </si>
  <si>
    <t>{411c7dc3-4ce2-4ac9-8f00-50f62402dc8d}</t>
  </si>
  <si>
    <t>0,1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</si>
  <si>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</si>
  <si>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</si>
  <si>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</si>
  <si>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</si>
  <si>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</si>
  <si>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</si>
  <si>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</si>
  <si>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MALSOVICE2602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</si>
  <si>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</si>
  <si>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</si>
  <si>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MŠ MALŠOVICE č.p. 108 - VÝMĚNA STŘEŠNÍ KRYTINY A OPRAVA FASÁDY</t>
  </si>
  <si>
    <t>KSO:</t>
  </si>
  <si>
    <t/>
  </si>
  <si>
    <t>CC-CZ:</t>
  </si>
  <si>
    <t>Místo:</t>
  </si>
  <si>
    <t>MALŠOVICE</t>
  </si>
  <si>
    <t>Datum:</t>
  </si>
  <si>
    <t>7. 4. 2026</t>
  </si>
  <si>
    <t>Zadavatel:</t>
  </si>
  <si>
    <t>IČ:</t>
  </si>
  <si>
    <t>OBEC MALŠOVICE</t>
  </si>
  <si>
    <t>DIČ:</t>
  </si>
  <si>
    <t>Účastník:</t>
  </si>
  <si>
    <t>Vyplň údaj</t>
  </si>
  <si>
    <t>Projektant:</t>
  </si>
  <si>
    <t>bez PD</t>
  </si>
  <si>
    <t>True</t>
  </si>
  <si>
    <t>Zpracovatel:</t>
  </si>
  <si>
    <t>Nina Blavková Děčín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</si>
  <si>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</si>
  <si>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</si>
  <si>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</si>
  <si>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</si>
  <si>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</si>
  <si>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</si>
  <si>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</si>
  <si>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</si>
  <si>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</si>
  <si>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</si>
  <si>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</si>
  <si>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</si>
  <si>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</si>
  <si>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</si>
  <si>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</si>
  <si>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</si>
  <si>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</si>
  <si>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</si>
  <si>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</si>
  <si>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</si>
  <si>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</si>
  <si>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</si>
  <si>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</si>
  <si>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</si>
  <si>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</si>
  <si>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</si>
  <si>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</si>
  <si>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</si>
  <si>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</si>
  <si>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</si>
  <si>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</si>
  <si>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</si>
  <si>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</si>
  <si>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</si>
  <si>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</si>
  <si>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</si>
  <si>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</si>
  <si>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</si>
  <si>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</si>
  <si>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</si>
  <si>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</si>
  <si>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</si>
  <si>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VÝMĚNA STŘEŠNÍ KRYTINY (NĚKTERÉ KLEMPÍŘSKÉ PRVKY PONECHÁNY)</t>
  </si>
  <si>
    <t>STA</t>
  </si>
  <si>
    <t>1</t>
  </si>
  <si>
    <t>{982c77d0-33b0-4501-8753-8b0046b4d4a6}</t>
  </si>
  <si>
    <t>2</t>
  </si>
  <si>
    <t>002</t>
  </si>
  <si>
    <t>OPRAVA FASÁDY (LEŠENÍ JE ZAPOČÍTÁNO V OBJEKTU VÝMĚNA STŘEŠNÍ KRYTINY)</t>
  </si>
  <si>
    <t>{c7c1e86b-cf48-4bd3-a910-eea2a98f51a7}</t>
  </si>
  <si>
    <t>003</t>
  </si>
  <si>
    <t>VEDLEJŠÍ ROZPOČTOVÉ NÁKLADY</t>
  </si>
  <si>
    <t>VON</t>
  </si>
  <si>
    <t>{74dda4c8-28a0-47f6-b627-35b821a6b2dd}</t>
  </si>
  <si>
    <t>KRYCÍ LIST SOUPISU PRACÍ</t>
  </si>
  <si>
    <t>Objekt:</t>
  </si>
  <si>
    <t>001 - VÝMĚNA STŘEŠNÍ KRYTINY (NĚKTERÉ KLEMPÍŘSKÉ PRVKY PONECHÁNY)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</si>
  <si>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</si>
  <si>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</si>
  <si>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</si>
  <si>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</si>
  <si>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</si>
  <si>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</si>
  <si>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  94 - Lešení a stavební výtahy</t>
  </si>
  <si>
    <t xml:space="preserve">      961 - Bourání a demontáže konstrukcí</t>
  </si>
  <si>
    <t xml:space="preserve">    997 - Doprava suti a vybouraných hmot</t>
  </si>
  <si>
    <t>PSV - Práce a dodávky PSV</t>
  </si>
  <si>
    <t xml:space="preserve">    741 - Hromosvod - NUTNO UPŘESNIT DLE SKUTEČNOSTI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</si>
  <si>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</si>
  <si>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</si>
  <si>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</si>
  <si>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</si>
  <si>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</si>
  <si>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</si>
  <si>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</si>
  <si>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</si>
  <si>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</si>
  <si>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</si>
  <si>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</si>
  <si>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</si>
  <si>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</si>
  <si>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</si>
  <si>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</si>
  <si>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</si>
  <si>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</si>
  <si>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</si>
  <si>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</si>
  <si>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</si>
  <si>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</si>
  <si>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</si>
  <si>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</si>
  <si>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94</t>
  </si>
  <si>
    <t>Lešení a stavební výtahy</t>
  </si>
  <si>
    <t>K</t>
  </si>
  <si>
    <t>941311111</t>
  </si>
  <si>
    <t>Lešení řadové modulové lehké pracovní s podlahami s provozním zatížením tř. 3 do 200 kg/m2 šířky tř. SW06 od 0,6 do 0,9 m výšky do 10 m montáž</t>
  </si>
  <si>
    <t>m2</t>
  </si>
  <si>
    <t>CS ÚRS 2026 01</t>
  </si>
  <si>
    <t>4</t>
  </si>
  <si>
    <t>3</t>
  </si>
  <si>
    <t>1364850497</t>
  </si>
  <si>
    <t>Online PSC</t>
  </si>
  <si>
    <t>https://podminky.urs.cz/item/CS_URS_2026_01/941311111</t>
  </si>
  <si>
    <t>VV</t>
  </si>
  <si>
    <t>8,00*14,60</t>
  </si>
  <si>
    <t>7,50*14,60</t>
  </si>
  <si>
    <t>Mezisoučet   pohledy východní a západní</t>
  </si>
  <si>
    <t>10,00*19,00*2</t>
  </si>
  <si>
    <t>Mezisoučet   pohledy jižní a severní</t>
  </si>
  <si>
    <t>Součet</t>
  </si>
  <si>
    <t>941311211</t>
  </si>
  <si>
    <t>Lešení řadové modulové lehké pracovní s podlahami s provozním zatížením tř. 3 do 200 kg/m2 šířky tř. SW06 od 0,6 do 0,9 m výšky do 10 m příplatek k ceně za každý den použití</t>
  </si>
  <si>
    <t>-858993280</t>
  </si>
  <si>
    <t>https://podminky.urs.cz/item/CS_URS_2026_01/941311211</t>
  </si>
  <si>
    <t>606,30*60   "cca 2 měsíce"</t>
  </si>
  <si>
    <t>941311811</t>
  </si>
  <si>
    <t>Lešení řadové modulové lehké pracovní s podlahami s provozním zatížením tř. 3 do 200 kg/m2 šířky tř. SW06 od 0,6 do 0,9 m výšky do 10 m demontáž</t>
  </si>
  <si>
    <t>-251401181</t>
  </si>
  <si>
    <t>https://podminky.urs.cz/item/CS_URS_2026_01/941311811</t>
  </si>
  <si>
    <t>942322111</t>
  </si>
  <si>
    <t>Konzoly pro založení lešení osazené na stěně lehké s jednou úrovní pracovní podlahy šířky tř. SW06 přes 0,6 do 0,9 m s možností přitížení lešením výšky do 10 m montáž</t>
  </si>
  <si>
    <t>m</t>
  </si>
  <si>
    <t>-984974895</t>
  </si>
  <si>
    <t>https://podminky.urs.cz/item/CS_URS_2026_01/942322111</t>
  </si>
  <si>
    <t>14,60*2</t>
  </si>
  <si>
    <t>5</t>
  </si>
  <si>
    <t>942322211</t>
  </si>
  <si>
    <t>Konzoly pro založení lešení osazené na stěně lehké s jednou úrovní pracovní podlahy šířky tř. SW06 přes 0,6 do 0,9 m s možností přitížení lešením výšky do 10 m příplatek k ceně za každý den použití</t>
  </si>
  <si>
    <t>1636444916</t>
  </si>
  <si>
    <t>https://podminky.urs.cz/item/CS_URS_2026_01/942322211</t>
  </si>
  <si>
    <t>29,20*60   "cca 2 měsíce"</t>
  </si>
  <si>
    <t>6</t>
  </si>
  <si>
    <t>942322811</t>
  </si>
  <si>
    <t>Konzoly pro založení lešení osazené na stěně lehké s jednou úrovní pracovní podlahy šířky tř. SW06 přes 0,6 do 0,9 m s možností přitížení lešením výšky do 10 m demontáž</t>
  </si>
  <si>
    <t>-1676386732</t>
  </si>
  <si>
    <t>https://podminky.urs.cz/item/CS_URS_2026_01/942322811</t>
  </si>
  <si>
    <t>7</t>
  </si>
  <si>
    <t>94232281.R01</t>
  </si>
  <si>
    <t>Montáž příhradového nosníku</t>
  </si>
  <si>
    <t>1330422988</t>
  </si>
  <si>
    <t>10,00   "pohled východní"</t>
  </si>
  <si>
    <t>7,00     "pohled jižní"</t>
  </si>
  <si>
    <t>8</t>
  </si>
  <si>
    <t>94232281.R02</t>
  </si>
  <si>
    <t>Příplatek k příhradovému nosníku za každý den použití (pronájem)</t>
  </si>
  <si>
    <t>-462819546</t>
  </si>
  <si>
    <t>17,00*60   "cca 2 měsíce"</t>
  </si>
  <si>
    <t>94232281.R03</t>
  </si>
  <si>
    <t>Demontáž příhradového nosníku</t>
  </si>
  <si>
    <t>-1912410587</t>
  </si>
  <si>
    <t>10</t>
  </si>
  <si>
    <t>944511111</t>
  </si>
  <si>
    <t>Síť ochranná zavěšená na konstrukci lešení z textilie z umělých vláken montáž</t>
  </si>
  <si>
    <t>362738778</t>
  </si>
  <si>
    <t>https://podminky.urs.cz/item/CS_URS_2026_01/944511111</t>
  </si>
  <si>
    <t>11</t>
  </si>
  <si>
    <t>944511211</t>
  </si>
  <si>
    <t>Síť ochranná zavěšená na konstrukci lešení z textilie z umělých vláken příplatek k ceně za každý den použití</t>
  </si>
  <si>
    <t>-465803424</t>
  </si>
  <si>
    <t>https://podminky.urs.cz/item/CS_URS_2026_01/944511211</t>
  </si>
  <si>
    <t>944511811</t>
  </si>
  <si>
    <t>Síť ochranná zavěšená na konstrukci lešení z textilie z umělých vláken demontáž</t>
  </si>
  <si>
    <t>1619145122</t>
  </si>
  <si>
    <t>https://podminky.urs.cz/item/CS_URS_2026_01/944511811</t>
  </si>
  <si>
    <t>13</t>
  </si>
  <si>
    <t>993111111</t>
  </si>
  <si>
    <t>Dovoz a odvoz lešení včetně naložení a složení řadového, na vzdálenost do 10 km</t>
  </si>
  <si>
    <t>389258558</t>
  </si>
  <si>
    <t>https://podminky.urs.cz/item/CS_URS_2026_01/993111111</t>
  </si>
  <si>
    <t>14</t>
  </si>
  <si>
    <t>941111322</t>
  </si>
  <si>
    <t>Odborná prohlídka lešení řadového trubkového lehkého pracovního s podlahami s provozním zatížením tř. 3 do 200 kg/m2 šířky tř. W06 až W12 od 0,6 m do 1,5 m výšky do 25 m, celkové plochy přes 500 do 2 000 m2 zakrytého sítí</t>
  </si>
  <si>
    <t>kus</t>
  </si>
  <si>
    <t>-2070064590</t>
  </si>
  <si>
    <t>https://podminky.urs.cz/item/CS_URS_2026_01/941111322</t>
  </si>
  <si>
    <t>961</t>
  </si>
  <si>
    <t>Bourání a demontáže konstrukcí</t>
  </si>
  <si>
    <t>15</t>
  </si>
  <si>
    <t>765151801</t>
  </si>
  <si>
    <t>Demontáž krytiny bitumenové ze šindelů sklonu do 30° do suti</t>
  </si>
  <si>
    <t>-1784220664</t>
  </si>
  <si>
    <t>https://podminky.urs.cz/item/CS_URS_2026_01/765151801</t>
  </si>
  <si>
    <t>"VČETNĚ ODVĚTRÁNÍ"</t>
  </si>
  <si>
    <t>10,20*12,60*2   "hlavní střecha"</t>
  </si>
  <si>
    <t>2,80*5,10            "stříška hlavního vstupu"</t>
  </si>
  <si>
    <t>2,80*2,40            "stříška bočního vstupu"</t>
  </si>
  <si>
    <t>16</t>
  </si>
  <si>
    <t>765151805</t>
  </si>
  <si>
    <t>Demontáž krytiny bitumenové ze šindelů sklonu do 30° hřebene nebo nároží do suti</t>
  </si>
  <si>
    <t>-1677129299</t>
  </si>
  <si>
    <t>https://podminky.urs.cz/item/CS_URS_2026_01/765151805</t>
  </si>
  <si>
    <t>12,60   "hlavní střecha"</t>
  </si>
  <si>
    <t>17</t>
  </si>
  <si>
    <t>765191901</t>
  </si>
  <si>
    <t>Demontáž pojistné hydroizolační fólie kladené ve sklonu do 30°</t>
  </si>
  <si>
    <t>724966827</t>
  </si>
  <si>
    <t>https://podminky.urs.cz/item/CS_URS_2026_01/765191901</t>
  </si>
  <si>
    <t>18</t>
  </si>
  <si>
    <t>764002811</t>
  </si>
  <si>
    <t>Demontáž klempířských konstrukcí okapového plechu do suti, v krytině povlakové</t>
  </si>
  <si>
    <t>1833515951</t>
  </si>
  <si>
    <t>https://podminky.urs.cz/item/CS_URS_2026_01/764002811</t>
  </si>
  <si>
    <t>12,60*2   "hlavní střecha"</t>
  </si>
  <si>
    <t>5,10            "stříška hlavního vstupu"</t>
  </si>
  <si>
    <t>2,40            "stříška bočního vstupu"</t>
  </si>
  <si>
    <t>19</t>
  </si>
  <si>
    <t>764002871</t>
  </si>
  <si>
    <t>Demontáž klempířských konstrukcí lemování zdí do suti</t>
  </si>
  <si>
    <t>-1384417755</t>
  </si>
  <si>
    <t>https://podminky.urs.cz/item/CS_URS_2026_01/764002871</t>
  </si>
  <si>
    <t>20</t>
  </si>
  <si>
    <t>764002835</t>
  </si>
  <si>
    <t>Demontáž klempířských konstrukcí sněhového zachytávače kusového do suti</t>
  </si>
  <si>
    <t>1808126025</t>
  </si>
  <si>
    <t>https://podminky.urs.cz/item/CS_URS_2026_01/764002835</t>
  </si>
  <si>
    <t>21*2   "hlavní střecha"</t>
  </si>
  <si>
    <t>764003801</t>
  </si>
  <si>
    <t>Demontáž klempířských konstrukcí lemování trub, konzol, držáků, ventilačních nástavců a ostatních kusových prvků do suti</t>
  </si>
  <si>
    <t>771935172</t>
  </si>
  <si>
    <t>https://podminky.urs.cz/item/CS_URS_2026_01/764003801</t>
  </si>
  <si>
    <t>3   "hlavní střecha - odvětrání kanalizace"</t>
  </si>
  <si>
    <t>1   "hlavní střecha - anténní stožár"</t>
  </si>
  <si>
    <t>997</t>
  </si>
  <si>
    <t>Doprava suti a vybouraných hmot</t>
  </si>
  <si>
    <t>22</t>
  </si>
  <si>
    <t>997013501</t>
  </si>
  <si>
    <t>Odvoz suti a vybouraných hmot na skládku nebo meziskládku se složením, na vzdálenost do 1 km</t>
  </si>
  <si>
    <t>t</t>
  </si>
  <si>
    <t>333103033</t>
  </si>
  <si>
    <t>https://podminky.urs.cz/item/CS_URS_2026_01/997013501</t>
  </si>
  <si>
    <t>23</t>
  </si>
  <si>
    <t>997013509</t>
  </si>
  <si>
    <t>Odvoz suti a vybouraných hmot na skládku nebo meziskládku se složením, na vzdálenost Příplatek k ceně za každý další započatý 1 km přes 1 km</t>
  </si>
  <si>
    <t>-1277571498</t>
  </si>
  <si>
    <t>https://podminky.urs.cz/item/CS_URS_2026_01/997013509</t>
  </si>
  <si>
    <t>4,221*2</t>
  </si>
  <si>
    <t>24</t>
  </si>
  <si>
    <t>M</t>
  </si>
  <si>
    <t>94620170</t>
  </si>
  <si>
    <t>poplatek za uložení stavebního odpadu dřevěného zatříděného kódem 17 02 01</t>
  </si>
  <si>
    <t>-320421956</t>
  </si>
  <si>
    <t>25</t>
  </si>
  <si>
    <t>94620190</t>
  </si>
  <si>
    <t>poplatek za uložení stavebního odpadu z plastických hmot zatříděného kódem 17 02 03</t>
  </si>
  <si>
    <t>-1955428372</t>
  </si>
  <si>
    <t>26</t>
  </si>
  <si>
    <t>94620240</t>
  </si>
  <si>
    <t>poplatek za uložení stavebního odpadu z izolačních materiálů zatříděného kódem 17 06 04</t>
  </si>
  <si>
    <t>-24058317</t>
  </si>
  <si>
    <t>PSV</t>
  </si>
  <si>
    <t>Práce a dodávky PSV</t>
  </si>
  <si>
    <t>741</t>
  </si>
  <si>
    <t>Hromosvod - NUTNO UPŘESNIT DLE SKUTEČNOSTI</t>
  </si>
  <si>
    <t>27</t>
  </si>
  <si>
    <t>74142183.R02</t>
  </si>
  <si>
    <t>Demontáž hromosvodného vedení se zachováním funkčnosti svodových drátů nebo lan na šikmé střeše, průměru přes 8 mm</t>
  </si>
  <si>
    <t>-1462711325</t>
  </si>
  <si>
    <t>13,00+10,50*2</t>
  </si>
  <si>
    <t>28</t>
  </si>
  <si>
    <t>741421851</t>
  </si>
  <si>
    <t>Demontáž hromosvodného vedení podpěr střešního vedení pod hřeben</t>
  </si>
  <si>
    <t>1265384476</t>
  </si>
  <si>
    <t>https://podminky.urs.cz/item/CS_URS_2026_01/741421851</t>
  </si>
  <si>
    <t>29</t>
  </si>
  <si>
    <t>218220201</t>
  </si>
  <si>
    <t>Demontáž hromosvodného vedení jímacích tyčí délky do 3 m ze střešního hřebenu</t>
  </si>
  <si>
    <t>256555846</t>
  </si>
  <si>
    <t>https://podminky.urs.cz/item/CS_URS_2026_01/218220201</t>
  </si>
  <si>
    <t>1   "KE ZPĚTNÉ MONTÁŽI"</t>
  </si>
  <si>
    <t>30</t>
  </si>
  <si>
    <t>741430004</t>
  </si>
  <si>
    <t>Montáž jímacích tyčí délky do 3 m, na střešní hřeben</t>
  </si>
  <si>
    <t>-357196390</t>
  </si>
  <si>
    <t>https://podminky.urs.cz/item/CS_URS_2026_01/741430004</t>
  </si>
  <si>
    <t>"ZPĚTNÁ MONTÁŽ"   1</t>
  </si>
  <si>
    <t>31</t>
  </si>
  <si>
    <t>741420002</t>
  </si>
  <si>
    <t>Montáž hromosvodného vedení svodových drátů nebo lan s podpěrami, Ø přes 10 mm</t>
  </si>
  <si>
    <t>976554263</t>
  </si>
  <si>
    <t>https://podminky.urs.cz/item/CS_URS_2026_01/741420002</t>
  </si>
  <si>
    <t>"ZPĚTNÁ MONTÁŽ"</t>
  </si>
  <si>
    <t>32</t>
  </si>
  <si>
    <t>3544171.R01</t>
  </si>
  <si>
    <t>držák hromosvodového drátu na hřebenáč na plechovou krytinu, nerez, posuvný</t>
  </si>
  <si>
    <t>813814328</t>
  </si>
  <si>
    <t>33</t>
  </si>
  <si>
    <t>741420021</t>
  </si>
  <si>
    <t>Montáž hromosvodného vedení svorek se 2 šrouby</t>
  </si>
  <si>
    <t>-69299919</t>
  </si>
  <si>
    <t>https://podminky.urs.cz/item/CS_URS_2026_01/741420021</t>
  </si>
  <si>
    <t>"cca"   4</t>
  </si>
  <si>
    <t>34</t>
  </si>
  <si>
    <t>35441885</t>
  </si>
  <si>
    <t>svorka spojovací pro lano D 8-10mm</t>
  </si>
  <si>
    <t>-170239740</t>
  </si>
  <si>
    <t>35</t>
  </si>
  <si>
    <t>998741112</t>
  </si>
  <si>
    <t>Přesun hmot pro silnoproud stanovený z hmotnosti přesunovaného materiálu vodorovná dopravní vzdálenost do 50 m s omezením mechanizace v objektech výšky přes 6 do 12 m</t>
  </si>
  <si>
    <t>1727583797</t>
  </si>
  <si>
    <t>https://podminky.urs.cz/item/CS_URS_2026_01/998741112</t>
  </si>
  <si>
    <t>762</t>
  </si>
  <si>
    <t>Konstrukce tesařské</t>
  </si>
  <si>
    <t>36</t>
  </si>
  <si>
    <t>762341932</t>
  </si>
  <si>
    <t>Vyřezání otvorů v bednění střech bez rozebrání krytiny z prken tl. do 32 mm, otvoru plochy jednotlivě přes 1 do 4 m2</t>
  </si>
  <si>
    <t>594943181</t>
  </si>
  <si>
    <t>https://podminky.urs.cz/item/CS_URS_2026_01/762341932</t>
  </si>
  <si>
    <t>"OPRAVA CCA 20% - UPŘESNIT PO ROZKRYTÍ STŘECHY"</t>
  </si>
  <si>
    <t>150,00   "hlavní střecha"</t>
  </si>
  <si>
    <t>37</t>
  </si>
  <si>
    <t>762343912</t>
  </si>
  <si>
    <t>Zabednění otvorů ve střeše prkny (materiál v ceně) tl. do 32 mm, otvoru plochy jednotlivě přes 1 do 4 m2</t>
  </si>
  <si>
    <t>-934027377</t>
  </si>
  <si>
    <t>https://podminky.urs.cz/item/CS_URS_2026_01/762343912</t>
  </si>
  <si>
    <t>10,20*12,60*2 *0,20   "hlavní střecha"</t>
  </si>
  <si>
    <t>38</t>
  </si>
  <si>
    <t>762083122</t>
  </si>
  <si>
    <t>Impregnace řeziva máčením proti dřevokaznému hmyzu, houbám a plísním, třída ohrožení 3 a 4 (dřevo v exteriéru)</t>
  </si>
  <si>
    <t>m3</t>
  </si>
  <si>
    <t>1350517276</t>
  </si>
  <si>
    <t>https://podminky.urs.cz/item/CS_URS_2026_01/762083122</t>
  </si>
  <si>
    <t>10,20*12,60*2 *0,20*0,024 "hlavní střecha - nová prkna"</t>
  </si>
  <si>
    <t>39</t>
  </si>
  <si>
    <t>76234391.R01</t>
  </si>
  <si>
    <t>Úprava otvorů ve střeše prkny (materiál v ceně) tl. do 32 mm - pro nové dvětrávací prvky</t>
  </si>
  <si>
    <t>-1612462300</t>
  </si>
  <si>
    <t>40</t>
  </si>
  <si>
    <t>762332942</t>
  </si>
  <si>
    <t>Doplnění střešní vazby řezivem - montáž (materiál ve specifikaci) hoblovaným, průřezové plochy přes 120 do 224 cm2</t>
  </si>
  <si>
    <t>1319840646</t>
  </si>
  <si>
    <t>https://podminky.urs.cz/item/CS_URS_2026_01/762332942</t>
  </si>
  <si>
    <t>"PODEPŘENÍ VAZNÍHO TRÁMU  U STŘÍŠKY NAD HLAVNÍM VSTUPEM"</t>
  </si>
  <si>
    <t>2,80   "sloupek 160x160"</t>
  </si>
  <si>
    <t>41</t>
  </si>
  <si>
    <t>60512130</t>
  </si>
  <si>
    <t>hranol stavební řezivo průřezu do 224cm2 do dl 6m</t>
  </si>
  <si>
    <t>-690446799</t>
  </si>
  <si>
    <t>2,80*0,16*0,16 *1,1</t>
  </si>
  <si>
    <t>42</t>
  </si>
  <si>
    <t>1184758301</t>
  </si>
  <si>
    <t>43</t>
  </si>
  <si>
    <t>762081150</t>
  </si>
  <si>
    <t>Hoblování hraněného řeziva přímo na staveništi ve staveništní dílně</t>
  </si>
  <si>
    <t>14882194</t>
  </si>
  <si>
    <t>https://podminky.urs.cz/item/CS_URS_2026_01/762081150</t>
  </si>
  <si>
    <t>44</t>
  </si>
  <si>
    <t>762085103</t>
  </si>
  <si>
    <t>Montáž ocelových spojovacích prostředků (materiál ve specifikaci) kotevních želez příložek, patek, táhel</t>
  </si>
  <si>
    <t>715408094</t>
  </si>
  <si>
    <t>https://podminky.urs.cz/item/CS_URS_2026_01/762085103</t>
  </si>
  <si>
    <t>45</t>
  </si>
  <si>
    <t>5482500.R02</t>
  </si>
  <si>
    <t>kotevní patka tvaru U široká 160x160x4,0 20x400mm</t>
  </si>
  <si>
    <t>-493883475</t>
  </si>
  <si>
    <t>46</t>
  </si>
  <si>
    <t>998762112</t>
  </si>
  <si>
    <t>Přesun hmot pro konstrukce tesařské stanovený z hmotnosti přesunovaného materiálu vodorovná dopravní vzdálenost do 50 m s omezením mechanizace v objektech výšky přes 6 do 12 m</t>
  </si>
  <si>
    <t>1369091931</t>
  </si>
  <si>
    <t>https://podminky.urs.cz/item/CS_URS_2026_01/998762112</t>
  </si>
  <si>
    <t>764</t>
  </si>
  <si>
    <t>Konstrukce klempířské</t>
  </si>
  <si>
    <t>47</t>
  </si>
  <si>
    <t>764002414</t>
  </si>
  <si>
    <t>Montáž strukturované oddělovací rohože jakékoli rš</t>
  </si>
  <si>
    <t>1651550098</t>
  </si>
  <si>
    <t>https://podminky.urs.cz/item/CS_URS_2026_01/764002414</t>
  </si>
  <si>
    <t>48</t>
  </si>
  <si>
    <t>28329043</t>
  </si>
  <si>
    <t>fólie difuzně propustná s nakašírovanou strukturovanou rohoží pod hladkou plechovou krytinu, integrovaná samolepící páska</t>
  </si>
  <si>
    <t>-163466978</t>
  </si>
  <si>
    <t>278,04*1,15</t>
  </si>
  <si>
    <t>49</t>
  </si>
  <si>
    <t>764101161</t>
  </si>
  <si>
    <t>Montáž krytiny z plechu s úpravou u okapů, prostupů a výčnělků střechy rovné ze šablon, počet kusů přes 4 do 10 ks/m2 do 30°</t>
  </si>
  <si>
    <t>1223094627</t>
  </si>
  <si>
    <t>https://podminky.urs.cz/item/CS_URS_2026_01/764101161</t>
  </si>
  <si>
    <t>50</t>
  </si>
  <si>
    <t>5534500.R03</t>
  </si>
  <si>
    <t>maloformátová střešní krytina z hliníkové slitiny 345x345mm tl. 0,6mm (záruka 60 let) AluMat barva červená RAL 3011, spotřeba 8,33 ks/m2</t>
  </si>
  <si>
    <t>-698683304</t>
  </si>
  <si>
    <t>51</t>
  </si>
  <si>
    <t>5534500.R04</t>
  </si>
  <si>
    <t>maloformátová střešní krytina z hliníkové slitiny startovací šablona pro 345x345mm tl. 0,6mm (záruka 60 let) AluMat barva červená RAL 3011</t>
  </si>
  <si>
    <t>-2092646466</t>
  </si>
  <si>
    <t>278,04*0,479</t>
  </si>
  <si>
    <t>Mezisoučet</t>
  </si>
  <si>
    <t>134</t>
  </si>
  <si>
    <t>52</t>
  </si>
  <si>
    <t>1548520.R03</t>
  </si>
  <si>
    <t>šroub samovrtný s povrch.úpravou SDT-INOX nerez 4,8x35 mm do dřeva, RAL3011,  k hliníkovým krytinám (balení 250ks)</t>
  </si>
  <si>
    <t>-1289572697</t>
  </si>
  <si>
    <t>278,040*18/250</t>
  </si>
  <si>
    <t>21*250</t>
  </si>
  <si>
    <t>53</t>
  </si>
  <si>
    <t>5534902.R02</t>
  </si>
  <si>
    <t>příponka nerez krytiny ze šablon v systému s krytinou (balení 200ks)</t>
  </si>
  <si>
    <t>-1172587109</t>
  </si>
  <si>
    <t>278,040*18</t>
  </si>
  <si>
    <t>5200</t>
  </si>
  <si>
    <t>54</t>
  </si>
  <si>
    <t>5534500.R05</t>
  </si>
  <si>
    <t>startovací lišta (u okapu) pro maloformátovou krytinu AluMat dl. 2000mm tl. 0,6mm, barva červená RAL 3011, v systému s krytinou</t>
  </si>
  <si>
    <t>-385954964</t>
  </si>
  <si>
    <t>7*2   "hlavní střecha"</t>
  </si>
  <si>
    <t>3        "stříška hlavního vstupu"</t>
  </si>
  <si>
    <t>3        "stříška bočního vstupu"</t>
  </si>
  <si>
    <t>55</t>
  </si>
  <si>
    <t>764201117</t>
  </si>
  <si>
    <t>Montáž oplechování střešních prvků hřebene nevětraného z hřebenáčů</t>
  </si>
  <si>
    <t>1159233445</t>
  </si>
  <si>
    <t>https://podminky.urs.cz/item/CS_URS_2026_01/764201117</t>
  </si>
  <si>
    <t>56</t>
  </si>
  <si>
    <t>1548600.R14</t>
  </si>
  <si>
    <t>hřebenáč střední ze slitiny Al dl 2000mm tl. 0,6mm, AluMat RAL 3011, systému s krytinou</t>
  </si>
  <si>
    <t>-765088106</t>
  </si>
  <si>
    <t>57</t>
  </si>
  <si>
    <t>1936783649</t>
  </si>
  <si>
    <t>250</t>
  </si>
  <si>
    <t>58</t>
  </si>
  <si>
    <t>764202134</t>
  </si>
  <si>
    <t>Montáž oplechování střešních prvků okapu okapovým plechem rovným</t>
  </si>
  <si>
    <t>-1640594390</t>
  </si>
  <si>
    <t>https://podminky.urs.cz/item/CS_URS_2026_01/764202134</t>
  </si>
  <si>
    <t>12,60*2 *2   "hlavní střecha"</t>
  </si>
  <si>
    <t>5,10 *2            "stříška hlavního vstupu"</t>
  </si>
  <si>
    <t>2,40 *2            "stříška bočního vstupu"</t>
  </si>
  <si>
    <t>59</t>
  </si>
  <si>
    <t>1548600.R15</t>
  </si>
  <si>
    <t>okapní plech AluMat dl 2000mm tl. 0,6mm, RAL 3011, v systému s krytinou</t>
  </si>
  <si>
    <t>2069723474</t>
  </si>
  <si>
    <t>60</t>
  </si>
  <si>
    <t>1548600.R16</t>
  </si>
  <si>
    <t>okapní plech pod fólii polyestersat 120/150mm tl. 0,5mm dl 2000mm, RAL 3011, v systému s krytinou</t>
  </si>
  <si>
    <t>-1312286412</t>
  </si>
  <si>
    <t>61</t>
  </si>
  <si>
    <t>-531223784</t>
  </si>
  <si>
    <t xml:space="preserve">65,40*6*1,1 </t>
  </si>
  <si>
    <t>500</t>
  </si>
  <si>
    <t>62</t>
  </si>
  <si>
    <t>955039870</t>
  </si>
  <si>
    <t>65,40*3</t>
  </si>
  <si>
    <t>200</t>
  </si>
  <si>
    <t>63</t>
  </si>
  <si>
    <t>764223456</t>
  </si>
  <si>
    <t>Oplechování střešních prvků z hliníkového plechu sněhový zachytávač průbežný dvoutrubkový</t>
  </si>
  <si>
    <t>-546452546</t>
  </si>
  <si>
    <t>https://podminky.urs.cz/item/CS_URS_2026_01/764223456</t>
  </si>
  <si>
    <t>12,60*4   "na každé straně dvě řady"</t>
  </si>
  <si>
    <t>64</t>
  </si>
  <si>
    <t>764001911</t>
  </si>
  <si>
    <t>Napojení na stávající klempířské konstrukce délky spoje přes 0,5 m</t>
  </si>
  <si>
    <t>-1266846642</t>
  </si>
  <si>
    <t>https://podminky.urs.cz/item/CS_URS_2026_01/764001911</t>
  </si>
  <si>
    <t>"U STÁVAJÍCÍCH ZÁVĚTRNÝCH LIŠT"</t>
  </si>
  <si>
    <t>10,20*4  "hlavní střecha"</t>
  </si>
  <si>
    <t>2,80*2   "stříška hlavního vstupu"</t>
  </si>
  <si>
    <t>2,80*2   "stříška bočního vstupu"</t>
  </si>
  <si>
    <t>65</t>
  </si>
  <si>
    <t>5535026.R02</t>
  </si>
  <si>
    <t>tabule plechová AluMat 1250x2000mm tl 0,6mm RAL 3011, v systému s krytinou</t>
  </si>
  <si>
    <t>-2131655036</t>
  </si>
  <si>
    <t>"VYROVNÁVACÍ PRVEK"</t>
  </si>
  <si>
    <t>52,00*0,25*1,1/2,5</t>
  </si>
  <si>
    <t>66</t>
  </si>
  <si>
    <t>-781842165</t>
  </si>
  <si>
    <t>67</t>
  </si>
  <si>
    <t>764321415</t>
  </si>
  <si>
    <t>Lemování zdí z hliníkového plechu boční nebo horní rovných, střech s krytinou skládanou mimo prejzovou rš 400 mm v barvě krytiny</t>
  </si>
  <si>
    <t>-1375804437</t>
  </si>
  <si>
    <t>https://podminky.urs.cz/item/CS_URS_2026_01/764321415</t>
  </si>
  <si>
    <t>68</t>
  </si>
  <si>
    <t>764325422</t>
  </si>
  <si>
    <t>Lemování trub, konzol, držáků a ostatních kusových prvků z hliníkového plechu střech s krytinou skládanou mimo prejzovou nebo z plechu, průměr přes 75 do 100 mm</t>
  </si>
  <si>
    <t>955101579</t>
  </si>
  <si>
    <t>https://podminky.urs.cz/item/CS_URS_2026_01/764325422</t>
  </si>
  <si>
    <t>1   "anténa"</t>
  </si>
  <si>
    <t>69</t>
  </si>
  <si>
    <t>764002823</t>
  </si>
  <si>
    <t>Demontáž klempířských konstrukcí střešního výlezu k dalšímu použití</t>
  </si>
  <si>
    <t>-1653652152</t>
  </si>
  <si>
    <t>https://podminky.urs.cz/item/CS_URS_2026_01/764002823</t>
  </si>
  <si>
    <t>70</t>
  </si>
  <si>
    <t>764203152</t>
  </si>
  <si>
    <t>Montáž oplechování střešních prvků střešního výlezu střechy s krytinou skládanou nebo plechovou</t>
  </si>
  <si>
    <t>516356595</t>
  </si>
  <si>
    <t>https://podminky.urs.cz/item/CS_URS_2026_01/764203152</t>
  </si>
  <si>
    <t>1   "ZPĚTNÁ MONTÁŽ"</t>
  </si>
  <si>
    <t>71</t>
  </si>
  <si>
    <t>76430612.R01</t>
  </si>
  <si>
    <t>Montáž odvětrávacího komínku</t>
  </si>
  <si>
    <t>700293755</t>
  </si>
  <si>
    <t>72</t>
  </si>
  <si>
    <t>5535011.R11</t>
  </si>
  <si>
    <t>komínek odvětrávací 320x240mm prům 125mm, v systému s krytinou</t>
  </si>
  <si>
    <t>-1621646588</t>
  </si>
  <si>
    <t>73</t>
  </si>
  <si>
    <t>55350172</t>
  </si>
  <si>
    <t>flexi přípojka pro odvětrávací komínek D 110mm</t>
  </si>
  <si>
    <t>-447413060</t>
  </si>
  <si>
    <t>74</t>
  </si>
  <si>
    <t>76430612.R02</t>
  </si>
  <si>
    <t>Montáž odvětrávací tašky</t>
  </si>
  <si>
    <t>1354886002</t>
  </si>
  <si>
    <t>"V MÍSTĚ STÁVAJÍCÍCH"</t>
  </si>
  <si>
    <t>75</t>
  </si>
  <si>
    <t>5535108.R03</t>
  </si>
  <si>
    <t>odvětrávací taška OT-R s barevným povrchem RAL 3011 pro rovné krytiny</t>
  </si>
  <si>
    <t>1889283491</t>
  </si>
  <si>
    <t>76</t>
  </si>
  <si>
    <t>76400191.R03</t>
  </si>
  <si>
    <t>Vyčištění střešního žlabu</t>
  </si>
  <si>
    <t>644357654</t>
  </si>
  <si>
    <t>77</t>
  </si>
  <si>
    <t>998764112</t>
  </si>
  <si>
    <t>Přesun hmot pro konstrukce klempířské stanovený z hmotnosti přesunovaného materiálu vodorovná dopravní vzdálenost do 50 m s omezením mechanizace v objektech výšky přes 6 do 12 m</t>
  </si>
  <si>
    <t>-1971928181</t>
  </si>
  <si>
    <t>https://podminky.urs.cz/item/CS_URS_2026_01/998764112</t>
  </si>
  <si>
    <t>765</t>
  </si>
  <si>
    <t>Krytina skládaná</t>
  </si>
  <si>
    <t>78</t>
  </si>
  <si>
    <t>765192011</t>
  </si>
  <si>
    <t>Provizorní zakrytí střechy ochrannou plachtou</t>
  </si>
  <si>
    <t>-699185491</t>
  </si>
  <si>
    <t>https://podminky.urs.cz/item/CS_URS_2026_01/765192011</t>
  </si>
  <si>
    <t>79</t>
  </si>
  <si>
    <t>28329204</t>
  </si>
  <si>
    <t>plachta krycí PVC olemovaná s oky 180g/m2</t>
  </si>
  <si>
    <t>1408993212</t>
  </si>
  <si>
    <t>257,04*1,1</t>
  </si>
  <si>
    <t>80</t>
  </si>
  <si>
    <t>998765112</t>
  </si>
  <si>
    <t>Přesun hmot pro krytiny skládané stanovený z hmotnosti přesunovaného materiálu vodorovná dopravní vzdálenost do 50 m s omezením mechanizace na objektech výšky přes 6 do 12 m</t>
  </si>
  <si>
    <t>356849744</t>
  </si>
  <si>
    <t>https://podminky.urs.cz/item/CS_URS_2026_01/998765112</t>
  </si>
  <si>
    <t>783</t>
  </si>
  <si>
    <t>Dokončovací práce - nátěry</t>
  </si>
  <si>
    <t>81</t>
  </si>
  <si>
    <t>783201401</t>
  </si>
  <si>
    <t>Příprava podkladu tesařských konstrukcí před provedením nátěru ometení</t>
  </si>
  <si>
    <t>-800102414</t>
  </si>
  <si>
    <t>https://podminky.urs.cz/item/CS_URS_2026_01/783201401</t>
  </si>
  <si>
    <t>1,00*12,60*2</t>
  </si>
  <si>
    <t>(0,50+0,20)/2*0,80*4</t>
  </si>
  <si>
    <t>0,35*10,20*4</t>
  </si>
  <si>
    <t>Mezisoučet   hlavní střecha - přesah</t>
  </si>
  <si>
    <t>2,80*2,40</t>
  </si>
  <si>
    <t>0,16*2,80*8</t>
  </si>
  <si>
    <t>0,16*2*2,40</t>
  </si>
  <si>
    <t>0,16*4*2,70*2</t>
  </si>
  <si>
    <t>Mezisoučet   stříška pohled východní - podhled a prvky krovu</t>
  </si>
  <si>
    <t>2,80*5,10</t>
  </si>
  <si>
    <t>0,16*2,80*12</t>
  </si>
  <si>
    <t>0,16*4*(5,10+2,80*3)</t>
  </si>
  <si>
    <t>Mezisoučet   stříška pohled jižní - podhled a prvky krovu</t>
  </si>
  <si>
    <t>82</t>
  </si>
  <si>
    <t>783232111</t>
  </si>
  <si>
    <t>Tmelení tesařských konstrukcí lokální, včetně přebroušení tmelených míst rozsahu přes 10 do 30% plochy, tmelem epoxidovým</t>
  </si>
  <si>
    <t>1763756269</t>
  </si>
  <si>
    <t>https://podminky.urs.cz/item/CS_URS_2026_01/783232111</t>
  </si>
  <si>
    <t>83</t>
  </si>
  <si>
    <t>783214101</t>
  </si>
  <si>
    <t>Základní nátěr tesařských konstrukcí jednonásobný syntetický</t>
  </si>
  <si>
    <t>-1764571169</t>
  </si>
  <si>
    <t>https://podminky.urs.cz/item/CS_URS_2026_01/783214101</t>
  </si>
  <si>
    <t>84</t>
  </si>
  <si>
    <t>783218111</t>
  </si>
  <si>
    <t>Lazurovací nátěr tesařských konstrukcí dvojnásobný syntetický</t>
  </si>
  <si>
    <t>1083197551</t>
  </si>
  <si>
    <t>https://podminky.urs.cz/item/CS_URS_2026_01/783218111</t>
  </si>
  <si>
    <t>HZS</t>
  </si>
  <si>
    <t>Hodinové zúčtovací sazby</t>
  </si>
  <si>
    <t>85</t>
  </si>
  <si>
    <t>HZS4212</t>
  </si>
  <si>
    <t>Hodinové zúčtovací sazby ostatních profesí revizní a kontrolní činnost revizní technik specialista</t>
  </si>
  <si>
    <t>hod</t>
  </si>
  <si>
    <t>512</t>
  </si>
  <si>
    <t>720900584</t>
  </si>
  <si>
    <t>https://podminky.urs.cz/item/CS_URS_2026_01/HZS4212</t>
  </si>
  <si>
    <t>"REVIZE HROMOSVODU"   10</t>
  </si>
  <si>
    <t>002 - OPRAVA FASÁDY (LEŠENÍ JE ZAPOČÍTÁNO V OBJEKTU VÝMĚNA STŘEŠNÍ KRYTINY)</t>
  </si>
  <si>
    <t xml:space="preserve">    6 - Úpravy povrchů, podlahy a osazování výplní</t>
  </si>
  <si>
    <t xml:space="preserve">      62 - Úprava povrchů vnějších</t>
  </si>
  <si>
    <t xml:space="preserve">      64 - Osazování výplní otvorů</t>
  </si>
  <si>
    <t xml:space="preserve">      951 - Ostatní konstrukce a práce </t>
  </si>
  <si>
    <t xml:space="preserve">    998 - Přesun hmot</t>
  </si>
  <si>
    <t>Úpravy povrchů, podlahy a osazování výplní</t>
  </si>
  <si>
    <t>Úprava povrchů vnějších</t>
  </si>
  <si>
    <t>622215121</t>
  </si>
  <si>
    <t>Oprava kontaktního zateplení z polystyrenových desek jednotlivých malých ploch tloušťky přes 80 do 120 mm stěn, plochy jednotlivě do 0,1 m2</t>
  </si>
  <si>
    <t>-46337744</t>
  </si>
  <si>
    <t>https://podminky.urs.cz/item/CS_URS_2026_01/622215121</t>
  </si>
  <si>
    <t>1   "pohled severní (ze zahrady)"</t>
  </si>
  <si>
    <t>2   "pohled západní"</t>
  </si>
  <si>
    <t>622525101</t>
  </si>
  <si>
    <t>Omítka tenkovrstvá jednotlivých malých ploch silikátová, akrylátová, silikonová nebo silikonsilikátová stěn, plochy jednotlivě do 0,1 m2</t>
  </si>
  <si>
    <t>1414516185</t>
  </si>
  <si>
    <t>https://podminky.urs.cz/item/CS_URS_2026_01/622525101</t>
  </si>
  <si>
    <t>Osazování výplní otvorů</t>
  </si>
  <si>
    <t>644941111</t>
  </si>
  <si>
    <t>Montáž průvětrníků nebo mřížek odvětrávacích velikosti do 150 x 200 mm</t>
  </si>
  <si>
    <t>-1543149743</t>
  </si>
  <si>
    <t>https://podminky.urs.cz/item/CS_URS_2026_01/644941111</t>
  </si>
  <si>
    <t>1   "pohled severní (do zahrady)"</t>
  </si>
  <si>
    <t>56245644</t>
  </si>
  <si>
    <t>mřížka větrací kruhová plast se síťovinou 125mm</t>
  </si>
  <si>
    <t>554222505</t>
  </si>
  <si>
    <t>951</t>
  </si>
  <si>
    <t xml:space="preserve">Ostatní konstrukce a práce </t>
  </si>
  <si>
    <t>629991011</t>
  </si>
  <si>
    <t>Zakrytí vnějších ploch před znečištěním včetně pozdějšího odkrytí výplní otvorů a svislých ploch fólií přilepenou lepící páskou</t>
  </si>
  <si>
    <t>-1343494139</t>
  </si>
  <si>
    <t>https://podminky.urs.cz/item/CS_URS_2026_01/629991011</t>
  </si>
  <si>
    <t>1,20*1,50*(10+4+4)</t>
  </si>
  <si>
    <t>1,20*1,80*3</t>
  </si>
  <si>
    <t>0,60*0,90*(2+4)</t>
  </si>
  <si>
    <t>1,70*2,10</t>
  </si>
  <si>
    <t>1,00*2,10</t>
  </si>
  <si>
    <t>1,20*2,90</t>
  </si>
  <si>
    <t>1,00*2,55</t>
  </si>
  <si>
    <t>1,10*2,10</t>
  </si>
  <si>
    <t>0,90*2,05</t>
  </si>
  <si>
    <t>Mezisoučet   okna a dveře</t>
  </si>
  <si>
    <t>0,20*(1,20*21+0,60*6+1,20*1)</t>
  </si>
  <si>
    <t>Mezisoučet   parapety</t>
  </si>
  <si>
    <t>619996145</t>
  </si>
  <si>
    <t>Ochrana stavebních konstrukcí a samostatných prvků včetně pozdějšího odstranění geotextilií obalením samostatných konstrukcí a prvků</t>
  </si>
  <si>
    <t>-1524666610</t>
  </si>
  <si>
    <t>https://podminky.urs.cz/item/CS_URS_2026_01/619996145</t>
  </si>
  <si>
    <t>2,70*5,10+2,80*2,40   "stříšky"</t>
  </si>
  <si>
    <t>25,00          "požární schodiště"</t>
  </si>
  <si>
    <t>5,00            "ostatní prvky na fasádě"</t>
  </si>
  <si>
    <t>62568103.R01</t>
  </si>
  <si>
    <t>Montáž a dodávka ochrany proti tvorbě hnízd v rozích oken, z odolné průhledné plast.fólie 98x123mm se samolepícím proužkem, na rám nebo špaletu okna</t>
  </si>
  <si>
    <t xml:space="preserve">kus </t>
  </si>
  <si>
    <t>521835599</t>
  </si>
  <si>
    <t>20   "okna - do každého rohu"</t>
  </si>
  <si>
    <t xml:space="preserve">Mezisoučet   pohled jižní </t>
  </si>
  <si>
    <t>Mezisoučet   pohled severní (do zahrady)</t>
  </si>
  <si>
    <t>8   "okna - do každého rohu"</t>
  </si>
  <si>
    <t>2   "dveře ve 2.np - do každého rohu"</t>
  </si>
  <si>
    <t>Mezisoučet   pohled východní (požární schodiště)</t>
  </si>
  <si>
    <t>Mezisoučet   pohled západní</t>
  </si>
  <si>
    <t>998</t>
  </si>
  <si>
    <t>Přesun hmot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</si>
  <si>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</si>
  <si>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</si>
  <si>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773408151</t>
  </si>
  <si>
    <t>https://podminky.urs.cz/item/CS_URS_2026_01/998018002</t>
  </si>
  <si>
    <t>0,019+0,530</t>
  </si>
  <si>
    <t>783801231</t>
  </si>
  <si>
    <t>Očištění omítek biocidními prostředky napadených mikroorganismy s okartáčováním, nátěrem jednonásobným, povrchů hladkých omítek hladkých, zrnitých tenkovrstvých nebo štukových stupně členitosti 1 a 2</t>
  </si>
  <si>
    <t>-1577319700</t>
  </si>
  <si>
    <t>https://podminky.urs.cz/item/CS_URS_2026_01/783801231</t>
  </si>
  <si>
    <t>7,00*17,09</t>
  </si>
  <si>
    <t>(17,09*4,00)/2</t>
  </si>
  <si>
    <t>-(1,20*1,50*10+1,60*2,00+0,90*2,00)</t>
  </si>
  <si>
    <t>(1,20+1,50*2)*0,15*10</t>
  </si>
  <si>
    <t>(1,70+2,10*2)*0,15</t>
  </si>
  <si>
    <t>(1,00+2,10*2)*0,15</t>
  </si>
  <si>
    <t>Mezisoučet   pohled jižní</t>
  </si>
  <si>
    <t>-(1,20*1,50*4+1,20*2,85)</t>
  </si>
  <si>
    <t>-(1,20*1,80*3+0,60*0,90*2)</t>
  </si>
  <si>
    <t>(1,20+1,50*2)*0,15*4</t>
  </si>
  <si>
    <t>(1,20+2,85*2)*0,15</t>
  </si>
  <si>
    <t>(1,20+1,80*2)*0,15*3</t>
  </si>
  <si>
    <t>(0,60+0,90*2)*0,15*2</t>
  </si>
  <si>
    <t>6,70*12,10</t>
  </si>
  <si>
    <t>-(0,60*0,90*4+0,80*2,52+1,00*1,97)</t>
  </si>
  <si>
    <t>(0,60+0,90*2)*0,15*4</t>
  </si>
  <si>
    <t>(1,00+2,55*2)*0,15</t>
  </si>
  <si>
    <t>(1,10+2,10*2)*0,15</t>
  </si>
  <si>
    <t>-(1,20*1,50*4+0,80*1,97)</t>
  </si>
  <si>
    <t>(0,90+2,05*2)*0,15</t>
  </si>
  <si>
    <t>783801503</t>
  </si>
  <si>
    <t>Příprava podkladu omítek před provedením nátěru omytí tlakovou vodou</t>
  </si>
  <si>
    <t>451737613</t>
  </si>
  <si>
    <t>https://podminky.urs.cz/item/CS_URS_2026_01/783801503</t>
  </si>
  <si>
    <t>783823135</t>
  </si>
  <si>
    <t>Penetrační nátěr omítek hladkých omítek hladkých, zrnitých tenkovrstvých nebo štukových stupně členitosti 1 a 2 silikonový</t>
  </si>
  <si>
    <t>-960142730</t>
  </si>
  <si>
    <t>https://podminky.urs.cz/item/CS_URS_2026_01/783823135</t>
  </si>
  <si>
    <t>783827125</t>
  </si>
  <si>
    <t>Krycí (ochranný) nátěr omítek jednonásobný hladkých omítek hladkých, zrnitých tenkovrstvých nebo štukových stupně členitosti 1 a 2 silikonový</t>
  </si>
  <si>
    <t>79872484</t>
  </si>
  <si>
    <t>https://podminky.urs.cz/item/CS_URS_2026_01/783827125</t>
  </si>
  <si>
    <t>"1. NÁTĚR"</t>
  </si>
  <si>
    <t>434,478</t>
  </si>
  <si>
    <t>1888401673</t>
  </si>
  <si>
    <t>"2. NÁTĚR - V PŘÍPADĚ, ŽE 1. NÁTĚR BUDE NEDOSTATEČNĚ KRÝT"</t>
  </si>
  <si>
    <t>783827129</t>
  </si>
  <si>
    <t>Krycí (ochranný) nátěr omítek jednonásobný hladkých omítek hladkých, zrnitých tenkovrstvých nebo štukových stupně členitosti 1 a 2 Příplatek k cenám -7121 až -7127 za biocidní přísadu</t>
  </si>
  <si>
    <t>-135545892</t>
  </si>
  <si>
    <t>https://podminky.urs.cz/item/CS_URS_2026_01/783827129</t>
  </si>
  <si>
    <t>783897601</t>
  </si>
  <si>
    <t>Krycí (ochranný) nátěr omítek Příplatek k cenám za zvýšenou pracnost provádění styku 2 barev jednonásobného nátěru</t>
  </si>
  <si>
    <t>-1262227012</t>
  </si>
  <si>
    <t>https://podminky.urs.cz/item/CS_URS_2026_01/783897601</t>
  </si>
  <si>
    <t>(1,50*2+1,80*2)*10</t>
  </si>
  <si>
    <t>(2,00+2,25*2)*1</t>
  </si>
  <si>
    <t>(1,30+2,25*2)*1</t>
  </si>
  <si>
    <t>6,70*2+8,90*2+8,40+4,60*2</t>
  </si>
  <si>
    <t>(1,50*2+1,80*2)*4</t>
  </si>
  <si>
    <t>(1,20*2+1,50*2+1,50*2+1,80*2)*1 "falešné okno"</t>
  </si>
  <si>
    <t>(1,30*2+3,00*2)*1</t>
  </si>
  <si>
    <t>(1,30*2+2,10*2)*3</t>
  </si>
  <si>
    <t>(0,90*2+1,20*2)*2</t>
  </si>
  <si>
    <t>(0,90*2+1,20*2)*4</t>
  </si>
  <si>
    <t>(1,30+2,70*2)*1</t>
  </si>
  <si>
    <t>6,70*2</t>
  </si>
  <si>
    <t>(1,20+2,20*2)*1</t>
  </si>
  <si>
    <t>-1353546780</t>
  </si>
  <si>
    <t>HZS1292</t>
  </si>
  <si>
    <t>Hodinové zúčtovací sazby profesí HSV zemní a pomocné práce stavební dělník</t>
  </si>
  <si>
    <t>-529132878</t>
  </si>
  <si>
    <t>https://podminky.urs.cz/item/CS_URS_2026_01/HZS1292</t>
  </si>
  <si>
    <t>3   "ODSTRANĚNÍ PTAČÍCH HNÍZD"</t>
  </si>
  <si>
    <t>003 - VEDLEJŠÍ ROZPOČTOVÉ NÁKLADY</t>
  </si>
  <si>
    <t>VRN - Vedlejší rozpočtové náklady</t>
  </si>
  <si>
    <t xml:space="preserve">    VRN3 - Zařízení staveniště</t>
  </si>
  <si>
    <t xml:space="preserve">    VRN7 - Provozní vlivy</t>
  </si>
  <si>
    <t xml:space="preserve">    VRN9 - Ostatní náklady</t>
  </si>
  <si>
    <t>VRN</t>
  </si>
  <si>
    <t>Vedlejší rozpočtové náklady</t>
  </si>
  <si>
    <t>VRN3</t>
  </si>
  <si>
    <t>Zařízení staveniště</t>
  </si>
  <si>
    <t>071103000</t>
  </si>
  <si>
    <t>Provoz investora</t>
  </si>
  <si>
    <t>Kč</t>
  </si>
  <si>
    <t>1024</t>
  </si>
  <si>
    <t>1093105981</t>
  </si>
  <si>
    <t>https://podminky.urs.cz/item/CS_URS_2026_01/071103000</t>
  </si>
  <si>
    <t>VRN7</t>
  </si>
  <si>
    <t>Provozní vlivy</t>
  </si>
  <si>
    <t>03210300.r01</t>
  </si>
  <si>
    <t>Náklady na mobilní WC - počítán pronájem 2 měsíce s pravidelným vývozem, včetně dopravy a umístění</t>
  </si>
  <si>
    <t>-48124177</t>
  </si>
  <si>
    <t>032803000</t>
  </si>
  <si>
    <t>Ostatní vybavení staveniště</t>
  </si>
  <si>
    <t>-1951008806</t>
  </si>
  <si>
    <t>https://podminky.urs.cz/item/CS_URS_2026_01/032803000</t>
  </si>
  <si>
    <t>034503000</t>
  </si>
  <si>
    <t>Informační tabule na staveništi</t>
  </si>
  <si>
    <t>-1705494907</t>
  </si>
  <si>
    <t>https://podminky.urs.cz/item/CS_URS_2026_01/034503000</t>
  </si>
  <si>
    <t>039103000</t>
  </si>
  <si>
    <t>Rozebrání, bourání a odvoz zařízení staveniště</t>
  </si>
  <si>
    <t>1751049656</t>
  </si>
  <si>
    <t>https://podminky.urs.cz/item/CS_URS_2026_01/039103000</t>
  </si>
  <si>
    <t>VRN9</t>
  </si>
  <si>
    <t>Ostatní náklady</t>
  </si>
  <si>
    <t>090001000</t>
  </si>
  <si>
    <t>Ostatní náklady - zhotovení vzorků fasádních barev - 3 vzorky od každé barvy (dvě barvy), rozměr vzorku 200x300mm</t>
  </si>
  <si>
    <t>-1963092910</t>
  </si>
  <si>
    <t>https://podminky.urs.cz/item/CS_URS_2026_01/090001000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</si>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</sst>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6_01/765151805" TargetMode="External"/><Relationship Id="rId18" Type="http://schemas.openxmlformats.org/officeDocument/2006/relationships/hyperlink" Target="https://podminky.urs.cz/item/CS_URS_2026_01/764003801" TargetMode="External"/><Relationship Id="rId26" Type="http://schemas.openxmlformats.org/officeDocument/2006/relationships/hyperlink" Target="https://podminky.urs.cz/item/CS_URS_2026_01/998741112" TargetMode="External"/><Relationship Id="rId39" Type="http://schemas.openxmlformats.org/officeDocument/2006/relationships/hyperlink" Target="https://podminky.urs.cz/item/CS_URS_2026_01/764223456" TargetMode="External"/><Relationship Id="rId21" Type="http://schemas.openxmlformats.org/officeDocument/2006/relationships/hyperlink" Target="https://podminky.urs.cz/item/CS_URS_2026_01/741421851" TargetMode="External"/><Relationship Id="rId34" Type="http://schemas.openxmlformats.org/officeDocument/2006/relationships/hyperlink" Target="https://podminky.urs.cz/item/CS_URS_2026_01/998762112" TargetMode="External"/><Relationship Id="rId42" Type="http://schemas.openxmlformats.org/officeDocument/2006/relationships/hyperlink" Target="https://podminky.urs.cz/item/CS_URS_2026_01/764325422" TargetMode="External"/><Relationship Id="rId47" Type="http://schemas.openxmlformats.org/officeDocument/2006/relationships/hyperlink" Target="https://podminky.urs.cz/item/CS_URS_2026_01/998765112" TargetMode="External"/><Relationship Id="rId50" Type="http://schemas.openxmlformats.org/officeDocument/2006/relationships/hyperlink" Target="https://podminky.urs.cz/item/CS_URS_2026_01/783214101" TargetMode="External"/><Relationship Id="rId7" Type="http://schemas.openxmlformats.org/officeDocument/2006/relationships/hyperlink" Target="https://podminky.urs.cz/item/CS_URS_2026_01/944511111" TargetMode="External"/><Relationship Id="rId2" Type="http://schemas.openxmlformats.org/officeDocument/2006/relationships/hyperlink" Target="https://podminky.urs.cz/item/CS_URS_2026_01/941311211" TargetMode="External"/><Relationship Id="rId16" Type="http://schemas.openxmlformats.org/officeDocument/2006/relationships/hyperlink" Target="https://podminky.urs.cz/item/CS_URS_2026_01/764002871" TargetMode="External"/><Relationship Id="rId29" Type="http://schemas.openxmlformats.org/officeDocument/2006/relationships/hyperlink" Target="https://podminky.urs.cz/item/CS_URS_2026_01/762083122" TargetMode="External"/><Relationship Id="rId11" Type="http://schemas.openxmlformats.org/officeDocument/2006/relationships/hyperlink" Target="https://podminky.urs.cz/item/CS_URS_2026_01/941111322" TargetMode="External"/><Relationship Id="rId24" Type="http://schemas.openxmlformats.org/officeDocument/2006/relationships/hyperlink" Target="https://podminky.urs.cz/item/CS_URS_2026_01/741420002" TargetMode="External"/><Relationship Id="rId32" Type="http://schemas.openxmlformats.org/officeDocument/2006/relationships/hyperlink" Target="https://podminky.urs.cz/item/CS_URS_2026_01/762081150" TargetMode="External"/><Relationship Id="rId37" Type="http://schemas.openxmlformats.org/officeDocument/2006/relationships/hyperlink" Target="https://podminky.urs.cz/item/CS_URS_2026_01/764201117" TargetMode="External"/><Relationship Id="rId40" Type="http://schemas.openxmlformats.org/officeDocument/2006/relationships/hyperlink" Target="https://podminky.urs.cz/item/CS_URS_2026_01/764001911" TargetMode="External"/><Relationship Id="rId45" Type="http://schemas.openxmlformats.org/officeDocument/2006/relationships/hyperlink" Target="https://podminky.urs.cz/item/CS_URS_2026_01/998764112" TargetMode="External"/><Relationship Id="rId53" Type="http://schemas.openxmlformats.org/officeDocument/2006/relationships/drawing" Target="../drawings/drawing2.xml"/><Relationship Id="rId5" Type="http://schemas.openxmlformats.org/officeDocument/2006/relationships/hyperlink" Target="https://podminky.urs.cz/item/CS_URS_2026_01/942322211" TargetMode="External"/><Relationship Id="rId10" Type="http://schemas.openxmlformats.org/officeDocument/2006/relationships/hyperlink" Target="https://podminky.urs.cz/item/CS_URS_2026_01/993111111" TargetMode="External"/><Relationship Id="rId19" Type="http://schemas.openxmlformats.org/officeDocument/2006/relationships/hyperlink" Target="https://podminky.urs.cz/item/CS_URS_2026_01/997013501" TargetMode="External"/><Relationship Id="rId31" Type="http://schemas.openxmlformats.org/officeDocument/2006/relationships/hyperlink" Target="https://podminky.urs.cz/item/CS_URS_2026_01/762083122" TargetMode="External"/><Relationship Id="rId44" Type="http://schemas.openxmlformats.org/officeDocument/2006/relationships/hyperlink" Target="https://podminky.urs.cz/item/CS_URS_2026_01/764203152" TargetMode="External"/><Relationship Id="rId52" Type="http://schemas.openxmlformats.org/officeDocument/2006/relationships/hyperlink" Target="https://podminky.urs.cz/item/CS_URS_2026_01/HZS4212" TargetMode="External"/><Relationship Id="rId4" Type="http://schemas.openxmlformats.org/officeDocument/2006/relationships/hyperlink" Target="https://podminky.urs.cz/item/CS_URS_2026_01/942322111" TargetMode="External"/><Relationship Id="rId9" Type="http://schemas.openxmlformats.org/officeDocument/2006/relationships/hyperlink" Target="https://podminky.urs.cz/item/CS_URS_2026_01/944511811" TargetMode="External"/><Relationship Id="rId14" Type="http://schemas.openxmlformats.org/officeDocument/2006/relationships/hyperlink" Target="https://podminky.urs.cz/item/CS_URS_2026_01/765191901" TargetMode="External"/><Relationship Id="rId22" Type="http://schemas.openxmlformats.org/officeDocument/2006/relationships/hyperlink" Target="https://podminky.urs.cz/item/CS_URS_2026_01/218220201" TargetMode="External"/><Relationship Id="rId27" Type="http://schemas.openxmlformats.org/officeDocument/2006/relationships/hyperlink" Target="https://podminky.urs.cz/item/CS_URS_2026_01/762341932" TargetMode="External"/><Relationship Id="rId30" Type="http://schemas.openxmlformats.org/officeDocument/2006/relationships/hyperlink" Target="https://podminky.urs.cz/item/CS_URS_2026_01/762332942" TargetMode="External"/><Relationship Id="rId35" Type="http://schemas.openxmlformats.org/officeDocument/2006/relationships/hyperlink" Target="https://podminky.urs.cz/item/CS_URS_2026_01/764002414" TargetMode="External"/><Relationship Id="rId43" Type="http://schemas.openxmlformats.org/officeDocument/2006/relationships/hyperlink" Target="https://podminky.urs.cz/item/CS_URS_2026_01/764002823" TargetMode="External"/><Relationship Id="rId48" Type="http://schemas.openxmlformats.org/officeDocument/2006/relationships/hyperlink" Target="https://podminky.urs.cz/item/CS_URS_2026_01/783201401" TargetMode="External"/><Relationship Id="rId8" Type="http://schemas.openxmlformats.org/officeDocument/2006/relationships/hyperlink" Target="https://podminky.urs.cz/item/CS_URS_2026_01/944511211" TargetMode="External"/><Relationship Id="rId51" Type="http://schemas.openxmlformats.org/officeDocument/2006/relationships/hyperlink" Target="https://podminky.urs.cz/item/CS_URS_2026_01/783218111" TargetMode="External"/><Relationship Id="rId3" Type="http://schemas.openxmlformats.org/officeDocument/2006/relationships/hyperlink" Target="https://podminky.urs.cz/item/CS_URS_2026_01/941311811" TargetMode="External"/><Relationship Id="rId12" Type="http://schemas.openxmlformats.org/officeDocument/2006/relationships/hyperlink" Target="https://podminky.urs.cz/item/CS_URS_2026_01/765151801" TargetMode="External"/><Relationship Id="rId17" Type="http://schemas.openxmlformats.org/officeDocument/2006/relationships/hyperlink" Target="https://podminky.urs.cz/item/CS_URS_2026_01/764002835" TargetMode="External"/><Relationship Id="rId25" Type="http://schemas.openxmlformats.org/officeDocument/2006/relationships/hyperlink" Target="https://podminky.urs.cz/item/CS_URS_2026_01/741420021" TargetMode="External"/><Relationship Id="rId33" Type="http://schemas.openxmlformats.org/officeDocument/2006/relationships/hyperlink" Target="https://podminky.urs.cz/item/CS_URS_2026_01/762085103" TargetMode="External"/><Relationship Id="rId38" Type="http://schemas.openxmlformats.org/officeDocument/2006/relationships/hyperlink" Target="https://podminky.urs.cz/item/CS_URS_2026_01/764202134" TargetMode="External"/><Relationship Id="rId46" Type="http://schemas.openxmlformats.org/officeDocument/2006/relationships/hyperlink" Target="https://podminky.urs.cz/item/CS_URS_2026_01/765192011" TargetMode="External"/><Relationship Id="rId20" Type="http://schemas.openxmlformats.org/officeDocument/2006/relationships/hyperlink" Target="https://podminky.urs.cz/item/CS_URS_2026_01/997013509" TargetMode="External"/><Relationship Id="rId41" Type="http://schemas.openxmlformats.org/officeDocument/2006/relationships/hyperlink" Target="https://podminky.urs.cz/item/CS_URS_2026_01/764321415" TargetMode="External"/><Relationship Id="rId1" Type="http://schemas.openxmlformats.org/officeDocument/2006/relationships/hyperlink" Target="https://podminky.urs.cz/item/CS_URS_2026_01/941311111" TargetMode="External"/><Relationship Id="rId6" Type="http://schemas.openxmlformats.org/officeDocument/2006/relationships/hyperlink" Target="https://podminky.urs.cz/item/CS_URS_2026_01/942322811" TargetMode="External"/><Relationship Id="rId15" Type="http://schemas.openxmlformats.org/officeDocument/2006/relationships/hyperlink" Target="https://podminky.urs.cz/item/CS_URS_2026_01/764002811" TargetMode="External"/><Relationship Id="rId23" Type="http://schemas.openxmlformats.org/officeDocument/2006/relationships/hyperlink" Target="https://podminky.urs.cz/item/CS_URS_2026_01/741430004" TargetMode="External"/><Relationship Id="rId28" Type="http://schemas.openxmlformats.org/officeDocument/2006/relationships/hyperlink" Target="https://podminky.urs.cz/item/CS_URS_2026_01/762343912" TargetMode="External"/><Relationship Id="rId36" Type="http://schemas.openxmlformats.org/officeDocument/2006/relationships/hyperlink" Target="https://podminky.urs.cz/item/CS_URS_2026_01/764101161" TargetMode="External"/><Relationship Id="rId49" Type="http://schemas.openxmlformats.org/officeDocument/2006/relationships/hyperlink" Target="https://podminky.urs.cz/item/CS_URS_2026_01/78323211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783801503" TargetMode="External"/><Relationship Id="rId13" Type="http://schemas.openxmlformats.org/officeDocument/2006/relationships/hyperlink" Target="https://podminky.urs.cz/item/CS_URS_2026_01/783897601" TargetMode="External"/><Relationship Id="rId3" Type="http://schemas.openxmlformats.org/officeDocument/2006/relationships/hyperlink" Target="https://podminky.urs.cz/item/CS_URS_2026_01/644941111" TargetMode="External"/><Relationship Id="rId7" Type="http://schemas.openxmlformats.org/officeDocument/2006/relationships/hyperlink" Target="https://podminky.urs.cz/item/CS_URS_2026_01/783801231" TargetMode="External"/><Relationship Id="rId12" Type="http://schemas.openxmlformats.org/officeDocument/2006/relationships/hyperlink" Target="https://podminky.urs.cz/item/CS_URS_2026_01/783827129" TargetMode="External"/><Relationship Id="rId2" Type="http://schemas.openxmlformats.org/officeDocument/2006/relationships/hyperlink" Target="https://podminky.urs.cz/item/CS_URS_2026_01/622525101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podminky.urs.cz/item/CS_URS_2026_01/622215121" TargetMode="External"/><Relationship Id="rId6" Type="http://schemas.openxmlformats.org/officeDocument/2006/relationships/hyperlink" Target="https://podminky.urs.cz/item/CS_URS_2026_01/998018002" TargetMode="External"/><Relationship Id="rId11" Type="http://schemas.openxmlformats.org/officeDocument/2006/relationships/hyperlink" Target="https://podminky.urs.cz/item/CS_URS_2026_01/783827125" TargetMode="External"/><Relationship Id="rId5" Type="http://schemas.openxmlformats.org/officeDocument/2006/relationships/hyperlink" Target="https://podminky.urs.cz/item/CS_URS_2026_01/619996145" TargetMode="External"/><Relationship Id="rId15" Type="http://schemas.openxmlformats.org/officeDocument/2006/relationships/hyperlink" Target="https://podminky.urs.cz/item/CS_URS_2026_01/HZS1292" TargetMode="External"/><Relationship Id="rId10" Type="http://schemas.openxmlformats.org/officeDocument/2006/relationships/hyperlink" Target="https://podminky.urs.cz/item/CS_URS_2026_01/783827125" TargetMode="External"/><Relationship Id="rId4" Type="http://schemas.openxmlformats.org/officeDocument/2006/relationships/hyperlink" Target="https://podminky.urs.cz/item/CS_URS_2026_01/629991011" TargetMode="External"/><Relationship Id="rId9" Type="http://schemas.openxmlformats.org/officeDocument/2006/relationships/hyperlink" Target="https://podminky.urs.cz/item/CS_URS_2026_01/783823135" TargetMode="External"/><Relationship Id="rId14" Type="http://schemas.openxmlformats.org/officeDocument/2006/relationships/hyperlink" Target="https://podminky.urs.cz/item/CS_URS_2026_01/78389760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6_01/034503000" TargetMode="External"/><Relationship Id="rId2" Type="http://schemas.openxmlformats.org/officeDocument/2006/relationships/hyperlink" Target="https://podminky.urs.cz/item/CS_URS_2026_01/032803000" TargetMode="External"/><Relationship Id="rId1" Type="http://schemas.openxmlformats.org/officeDocument/2006/relationships/hyperlink" Target="https://podminky.urs.cz/item/CS_URS_2026_01/071103000" TargetMode="External"/><Relationship Id="rId6" Type="http://schemas.openxmlformats.org/officeDocument/2006/relationships/drawing" Target="../drawings/drawing4.xml"/><Relationship Id="rId5" Type="http://schemas.openxmlformats.org/officeDocument/2006/relationships/hyperlink" Target="https://podminky.urs.cz/item/CS_URS_2026_01/090001000" TargetMode="External"/><Relationship Id="rId4" Type="http://schemas.openxmlformats.org/officeDocument/2006/relationships/hyperlink" Target="https://podminky.urs.cz/item/CS_URS_2026_01/0391030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9"/>
  <sheetViews>
    <sheetView showGridLines="0" tabSelected="1" workbookViewId="0">
      <selection activeCell="J55" sqref="J55:AF55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44.33203125" customWidth="1"/>
    <col min="33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77" t="s">
        <v>14</v>
      </c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R5" s="21"/>
      <c r="BE5" s="274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79" t="s">
        <v>17</v>
      </c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R6" s="21"/>
      <c r="BE6" s="275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75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75"/>
      <c r="BS8" s="18" t="s">
        <v>6</v>
      </c>
    </row>
    <row r="9" spans="1:74" ht="14.45" customHeight="1">
      <c r="B9" s="21"/>
      <c r="AR9" s="21"/>
      <c r="BE9" s="275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75"/>
      <c r="BS10" s="18" t="s">
        <v>6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19</v>
      </c>
      <c r="AR11" s="21"/>
      <c r="BE11" s="275"/>
      <c r="BS11" s="18" t="s">
        <v>6</v>
      </c>
    </row>
    <row r="12" spans="1:74" ht="6.95" customHeight="1">
      <c r="B12" s="21"/>
      <c r="AR12" s="21"/>
      <c r="BE12" s="275"/>
      <c r="BS12" s="18" t="s">
        <v>6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75"/>
      <c r="BS13" s="18" t="s">
        <v>6</v>
      </c>
    </row>
    <row r="14" spans="1:74" ht="12.75">
      <c r="B14" s="21"/>
      <c r="E14" s="280" t="s">
        <v>30</v>
      </c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" t="s">
        <v>28</v>
      </c>
      <c r="AN14" s="30" t="s">
        <v>30</v>
      </c>
      <c r="AR14" s="21"/>
      <c r="BE14" s="275"/>
      <c r="BS14" s="18" t="s">
        <v>6</v>
      </c>
    </row>
    <row r="15" spans="1:74" ht="6.95" customHeight="1">
      <c r="B15" s="21"/>
      <c r="AR15" s="21"/>
      <c r="BE15" s="275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19</v>
      </c>
      <c r="AR16" s="21"/>
      <c r="BE16" s="275"/>
      <c r="BS16" s="18" t="s">
        <v>4</v>
      </c>
    </row>
    <row r="17" spans="2:71" ht="18.399999999999999" customHeight="1">
      <c r="B17" s="21"/>
      <c r="E17" s="26" t="s">
        <v>32</v>
      </c>
      <c r="AK17" s="28" t="s">
        <v>28</v>
      </c>
      <c r="AN17" s="26" t="s">
        <v>19</v>
      </c>
      <c r="AR17" s="21"/>
      <c r="BE17" s="275"/>
      <c r="BS17" s="18" t="s">
        <v>33</v>
      </c>
    </row>
    <row r="18" spans="2:71" ht="6.95" customHeight="1">
      <c r="B18" s="21"/>
      <c r="AR18" s="21"/>
      <c r="BE18" s="275"/>
      <c r="BS18" s="18" t="s">
        <v>6</v>
      </c>
    </row>
    <row r="19" spans="2:71" ht="12" customHeight="1">
      <c r="B19" s="21"/>
      <c r="D19" s="28" t="s">
        <v>34</v>
      </c>
      <c r="AK19" s="28" t="s">
        <v>26</v>
      </c>
      <c r="AN19" s="26" t="s">
        <v>19</v>
      </c>
      <c r="AR19" s="21"/>
      <c r="BE19" s="275"/>
      <c r="BS19" s="18" t="s">
        <v>6</v>
      </c>
    </row>
    <row r="20" spans="2:71" ht="18.399999999999999" customHeight="1">
      <c r="B20" s="21"/>
      <c r="E20" s="26" t="s">
        <v>35</v>
      </c>
      <c r="AK20" s="28" t="s">
        <v>28</v>
      </c>
      <c r="AN20" s="26" t="s">
        <v>19</v>
      </c>
      <c r="AR20" s="21"/>
      <c r="BE20" s="275"/>
      <c r="BS20" s="18" t="s">
        <v>4</v>
      </c>
    </row>
    <row r="21" spans="2:71" ht="6.95" customHeight="1">
      <c r="B21" s="21"/>
      <c r="AR21" s="21"/>
      <c r="BE21" s="275"/>
    </row>
    <row r="22" spans="2:71" ht="12" customHeight="1">
      <c r="B22" s="21"/>
      <c r="D22" s="28" t="s">
        <v>36</v>
      </c>
      <c r="AR22" s="21"/>
      <c r="BE22" s="275"/>
    </row>
    <row r="23" spans="2:71" ht="47.25" customHeight="1">
      <c r="B23" s="21"/>
      <c r="E23" s="282" t="s">
        <v>37</v>
      </c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R23" s="21"/>
      <c r="BE23" s="275"/>
    </row>
    <row r="24" spans="2:71" ht="6.95" customHeight="1">
      <c r="B24" s="21"/>
      <c r="AR24" s="21"/>
      <c r="BE24" s="275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75"/>
    </row>
    <row r="26" spans="2:71" s="1" customFormat="1" ht="25.9" customHeight="1">
      <c r="B26" s="33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3">
        <f>ROUND(AG54,1)</f>
        <v>0</v>
      </c>
      <c r="AL26" s="284"/>
      <c r="AM26" s="284"/>
      <c r="AN26" s="284"/>
      <c r="AO26" s="284"/>
      <c r="AR26" s="33"/>
      <c r="BE26" s="275"/>
    </row>
    <row r="27" spans="2:71" s="1" customFormat="1" ht="6.95" customHeight="1">
      <c r="B27" s="33"/>
      <c r="AR27" s="33"/>
      <c r="BE27" s="275"/>
    </row>
    <row r="28" spans="2:71" s="1" customFormat="1" ht="12.75">
      <c r="B28" s="33"/>
      <c r="L28" s="285" t="s">
        <v>39</v>
      </c>
      <c r="M28" s="285"/>
      <c r="N28" s="285"/>
      <c r="O28" s="285"/>
      <c r="P28" s="285"/>
      <c r="W28" s="285" t="s">
        <v>40</v>
      </c>
      <c r="X28" s="285"/>
      <c r="Y28" s="285"/>
      <c r="Z28" s="285"/>
      <c r="AA28" s="285"/>
      <c r="AB28" s="285"/>
      <c r="AC28" s="285"/>
      <c r="AD28" s="285"/>
      <c r="AE28" s="285"/>
      <c r="AK28" s="285" t="s">
        <v>41</v>
      </c>
      <c r="AL28" s="285"/>
      <c r="AM28" s="285"/>
      <c r="AN28" s="285"/>
      <c r="AO28" s="285"/>
      <c r="AR28" s="33"/>
      <c r="BE28" s="275"/>
    </row>
    <row r="29" spans="2:71" s="2" customFormat="1" ht="14.45" customHeight="1">
      <c r="B29" s="37"/>
      <c r="D29" s="28" t="s">
        <v>42</v>
      </c>
      <c r="F29" s="28" t="s">
        <v>43</v>
      </c>
      <c r="L29" s="288">
        <v>0.21</v>
      </c>
      <c r="M29" s="287"/>
      <c r="N29" s="287"/>
      <c r="O29" s="287"/>
      <c r="P29" s="287"/>
      <c r="W29" s="286">
        <f>ROUND(AZ54, 1)</f>
        <v>0</v>
      </c>
      <c r="X29" s="287"/>
      <c r="Y29" s="287"/>
      <c r="Z29" s="287"/>
      <c r="AA29" s="287"/>
      <c r="AB29" s="287"/>
      <c r="AC29" s="287"/>
      <c r="AD29" s="287"/>
      <c r="AE29" s="287"/>
      <c r="AK29" s="286">
        <f>ROUND(AV54, 1)</f>
        <v>0</v>
      </c>
      <c r="AL29" s="287"/>
      <c r="AM29" s="287"/>
      <c r="AN29" s="287"/>
      <c r="AO29" s="287"/>
      <c r="AR29" s="37"/>
      <c r="BE29" s="276"/>
    </row>
    <row r="30" spans="2:71" s="2" customFormat="1" ht="14.45" customHeight="1">
      <c r="B30" s="37"/>
      <c r="F30" s="28" t="s">
        <v>44</v>
      </c>
      <c r="L30" s="288">
        <v>0.12</v>
      </c>
      <c r="M30" s="287"/>
      <c r="N30" s="287"/>
      <c r="O30" s="287"/>
      <c r="P30" s="287"/>
      <c r="W30" s="286">
        <f>ROUND(BA54, 1)</f>
        <v>0</v>
      </c>
      <c r="X30" s="287"/>
      <c r="Y30" s="287"/>
      <c r="Z30" s="287"/>
      <c r="AA30" s="287"/>
      <c r="AB30" s="287"/>
      <c r="AC30" s="287"/>
      <c r="AD30" s="287"/>
      <c r="AE30" s="287"/>
      <c r="AK30" s="286">
        <f>ROUND(AW54, 1)</f>
        <v>0</v>
      </c>
      <c r="AL30" s="287"/>
      <c r="AM30" s="287"/>
      <c r="AN30" s="287"/>
      <c r="AO30" s="287"/>
      <c r="AR30" s="37"/>
      <c r="BE30" s="276"/>
    </row>
    <row r="31" spans="2:71" s="2" customFormat="1" ht="14.45" hidden="1" customHeight="1">
      <c r="B31" s="37"/>
      <c r="F31" s="28" t="s">
        <v>45</v>
      </c>
      <c r="L31" s="288">
        <v>0.21</v>
      </c>
      <c r="M31" s="287"/>
      <c r="N31" s="287"/>
      <c r="O31" s="287"/>
      <c r="P31" s="287"/>
      <c r="W31" s="286">
        <f>ROUND(BB54, 1)</f>
        <v>0</v>
      </c>
      <c r="X31" s="287"/>
      <c r="Y31" s="287"/>
      <c r="Z31" s="287"/>
      <c r="AA31" s="287"/>
      <c r="AB31" s="287"/>
      <c r="AC31" s="287"/>
      <c r="AD31" s="287"/>
      <c r="AE31" s="287"/>
      <c r="AK31" s="286">
        <v>0</v>
      </c>
      <c r="AL31" s="287"/>
      <c r="AM31" s="287"/>
      <c r="AN31" s="287"/>
      <c r="AO31" s="287"/>
      <c r="AR31" s="37"/>
      <c r="BE31" s="276"/>
    </row>
    <row r="32" spans="2:71" s="2" customFormat="1" ht="14.45" hidden="1" customHeight="1">
      <c r="B32" s="37"/>
      <c r="F32" s="28" t="s">
        <v>46</v>
      </c>
      <c r="L32" s="288">
        <v>0.12</v>
      </c>
      <c r="M32" s="287"/>
      <c r="N32" s="287"/>
      <c r="O32" s="287"/>
      <c r="P32" s="287"/>
      <c r="W32" s="286">
        <f>ROUND(BC54, 1)</f>
        <v>0</v>
      </c>
      <c r="X32" s="287"/>
      <c r="Y32" s="287"/>
      <c r="Z32" s="287"/>
      <c r="AA32" s="287"/>
      <c r="AB32" s="287"/>
      <c r="AC32" s="287"/>
      <c r="AD32" s="287"/>
      <c r="AE32" s="287"/>
      <c r="AK32" s="286">
        <v>0</v>
      </c>
      <c r="AL32" s="287"/>
      <c r="AM32" s="287"/>
      <c r="AN32" s="287"/>
      <c r="AO32" s="287"/>
      <c r="AR32" s="37"/>
      <c r="BE32" s="276"/>
    </row>
    <row r="33" spans="2:44" s="2" customFormat="1" ht="14.45" hidden="1" customHeight="1">
      <c r="B33" s="37"/>
      <c r="F33" s="28" t="s">
        <v>47</v>
      </c>
      <c r="L33" s="288">
        <v>0</v>
      </c>
      <c r="M33" s="287"/>
      <c r="N33" s="287"/>
      <c r="O33" s="287"/>
      <c r="P33" s="287"/>
      <c r="W33" s="286">
        <f>ROUND(BD54, 1)</f>
        <v>0</v>
      </c>
      <c r="X33" s="287"/>
      <c r="Y33" s="287"/>
      <c r="Z33" s="287"/>
      <c r="AA33" s="287"/>
      <c r="AB33" s="287"/>
      <c r="AC33" s="287"/>
      <c r="AD33" s="287"/>
      <c r="AE33" s="287"/>
      <c r="AK33" s="286">
        <v>0</v>
      </c>
      <c r="AL33" s="287"/>
      <c r="AM33" s="287"/>
      <c r="AN33" s="287"/>
      <c r="AO33" s="287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49</v>
      </c>
      <c r="U35" s="40"/>
      <c r="V35" s="40"/>
      <c r="W35" s="40"/>
      <c r="X35" s="289" t="s">
        <v>50</v>
      </c>
      <c r="Y35" s="290"/>
      <c r="Z35" s="290"/>
      <c r="AA35" s="290"/>
      <c r="AB35" s="290"/>
      <c r="AC35" s="40"/>
      <c r="AD35" s="40"/>
      <c r="AE35" s="40"/>
      <c r="AF35" s="40"/>
      <c r="AG35" s="40"/>
      <c r="AH35" s="40"/>
      <c r="AI35" s="40"/>
      <c r="AJ35" s="40"/>
      <c r="AK35" s="291">
        <f>SUM(AK26:AK33)</f>
        <v>0</v>
      </c>
      <c r="AL35" s="290"/>
      <c r="AM35" s="290"/>
      <c r="AN35" s="290"/>
      <c r="AO35" s="292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MALSOVICE2602</v>
      </c>
      <c r="AR44" s="46"/>
    </row>
    <row r="45" spans="2:44" s="4" customFormat="1" ht="36.950000000000003" customHeight="1">
      <c r="B45" s="47"/>
      <c r="C45" s="48" t="s">
        <v>16</v>
      </c>
      <c r="L45" s="293" t="str">
        <f>K6</f>
        <v>MŠ MALŠOVICE č.p. 108 - VÝMĚNA STŘEŠNÍ KRYTINY A OPRAVA FASÁDY</v>
      </c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MALŠOVICE</v>
      </c>
      <c r="AI47" s="28" t="s">
        <v>23</v>
      </c>
      <c r="AM47" s="295" t="str">
        <f>IF(AN8= "","",AN8)</f>
        <v>7. 4. 2026</v>
      </c>
      <c r="AN47" s="295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>OBEC MALŠOVICE</v>
      </c>
      <c r="AI49" s="28" t="s">
        <v>31</v>
      </c>
      <c r="AM49" s="296" t="str">
        <f>IF(E17="","",E17)</f>
        <v>bez PD</v>
      </c>
      <c r="AN49" s="297"/>
      <c r="AO49" s="297"/>
      <c r="AP49" s="297"/>
      <c r="AR49" s="33"/>
      <c r="AS49" s="298" t="s">
        <v>52</v>
      </c>
      <c r="AT49" s="299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29</v>
      </c>
      <c r="L50" s="3" t="str">
        <f>IF(E14= "Vyplň údaj","",E14)</f>
        <v/>
      </c>
      <c r="AI50" s="28" t="s">
        <v>34</v>
      </c>
      <c r="AM50" s="296" t="str">
        <f>IF(E20="","",E20)</f>
        <v>Nina Blavková Děčín</v>
      </c>
      <c r="AN50" s="297"/>
      <c r="AO50" s="297"/>
      <c r="AP50" s="297"/>
      <c r="AR50" s="33"/>
      <c r="AS50" s="300"/>
      <c r="AT50" s="301"/>
      <c r="BD50" s="54"/>
    </row>
    <row r="51" spans="1:91" s="1" customFormat="1" ht="10.9" customHeight="1">
      <c r="B51" s="33"/>
      <c r="AR51" s="33"/>
      <c r="AS51" s="300"/>
      <c r="AT51" s="301"/>
      <c r="BD51" s="54"/>
    </row>
    <row r="52" spans="1:91" s="1" customFormat="1" ht="29.25" customHeight="1">
      <c r="B52" s="33"/>
      <c r="C52" s="302" t="s">
        <v>53</v>
      </c>
      <c r="D52" s="303"/>
      <c r="E52" s="303"/>
      <c r="F52" s="303"/>
      <c r="G52" s="303"/>
      <c r="H52" s="55"/>
      <c r="I52" s="304" t="s">
        <v>54</v>
      </c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5" t="s">
        <v>55</v>
      </c>
      <c r="AH52" s="303"/>
      <c r="AI52" s="303"/>
      <c r="AJ52" s="303"/>
      <c r="AK52" s="303"/>
      <c r="AL52" s="303"/>
      <c r="AM52" s="303"/>
      <c r="AN52" s="304" t="s">
        <v>56</v>
      </c>
      <c r="AO52" s="303"/>
      <c r="AP52" s="303"/>
      <c r="AQ52" s="56" t="s">
        <v>57</v>
      </c>
      <c r="AR52" s="33"/>
      <c r="AS52" s="57" t="s">
        <v>58</v>
      </c>
      <c r="AT52" s="58" t="s">
        <v>59</v>
      </c>
      <c r="AU52" s="58" t="s">
        <v>60</v>
      </c>
      <c r="AV52" s="58" t="s">
        <v>61</v>
      </c>
      <c r="AW52" s="58" t="s">
        <v>62</v>
      </c>
      <c r="AX52" s="58" t="s">
        <v>63</v>
      </c>
      <c r="AY52" s="58" t="s">
        <v>64</v>
      </c>
      <c r="AZ52" s="58" t="s">
        <v>65</v>
      </c>
      <c r="BA52" s="58" t="s">
        <v>66</v>
      </c>
      <c r="BB52" s="58" t="s">
        <v>67</v>
      </c>
      <c r="BC52" s="58" t="s">
        <v>68</v>
      </c>
      <c r="BD52" s="59" t="s">
        <v>69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09">
        <f>ROUND(SUM(AG55:AG57),1)</f>
        <v>0</v>
      </c>
      <c r="AH54" s="309"/>
      <c r="AI54" s="309"/>
      <c r="AJ54" s="309"/>
      <c r="AK54" s="309"/>
      <c r="AL54" s="309"/>
      <c r="AM54" s="309"/>
      <c r="AN54" s="310">
        <f>SUM(AG54,AT54)</f>
        <v>0</v>
      </c>
      <c r="AO54" s="310"/>
      <c r="AP54" s="310"/>
      <c r="AQ54" s="65" t="s">
        <v>19</v>
      </c>
      <c r="AR54" s="61"/>
      <c r="AS54" s="66">
        <f>ROUND(SUM(AS55:AS57),1)</f>
        <v>0</v>
      </c>
      <c r="AT54" s="67">
        <f>ROUND(SUM(AV54:AW54),1)</f>
        <v>0</v>
      </c>
      <c r="AU54" s="68">
        <f>ROUND(SUM(AU55:AU57),5)</f>
        <v>0</v>
      </c>
      <c r="AV54" s="67">
        <f>ROUND(AZ54*L29,1)</f>
        <v>0</v>
      </c>
      <c r="AW54" s="67">
        <f>ROUND(BA54*L30,1)</f>
        <v>0</v>
      </c>
      <c r="AX54" s="67">
        <f>ROUND(BB54*L29,1)</f>
        <v>0</v>
      </c>
      <c r="AY54" s="67">
        <f>ROUND(BC54*L30,1)</f>
        <v>0</v>
      </c>
      <c r="AZ54" s="67">
        <f>ROUND(SUM(AZ55:AZ57),1)</f>
        <v>0</v>
      </c>
      <c r="BA54" s="67">
        <f>ROUND(SUM(BA55:BA57),1)</f>
        <v>0</v>
      </c>
      <c r="BB54" s="67">
        <f>ROUND(SUM(BB55:BB57),1)</f>
        <v>0</v>
      </c>
      <c r="BC54" s="67">
        <f>ROUND(SUM(BC55:BC57),1)</f>
        <v>0</v>
      </c>
      <c r="BD54" s="69">
        <f>ROUND(SUM(BD55:BD57),1)</f>
        <v>0</v>
      </c>
      <c r="BS54" s="70" t="s">
        <v>71</v>
      </c>
      <c r="BT54" s="70" t="s">
        <v>72</v>
      </c>
      <c r="BU54" s="71" t="s">
        <v>73</v>
      </c>
      <c r="BV54" s="70" t="s">
        <v>74</v>
      </c>
      <c r="BW54" s="70" t="s">
        <v>5</v>
      </c>
      <c r="BX54" s="70" t="s">
        <v>75</v>
      </c>
      <c r="CL54" s="70" t="s">
        <v>19</v>
      </c>
    </row>
    <row r="55" spans="1:91" s="6" customFormat="1" ht="24.75" customHeight="1">
      <c r="A55" s="72" t="s">
        <v>76</v>
      </c>
      <c r="B55" s="73"/>
      <c r="C55" s="74"/>
      <c r="D55" s="308" t="s">
        <v>77</v>
      </c>
      <c r="E55" s="308"/>
      <c r="F55" s="308"/>
      <c r="G55" s="308"/>
      <c r="H55" s="308"/>
      <c r="I55" s="75"/>
      <c r="J55" s="308" t="s">
        <v>78</v>
      </c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6">
        <f>'001 - VÝMĚNA STŘEŠNÍ KRYT...'!J30</f>
        <v>0</v>
      </c>
      <c r="AH55" s="307"/>
      <c r="AI55" s="307"/>
      <c r="AJ55" s="307"/>
      <c r="AK55" s="307"/>
      <c r="AL55" s="307"/>
      <c r="AM55" s="307"/>
      <c r="AN55" s="306">
        <f>SUM(AG55,AT55)</f>
        <v>0</v>
      </c>
      <c r="AO55" s="307"/>
      <c r="AP55" s="307"/>
      <c r="AQ55" s="76" t="s">
        <v>79</v>
      </c>
      <c r="AR55" s="73"/>
      <c r="AS55" s="77">
        <v>0</v>
      </c>
      <c r="AT55" s="78">
        <f>ROUND(SUM(AV55:AW55),1)</f>
        <v>0</v>
      </c>
      <c r="AU55" s="79">
        <f>'001 - VÝMĚNA STŘEŠNÍ KRYT...'!P91</f>
        <v>0</v>
      </c>
      <c r="AV55" s="78">
        <f>'001 - VÝMĚNA STŘEŠNÍ KRYT...'!J33</f>
        <v>0</v>
      </c>
      <c r="AW55" s="78">
        <f>'001 - VÝMĚNA STŘEŠNÍ KRYT...'!J34</f>
        <v>0</v>
      </c>
      <c r="AX55" s="78">
        <f>'001 - VÝMĚNA STŘEŠNÍ KRYT...'!J35</f>
        <v>0</v>
      </c>
      <c r="AY55" s="78">
        <f>'001 - VÝMĚNA STŘEŠNÍ KRYT...'!J36</f>
        <v>0</v>
      </c>
      <c r="AZ55" s="78">
        <f>'001 - VÝMĚNA STŘEŠNÍ KRYT...'!F33</f>
        <v>0</v>
      </c>
      <c r="BA55" s="78">
        <f>'001 - VÝMĚNA STŘEŠNÍ KRYT...'!F34</f>
        <v>0</v>
      </c>
      <c r="BB55" s="78">
        <f>'001 - VÝMĚNA STŘEŠNÍ KRYT...'!F35</f>
        <v>0</v>
      </c>
      <c r="BC55" s="78">
        <f>'001 - VÝMĚNA STŘEŠNÍ KRYT...'!F36</f>
        <v>0</v>
      </c>
      <c r="BD55" s="80">
        <f>'001 - VÝMĚNA STŘEŠNÍ KRYT...'!F37</f>
        <v>0</v>
      </c>
      <c r="BT55" s="81" t="s">
        <v>80</v>
      </c>
      <c r="BV55" s="81" t="s">
        <v>74</v>
      </c>
      <c r="BW55" s="81" t="s">
        <v>81</v>
      </c>
      <c r="BX55" s="81" t="s">
        <v>5</v>
      </c>
      <c r="CL55" s="81" t="s">
        <v>19</v>
      </c>
      <c r="CM55" s="81" t="s">
        <v>82</v>
      </c>
    </row>
    <row r="56" spans="1:91" s="6" customFormat="1" ht="37.5" customHeight="1">
      <c r="A56" s="72" t="s">
        <v>76</v>
      </c>
      <c r="B56" s="73"/>
      <c r="C56" s="74"/>
      <c r="D56" s="308" t="s">
        <v>83</v>
      </c>
      <c r="E56" s="308"/>
      <c r="F56" s="308"/>
      <c r="G56" s="308"/>
      <c r="H56" s="308"/>
      <c r="I56" s="75"/>
      <c r="J56" s="308" t="s">
        <v>84</v>
      </c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6">
        <f>'002 - OPRAVA FASÁDY (LEŠE...'!J30</f>
        <v>0</v>
      </c>
      <c r="AH56" s="307"/>
      <c r="AI56" s="307"/>
      <c r="AJ56" s="307"/>
      <c r="AK56" s="307"/>
      <c r="AL56" s="307"/>
      <c r="AM56" s="307"/>
      <c r="AN56" s="306">
        <f>SUM(AG56,AT56)</f>
        <v>0</v>
      </c>
      <c r="AO56" s="307"/>
      <c r="AP56" s="307"/>
      <c r="AQ56" s="76" t="s">
        <v>79</v>
      </c>
      <c r="AR56" s="73"/>
      <c r="AS56" s="77">
        <v>0</v>
      </c>
      <c r="AT56" s="78">
        <f>ROUND(SUM(AV56:AW56),1)</f>
        <v>0</v>
      </c>
      <c r="AU56" s="79">
        <f>'002 - OPRAVA FASÁDY (LEŠE...'!P89</f>
        <v>0</v>
      </c>
      <c r="AV56" s="78">
        <f>'002 - OPRAVA FASÁDY (LEŠE...'!J33</f>
        <v>0</v>
      </c>
      <c r="AW56" s="78">
        <f>'002 - OPRAVA FASÁDY (LEŠE...'!J34</f>
        <v>0</v>
      </c>
      <c r="AX56" s="78">
        <f>'002 - OPRAVA FASÁDY (LEŠE...'!J35</f>
        <v>0</v>
      </c>
      <c r="AY56" s="78">
        <f>'002 - OPRAVA FASÁDY (LEŠE...'!J36</f>
        <v>0</v>
      </c>
      <c r="AZ56" s="78">
        <f>'002 - OPRAVA FASÁDY (LEŠE...'!F33</f>
        <v>0</v>
      </c>
      <c r="BA56" s="78">
        <f>'002 - OPRAVA FASÁDY (LEŠE...'!F34</f>
        <v>0</v>
      </c>
      <c r="BB56" s="78">
        <f>'002 - OPRAVA FASÁDY (LEŠE...'!F35</f>
        <v>0</v>
      </c>
      <c r="BC56" s="78">
        <f>'002 - OPRAVA FASÁDY (LEŠE...'!F36</f>
        <v>0</v>
      </c>
      <c r="BD56" s="80">
        <f>'002 - OPRAVA FASÁDY (LEŠE...'!F37</f>
        <v>0</v>
      </c>
      <c r="BT56" s="81" t="s">
        <v>80</v>
      </c>
      <c r="BV56" s="81" t="s">
        <v>74</v>
      </c>
      <c r="BW56" s="81" t="s">
        <v>85</v>
      </c>
      <c r="BX56" s="81" t="s">
        <v>5</v>
      </c>
      <c r="CL56" s="81" t="s">
        <v>19</v>
      </c>
      <c r="CM56" s="81" t="s">
        <v>82</v>
      </c>
    </row>
    <row r="57" spans="1:91" s="6" customFormat="1" ht="16.5" customHeight="1">
      <c r="A57" s="72" t="s">
        <v>76</v>
      </c>
      <c r="B57" s="73"/>
      <c r="C57" s="74"/>
      <c r="D57" s="308" t="s">
        <v>86</v>
      </c>
      <c r="E57" s="308"/>
      <c r="F57" s="308"/>
      <c r="G57" s="308"/>
      <c r="H57" s="308"/>
      <c r="I57" s="75"/>
      <c r="J57" s="308" t="s">
        <v>87</v>
      </c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6">
        <f>'003 - VEDLEJŠÍ ROZPOČTOVÉ...'!J30</f>
        <v>0</v>
      </c>
      <c r="AH57" s="307"/>
      <c r="AI57" s="307"/>
      <c r="AJ57" s="307"/>
      <c r="AK57" s="307"/>
      <c r="AL57" s="307"/>
      <c r="AM57" s="307"/>
      <c r="AN57" s="306">
        <f>SUM(AG57,AT57)</f>
        <v>0</v>
      </c>
      <c r="AO57" s="307"/>
      <c r="AP57" s="307"/>
      <c r="AQ57" s="76" t="s">
        <v>88</v>
      </c>
      <c r="AR57" s="73"/>
      <c r="AS57" s="82">
        <v>0</v>
      </c>
      <c r="AT57" s="83">
        <f>ROUND(SUM(AV57:AW57),1)</f>
        <v>0</v>
      </c>
      <c r="AU57" s="84">
        <f>'003 - VEDLEJŠÍ ROZPOČTOVÉ...'!P83</f>
        <v>0</v>
      </c>
      <c r="AV57" s="83">
        <f>'003 - VEDLEJŠÍ ROZPOČTOVÉ...'!J33</f>
        <v>0</v>
      </c>
      <c r="AW57" s="83">
        <f>'003 - VEDLEJŠÍ ROZPOČTOVÉ...'!J34</f>
        <v>0</v>
      </c>
      <c r="AX57" s="83">
        <f>'003 - VEDLEJŠÍ ROZPOČTOVÉ...'!J35</f>
        <v>0</v>
      </c>
      <c r="AY57" s="83">
        <f>'003 - VEDLEJŠÍ ROZPOČTOVÉ...'!J36</f>
        <v>0</v>
      </c>
      <c r="AZ57" s="83">
        <f>'003 - VEDLEJŠÍ ROZPOČTOVÉ...'!F33</f>
        <v>0</v>
      </c>
      <c r="BA57" s="83">
        <f>'003 - VEDLEJŠÍ ROZPOČTOVÉ...'!F34</f>
        <v>0</v>
      </c>
      <c r="BB57" s="83">
        <f>'003 - VEDLEJŠÍ ROZPOČTOVÉ...'!F35</f>
        <v>0</v>
      </c>
      <c r="BC57" s="83">
        <f>'003 - VEDLEJŠÍ ROZPOČTOVÉ...'!F36</f>
        <v>0</v>
      </c>
      <c r="BD57" s="85">
        <f>'003 - VEDLEJŠÍ ROZPOČTOVÉ...'!F37</f>
        <v>0</v>
      </c>
      <c r="BT57" s="81" t="s">
        <v>80</v>
      </c>
      <c r="BV57" s="81" t="s">
        <v>74</v>
      </c>
      <c r="BW57" s="81" t="s">
        <v>89</v>
      </c>
      <c r="BX57" s="81" t="s">
        <v>5</v>
      </c>
      <c r="CL57" s="81" t="s">
        <v>19</v>
      </c>
      <c r="CM57" s="81" t="s">
        <v>82</v>
      </c>
    </row>
    <row r="58" spans="1:91" s="1" customFormat="1" ht="30" customHeight="1">
      <c r="B58" s="33"/>
      <c r="AR58" s="33"/>
    </row>
    <row r="59" spans="1:91" s="1" customFormat="1" ht="6.95" customHeight="1"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33"/>
    </row>
  </sheetData>
  <sheetProtection algorithmName="SHA-512" hashValue="lvbXKm99dUOiZl2VN4z9F8f7T3exEpXYRZsLmkoKu2a0G0yixRUxZCjZW1GbxeAGPo+55XGxgAxzN66UcsKc5g==" saltValue="zF43AvmSN0ZulxL84aXLyFnak4+5RM3WYuIi5rZxXMFuxjaPx3zpb7QOXu/dNYMdCjmy3T6HlaiZRvBp6qJnmw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01 - VÝMĚNA STŘEŠNÍ KRYT...'!C2" display="/" xr:uid="{00000000-0004-0000-0000-000000000000}"/>
    <hyperlink ref="A56" location="'002 - OPRAVA FASÁDY (LEŠE...'!C2" display="/" xr:uid="{00000000-0004-0000-0000-000001000000}"/>
    <hyperlink ref="A57" location="'003 - VEDLEJŠÍ ROZPOČTOVÉ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AT2" s="18" t="s">
        <v>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90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1" t="str">
        <f>'Rekapitulace stavby'!K6</f>
        <v>MŠ MALŠOVICE č.p. 108 - VÝMĚNA STŘEŠNÍ KRYTINY A OPRAVA FASÁDY</v>
      </c>
      <c r="F7" s="312"/>
      <c r="G7" s="312"/>
      <c r="H7" s="312"/>
      <c r="L7" s="21"/>
    </row>
    <row r="8" spans="2:46" s="1" customFormat="1" ht="12" customHeight="1">
      <c r="B8" s="33"/>
      <c r="D8" s="28" t="s">
        <v>91</v>
      </c>
      <c r="L8" s="33"/>
    </row>
    <row r="9" spans="2:46" s="1" customFormat="1" ht="16.5" customHeight="1">
      <c r="B9" s="33"/>
      <c r="E9" s="293" t="s">
        <v>92</v>
      </c>
      <c r="F9" s="313"/>
      <c r="G9" s="313"/>
      <c r="H9" s="313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4" t="str">
        <f>'Rekapitulace stavby'!E14</f>
        <v>Vyplň údaj</v>
      </c>
      <c r="F18" s="277"/>
      <c r="G18" s="277"/>
      <c r="H18" s="277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2" t="s">
        <v>37</v>
      </c>
      <c r="F27" s="282"/>
      <c r="G27" s="282"/>
      <c r="H27" s="282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ROUND(J91,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ROUND((SUM(BE91:BE376)),  1)</f>
        <v>0</v>
      </c>
      <c r="I33" s="90">
        <v>0.21</v>
      </c>
      <c r="J33" s="89">
        <f>ROUND(((SUM(BE91:BE376))*I33),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ROUND((SUM(BF91:BF376)),  1)</f>
        <v>0</v>
      </c>
      <c r="I34" s="90">
        <v>0.12</v>
      </c>
      <c r="J34" s="89">
        <f>ROUND(((SUM(BF91:BF376))*I34),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ROUND((SUM(BG91:BG376)),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ROUND((SUM(BH91:BH376)),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ROUND((SUM(BI91:BI376)),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93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1" t="str">
        <f>E7</f>
        <v>MŠ MALŠOVICE č.p. 108 - VÝMĚNA STŘEŠNÍ KRYTINY A OPRAVA FASÁDY</v>
      </c>
      <c r="F48" s="312"/>
      <c r="G48" s="312"/>
      <c r="H48" s="312"/>
      <c r="L48" s="33"/>
    </row>
    <row r="49" spans="2:47" s="1" customFormat="1" ht="12" customHeight="1">
      <c r="B49" s="33"/>
      <c r="C49" s="28" t="s">
        <v>91</v>
      </c>
      <c r="L49" s="33"/>
    </row>
    <row r="50" spans="2:47" s="1" customFormat="1" ht="16.5" customHeight="1">
      <c r="B50" s="33"/>
      <c r="E50" s="293" t="str">
        <f>E9</f>
        <v>001 - VÝMĚNA STŘEŠNÍ KRYTINY (NĚKTERÉ KLEMPÍŘSKÉ PRVKY PONECHÁNY)</v>
      </c>
      <c r="F50" s="313"/>
      <c r="G50" s="313"/>
      <c r="H50" s="313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94</v>
      </c>
      <c r="D57" s="91"/>
      <c r="E57" s="91"/>
      <c r="F57" s="91"/>
      <c r="G57" s="91"/>
      <c r="H57" s="91"/>
      <c r="I57" s="91"/>
      <c r="J57" s="98" t="s">
        <v>95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J91</f>
        <v>0</v>
      </c>
      <c r="L59" s="33"/>
      <c r="AU59" s="18" t="s">
        <v>96</v>
      </c>
    </row>
    <row r="60" spans="2:47" s="8" customFormat="1" ht="24.95" customHeight="1">
      <c r="B60" s="100"/>
      <c r="D60" s="101" t="s">
        <v>97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9" customFormat="1" ht="19.899999999999999" customHeight="1">
      <c r="B61" s="104"/>
      <c r="D61" s="105" t="s">
        <v>98</v>
      </c>
      <c r="E61" s="106"/>
      <c r="F61" s="106"/>
      <c r="G61" s="106"/>
      <c r="H61" s="106"/>
      <c r="I61" s="106"/>
      <c r="J61" s="107">
        <f>J93</f>
        <v>0</v>
      </c>
      <c r="L61" s="104"/>
    </row>
    <row r="62" spans="2:47" s="9" customFormat="1" ht="14.85" customHeight="1">
      <c r="B62" s="104"/>
      <c r="D62" s="105" t="s">
        <v>99</v>
      </c>
      <c r="E62" s="106"/>
      <c r="F62" s="106"/>
      <c r="G62" s="106"/>
      <c r="H62" s="106"/>
      <c r="I62" s="106"/>
      <c r="J62" s="107">
        <f>J94</f>
        <v>0</v>
      </c>
      <c r="L62" s="104"/>
    </row>
    <row r="63" spans="2:47" s="9" customFormat="1" ht="14.85" customHeight="1">
      <c r="B63" s="104"/>
      <c r="D63" s="105" t="s">
        <v>100</v>
      </c>
      <c r="E63" s="106"/>
      <c r="F63" s="106"/>
      <c r="G63" s="106"/>
      <c r="H63" s="106"/>
      <c r="I63" s="106"/>
      <c r="J63" s="107">
        <f>J142</f>
        <v>0</v>
      </c>
      <c r="L63" s="104"/>
    </row>
    <row r="64" spans="2:47" s="9" customFormat="1" ht="19.899999999999999" customHeight="1">
      <c r="B64" s="104"/>
      <c r="D64" s="105" t="s">
        <v>101</v>
      </c>
      <c r="E64" s="106"/>
      <c r="F64" s="106"/>
      <c r="G64" s="106"/>
      <c r="H64" s="106"/>
      <c r="I64" s="106"/>
      <c r="J64" s="107">
        <f>J178</f>
        <v>0</v>
      </c>
      <c r="L64" s="104"/>
    </row>
    <row r="65" spans="2:12" s="8" customFormat="1" ht="24.95" customHeight="1">
      <c r="B65" s="100"/>
      <c r="D65" s="101" t="s">
        <v>102</v>
      </c>
      <c r="E65" s="102"/>
      <c r="F65" s="102"/>
      <c r="G65" s="102"/>
      <c r="H65" s="102"/>
      <c r="I65" s="102"/>
      <c r="J65" s="103">
        <f>J187</f>
        <v>0</v>
      </c>
      <c r="L65" s="100"/>
    </row>
    <row r="66" spans="2:12" s="9" customFormat="1" ht="19.899999999999999" customHeight="1">
      <c r="B66" s="104"/>
      <c r="D66" s="105" t="s">
        <v>103</v>
      </c>
      <c r="E66" s="106"/>
      <c r="F66" s="106"/>
      <c r="G66" s="106"/>
      <c r="H66" s="106"/>
      <c r="I66" s="106"/>
      <c r="J66" s="107">
        <f>J188</f>
        <v>0</v>
      </c>
      <c r="L66" s="104"/>
    </row>
    <row r="67" spans="2:12" s="9" customFormat="1" ht="19.899999999999999" customHeight="1">
      <c r="B67" s="104"/>
      <c r="D67" s="105" t="s">
        <v>104</v>
      </c>
      <c r="E67" s="106"/>
      <c r="F67" s="106"/>
      <c r="G67" s="106"/>
      <c r="H67" s="106"/>
      <c r="I67" s="106"/>
      <c r="J67" s="107">
        <f>J210</f>
        <v>0</v>
      </c>
      <c r="L67" s="104"/>
    </row>
    <row r="68" spans="2:12" s="9" customFormat="1" ht="19.899999999999999" customHeight="1">
      <c r="B68" s="104"/>
      <c r="D68" s="105" t="s">
        <v>105</v>
      </c>
      <c r="E68" s="106"/>
      <c r="F68" s="106"/>
      <c r="G68" s="106"/>
      <c r="H68" s="106"/>
      <c r="I68" s="106"/>
      <c r="J68" s="107">
        <f>J242</f>
        <v>0</v>
      </c>
      <c r="L68" s="104"/>
    </row>
    <row r="69" spans="2:12" s="9" customFormat="1" ht="19.899999999999999" customHeight="1">
      <c r="B69" s="104"/>
      <c r="D69" s="105" t="s">
        <v>106</v>
      </c>
      <c r="E69" s="106"/>
      <c r="F69" s="106"/>
      <c r="G69" s="106"/>
      <c r="H69" s="106"/>
      <c r="I69" s="106"/>
      <c r="J69" s="107">
        <f>J342</f>
        <v>0</v>
      </c>
      <c r="L69" s="104"/>
    </row>
    <row r="70" spans="2:12" s="9" customFormat="1" ht="19.899999999999999" customHeight="1">
      <c r="B70" s="104"/>
      <c r="D70" s="105" t="s">
        <v>107</v>
      </c>
      <c r="E70" s="106"/>
      <c r="F70" s="106"/>
      <c r="G70" s="106"/>
      <c r="H70" s="106"/>
      <c r="I70" s="106"/>
      <c r="J70" s="107">
        <f>J350</f>
        <v>0</v>
      </c>
      <c r="L70" s="104"/>
    </row>
    <row r="71" spans="2:12" s="8" customFormat="1" ht="24.95" customHeight="1">
      <c r="B71" s="100"/>
      <c r="D71" s="101" t="s">
        <v>108</v>
      </c>
      <c r="E71" s="102"/>
      <c r="F71" s="102"/>
      <c r="G71" s="102"/>
      <c r="H71" s="102"/>
      <c r="I71" s="102"/>
      <c r="J71" s="103">
        <f>J373</f>
        <v>0</v>
      </c>
      <c r="L71" s="100"/>
    </row>
    <row r="72" spans="2:12" s="1" customFormat="1" ht="21.75" customHeight="1">
      <c r="B72" s="33"/>
      <c r="L72" s="33"/>
    </row>
    <row r="73" spans="2:12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>
      <c r="B78" s="33"/>
      <c r="C78" s="22" t="s">
        <v>109</v>
      </c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16</v>
      </c>
      <c r="L80" s="33"/>
    </row>
    <row r="81" spans="2:65" s="1" customFormat="1" ht="16.5" customHeight="1">
      <c r="B81" s="33"/>
      <c r="E81" s="311" t="str">
        <f>E7</f>
        <v>MŠ MALŠOVICE č.p. 108 - VÝMĚNA STŘEŠNÍ KRYTINY A OPRAVA FASÁDY</v>
      </c>
      <c r="F81" s="312"/>
      <c r="G81" s="312"/>
      <c r="H81" s="312"/>
      <c r="L81" s="33"/>
    </row>
    <row r="82" spans="2:65" s="1" customFormat="1" ht="12" customHeight="1">
      <c r="B82" s="33"/>
      <c r="C82" s="28" t="s">
        <v>91</v>
      </c>
      <c r="L82" s="33"/>
    </row>
    <row r="83" spans="2:65" s="1" customFormat="1" ht="16.5" customHeight="1">
      <c r="B83" s="33"/>
      <c r="E83" s="293" t="str">
        <f>E9</f>
        <v>001 - VÝMĚNA STŘEŠNÍ KRYTINY (NĚKTERÉ KLEMPÍŘSKÉ PRVKY PONECHÁNY)</v>
      </c>
      <c r="F83" s="313"/>
      <c r="G83" s="313"/>
      <c r="H83" s="313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21</v>
      </c>
      <c r="F85" s="26" t="str">
        <f>F12</f>
        <v>MALŠOVICE</v>
      </c>
      <c r="I85" s="28" t="s">
        <v>23</v>
      </c>
      <c r="J85" s="50" t="str">
        <f>IF(J12="","",J12)</f>
        <v>7. 4. 2026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25</v>
      </c>
      <c r="F87" s="26" t="str">
        <f>E15</f>
        <v>OBEC MALŠOVICE</v>
      </c>
      <c r="I87" s="28" t="s">
        <v>31</v>
      </c>
      <c r="J87" s="31" t="str">
        <f>E21</f>
        <v>bez PD</v>
      </c>
      <c r="L87" s="33"/>
    </row>
    <row r="88" spans="2:65" s="1" customFormat="1" ht="15.2" customHeight="1">
      <c r="B88" s="33"/>
      <c r="C88" s="28" t="s">
        <v>29</v>
      </c>
      <c r="F88" s="26" t="str">
        <f>IF(E18="","",E18)</f>
        <v>Vyplň údaj</v>
      </c>
      <c r="I88" s="28" t="s">
        <v>34</v>
      </c>
      <c r="J88" s="31" t="str">
        <f>E24</f>
        <v>Nina Blavková Děčín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08"/>
      <c r="C90" s="109" t="s">
        <v>110</v>
      </c>
      <c r="D90" s="110" t="s">
        <v>57</v>
      </c>
      <c r="E90" s="110" t="s">
        <v>53</v>
      </c>
      <c r="F90" s="110" t="s">
        <v>54</v>
      </c>
      <c r="G90" s="110" t="s">
        <v>111</v>
      </c>
      <c r="H90" s="110" t="s">
        <v>112</v>
      </c>
      <c r="I90" s="110" t="s">
        <v>113</v>
      </c>
      <c r="J90" s="110" t="s">
        <v>95</v>
      </c>
      <c r="K90" s="111" t="s">
        <v>114</v>
      </c>
      <c r="L90" s="108"/>
      <c r="M90" s="57" t="s">
        <v>19</v>
      </c>
      <c r="N90" s="58" t="s">
        <v>42</v>
      </c>
      <c r="O90" s="58" t="s">
        <v>115</v>
      </c>
      <c r="P90" s="58" t="s">
        <v>116</v>
      </c>
      <c r="Q90" s="58" t="s">
        <v>117</v>
      </c>
      <c r="R90" s="58" t="s">
        <v>118</v>
      </c>
      <c r="S90" s="58" t="s">
        <v>119</v>
      </c>
      <c r="T90" s="59" t="s">
        <v>120</v>
      </c>
    </row>
    <row r="91" spans="2:65" s="1" customFormat="1" ht="22.9" customHeight="1">
      <c r="B91" s="33"/>
      <c r="C91" s="62" t="s">
        <v>121</v>
      </c>
      <c r="J91" s="112">
        <f>BK91</f>
        <v>0</v>
      </c>
      <c r="L91" s="33"/>
      <c r="M91" s="60"/>
      <c r="N91" s="51"/>
      <c r="O91" s="51"/>
      <c r="P91" s="113">
        <f>P92+P187+P373</f>
        <v>0</v>
      </c>
      <c r="Q91" s="51"/>
      <c r="R91" s="113">
        <f>R92+R187+R373</f>
        <v>2.6503026899999997</v>
      </c>
      <c r="S91" s="51"/>
      <c r="T91" s="114">
        <f>T92+T187+T373</f>
        <v>4.2209592000000002</v>
      </c>
      <c r="AT91" s="18" t="s">
        <v>71</v>
      </c>
      <c r="AU91" s="18" t="s">
        <v>96</v>
      </c>
      <c r="BK91" s="115">
        <f>BK92+BK187+BK373</f>
        <v>0</v>
      </c>
    </row>
    <row r="92" spans="2:65" s="11" customFormat="1" ht="25.9" customHeight="1">
      <c r="B92" s="116"/>
      <c r="D92" s="117" t="s">
        <v>71</v>
      </c>
      <c r="E92" s="118" t="s">
        <v>122</v>
      </c>
      <c r="F92" s="118" t="s">
        <v>123</v>
      </c>
      <c r="I92" s="119"/>
      <c r="J92" s="120">
        <f>BK92</f>
        <v>0</v>
      </c>
      <c r="L92" s="116"/>
      <c r="M92" s="121"/>
      <c r="P92" s="122">
        <f>P93+P178</f>
        <v>0</v>
      </c>
      <c r="R92" s="122">
        <f>R93+R178</f>
        <v>0</v>
      </c>
      <c r="T92" s="123">
        <f>T93+T178</f>
        <v>2.7652892000000002</v>
      </c>
      <c r="AR92" s="117" t="s">
        <v>80</v>
      </c>
      <c r="AT92" s="124" t="s">
        <v>71</v>
      </c>
      <c r="AU92" s="124" t="s">
        <v>72</v>
      </c>
      <c r="AY92" s="117" t="s">
        <v>124</v>
      </c>
      <c r="BK92" s="125">
        <f>BK93+BK178</f>
        <v>0</v>
      </c>
    </row>
    <row r="93" spans="2:65" s="11" customFormat="1" ht="22.9" customHeight="1">
      <c r="B93" s="116"/>
      <c r="D93" s="117" t="s">
        <v>71</v>
      </c>
      <c r="E93" s="126" t="s">
        <v>125</v>
      </c>
      <c r="F93" s="126" t="s">
        <v>126</v>
      </c>
      <c r="I93" s="119"/>
      <c r="J93" s="127">
        <f>BK93</f>
        <v>0</v>
      </c>
      <c r="L93" s="116"/>
      <c r="M93" s="121"/>
      <c r="P93" s="122">
        <f>P94+P142</f>
        <v>0</v>
      </c>
      <c r="R93" s="122">
        <f>R94+R142</f>
        <v>0</v>
      </c>
      <c r="T93" s="123">
        <f>T94+T142</f>
        <v>2.7652892000000002</v>
      </c>
      <c r="AR93" s="117" t="s">
        <v>80</v>
      </c>
      <c r="AT93" s="124" t="s">
        <v>71</v>
      </c>
      <c r="AU93" s="124" t="s">
        <v>80</v>
      </c>
      <c r="AY93" s="117" t="s">
        <v>124</v>
      </c>
      <c r="BK93" s="125">
        <f>BK94+BK142</f>
        <v>0</v>
      </c>
    </row>
    <row r="94" spans="2:65" s="11" customFormat="1" ht="20.85" customHeight="1">
      <c r="B94" s="116"/>
      <c r="D94" s="117" t="s">
        <v>71</v>
      </c>
      <c r="E94" s="126" t="s">
        <v>127</v>
      </c>
      <c r="F94" s="126" t="s">
        <v>128</v>
      </c>
      <c r="I94" s="119"/>
      <c r="J94" s="127">
        <f>BK94</f>
        <v>0</v>
      </c>
      <c r="L94" s="116"/>
      <c r="M94" s="121"/>
      <c r="P94" s="122">
        <f>SUM(P95:P141)</f>
        <v>0</v>
      </c>
      <c r="R94" s="122">
        <f>SUM(R95:R141)</f>
        <v>0</v>
      </c>
      <c r="T94" s="123">
        <f>SUM(T95:T141)</f>
        <v>0</v>
      </c>
      <c r="AR94" s="117" t="s">
        <v>80</v>
      </c>
      <c r="AT94" s="124" t="s">
        <v>71</v>
      </c>
      <c r="AU94" s="124" t="s">
        <v>82</v>
      </c>
      <c r="AY94" s="117" t="s">
        <v>124</v>
      </c>
      <c r="BK94" s="125">
        <f>SUM(BK95:BK141)</f>
        <v>0</v>
      </c>
    </row>
    <row r="95" spans="2:65" s="1" customFormat="1" ht="24.2" customHeight="1">
      <c r="B95" s="33"/>
      <c r="C95" s="128" t="s">
        <v>80</v>
      </c>
      <c r="D95" s="128" t="s">
        <v>129</v>
      </c>
      <c r="E95" s="129" t="s">
        <v>130</v>
      </c>
      <c r="F95" s="130" t="s">
        <v>131</v>
      </c>
      <c r="G95" s="131" t="s">
        <v>132</v>
      </c>
      <c r="H95" s="132">
        <v>606.29999999999995</v>
      </c>
      <c r="I95" s="133"/>
      <c r="J95" s="134">
        <f>ROUND(I95*H95,1)</f>
        <v>0</v>
      </c>
      <c r="K95" s="130" t="s">
        <v>133</v>
      </c>
      <c r="L95" s="33"/>
      <c r="M95" s="135" t="s">
        <v>19</v>
      </c>
      <c r="N95" s="136" t="s">
        <v>43</v>
      </c>
      <c r="P95" s="137">
        <f>O95*H95</f>
        <v>0</v>
      </c>
      <c r="Q95" s="137">
        <v>0</v>
      </c>
      <c r="R95" s="137">
        <f>Q95*H95</f>
        <v>0</v>
      </c>
      <c r="S95" s="137">
        <v>0</v>
      </c>
      <c r="T95" s="138">
        <f>S95*H95</f>
        <v>0</v>
      </c>
      <c r="AR95" s="139" t="s">
        <v>134</v>
      </c>
      <c r="AT95" s="139" t="s">
        <v>129</v>
      </c>
      <c r="AU95" s="139" t="s">
        <v>135</v>
      </c>
      <c r="AY95" s="18" t="s">
        <v>124</v>
      </c>
      <c r="BE95" s="140">
        <f>IF(N95="základní",J95,0)</f>
        <v>0</v>
      </c>
      <c r="BF95" s="140">
        <f>IF(N95="snížená",J95,0)</f>
        <v>0</v>
      </c>
      <c r="BG95" s="140">
        <f>IF(N95="zákl. přenesená",J95,0)</f>
        <v>0</v>
      </c>
      <c r="BH95" s="140">
        <f>IF(N95="sníž. přenesená",J95,0)</f>
        <v>0</v>
      </c>
      <c r="BI95" s="140">
        <f>IF(N95="nulová",J95,0)</f>
        <v>0</v>
      </c>
      <c r="BJ95" s="18" t="s">
        <v>80</v>
      </c>
      <c r="BK95" s="140">
        <f>ROUND(I95*H95,1)</f>
        <v>0</v>
      </c>
      <c r="BL95" s="18" t="s">
        <v>134</v>
      </c>
      <c r="BM95" s="139" t="s">
        <v>136</v>
      </c>
    </row>
    <row r="96" spans="2:65" s="1" customFormat="1" ht="11.25">
      <c r="B96" s="33"/>
      <c r="D96" s="141" t="s">
        <v>137</v>
      </c>
      <c r="F96" s="142" t="s">
        <v>138</v>
      </c>
      <c r="I96" s="143"/>
      <c r="L96" s="33"/>
      <c r="M96" s="144"/>
      <c r="T96" s="54"/>
      <c r="AT96" s="18" t="s">
        <v>137</v>
      </c>
      <c r="AU96" s="18" t="s">
        <v>135</v>
      </c>
    </row>
    <row r="97" spans="2:65" s="12" customFormat="1" ht="11.25">
      <c r="B97" s="145"/>
      <c r="D97" s="146" t="s">
        <v>139</v>
      </c>
      <c r="E97" s="147" t="s">
        <v>19</v>
      </c>
      <c r="F97" s="148" t="s">
        <v>140</v>
      </c>
      <c r="H97" s="149">
        <v>116.8</v>
      </c>
      <c r="I97" s="150"/>
      <c r="L97" s="145"/>
      <c r="M97" s="151"/>
      <c r="T97" s="152"/>
      <c r="AT97" s="147" t="s">
        <v>139</v>
      </c>
      <c r="AU97" s="147" t="s">
        <v>135</v>
      </c>
      <c r="AV97" s="12" t="s">
        <v>82</v>
      </c>
      <c r="AW97" s="12" t="s">
        <v>33</v>
      </c>
      <c r="AX97" s="12" t="s">
        <v>72</v>
      </c>
      <c r="AY97" s="147" t="s">
        <v>124</v>
      </c>
    </row>
    <row r="98" spans="2:65" s="12" customFormat="1" ht="11.25">
      <c r="B98" s="145"/>
      <c r="D98" s="146" t="s">
        <v>139</v>
      </c>
      <c r="E98" s="147" t="s">
        <v>19</v>
      </c>
      <c r="F98" s="148" t="s">
        <v>141</v>
      </c>
      <c r="H98" s="149">
        <v>109.5</v>
      </c>
      <c r="I98" s="150"/>
      <c r="L98" s="145"/>
      <c r="M98" s="151"/>
      <c r="T98" s="152"/>
      <c r="AT98" s="147" t="s">
        <v>139</v>
      </c>
      <c r="AU98" s="147" t="s">
        <v>135</v>
      </c>
      <c r="AV98" s="12" t="s">
        <v>82</v>
      </c>
      <c r="AW98" s="12" t="s">
        <v>33</v>
      </c>
      <c r="AX98" s="12" t="s">
        <v>72</v>
      </c>
      <c r="AY98" s="147" t="s">
        <v>124</v>
      </c>
    </row>
    <row r="99" spans="2:65" s="13" customFormat="1" ht="11.25">
      <c r="B99" s="153"/>
      <c r="D99" s="146" t="s">
        <v>139</v>
      </c>
      <c r="E99" s="154" t="s">
        <v>19</v>
      </c>
      <c r="F99" s="155" t="s">
        <v>142</v>
      </c>
      <c r="H99" s="156">
        <v>226.3</v>
      </c>
      <c r="I99" s="157"/>
      <c r="L99" s="153"/>
      <c r="M99" s="158"/>
      <c r="T99" s="159"/>
      <c r="AT99" s="154" t="s">
        <v>139</v>
      </c>
      <c r="AU99" s="154" t="s">
        <v>135</v>
      </c>
      <c r="AV99" s="13" t="s">
        <v>135</v>
      </c>
      <c r="AW99" s="13" t="s">
        <v>33</v>
      </c>
      <c r="AX99" s="13" t="s">
        <v>72</v>
      </c>
      <c r="AY99" s="154" t="s">
        <v>124</v>
      </c>
    </row>
    <row r="100" spans="2:65" s="12" customFormat="1" ht="11.25">
      <c r="B100" s="145"/>
      <c r="D100" s="146" t="s">
        <v>139</v>
      </c>
      <c r="E100" s="147" t="s">
        <v>19</v>
      </c>
      <c r="F100" s="148" t="s">
        <v>143</v>
      </c>
      <c r="H100" s="149">
        <v>380</v>
      </c>
      <c r="I100" s="150"/>
      <c r="L100" s="145"/>
      <c r="M100" s="151"/>
      <c r="T100" s="152"/>
      <c r="AT100" s="147" t="s">
        <v>139</v>
      </c>
      <c r="AU100" s="147" t="s">
        <v>135</v>
      </c>
      <c r="AV100" s="12" t="s">
        <v>82</v>
      </c>
      <c r="AW100" s="12" t="s">
        <v>33</v>
      </c>
      <c r="AX100" s="12" t="s">
        <v>72</v>
      </c>
      <c r="AY100" s="147" t="s">
        <v>124</v>
      </c>
    </row>
    <row r="101" spans="2:65" s="13" customFormat="1" ht="11.25">
      <c r="B101" s="153"/>
      <c r="D101" s="146" t="s">
        <v>139</v>
      </c>
      <c r="E101" s="154" t="s">
        <v>19</v>
      </c>
      <c r="F101" s="155" t="s">
        <v>144</v>
      </c>
      <c r="H101" s="156">
        <v>380</v>
      </c>
      <c r="I101" s="157"/>
      <c r="L101" s="153"/>
      <c r="M101" s="158"/>
      <c r="T101" s="159"/>
      <c r="AT101" s="154" t="s">
        <v>139</v>
      </c>
      <c r="AU101" s="154" t="s">
        <v>135</v>
      </c>
      <c r="AV101" s="13" t="s">
        <v>135</v>
      </c>
      <c r="AW101" s="13" t="s">
        <v>33</v>
      </c>
      <c r="AX101" s="13" t="s">
        <v>72</v>
      </c>
      <c r="AY101" s="154" t="s">
        <v>124</v>
      </c>
    </row>
    <row r="102" spans="2:65" s="14" customFormat="1" ht="11.25">
      <c r="B102" s="160"/>
      <c r="D102" s="146" t="s">
        <v>139</v>
      </c>
      <c r="E102" s="161" t="s">
        <v>19</v>
      </c>
      <c r="F102" s="162" t="s">
        <v>145</v>
      </c>
      <c r="H102" s="163">
        <v>606.29999999999995</v>
      </c>
      <c r="I102" s="164"/>
      <c r="L102" s="160"/>
      <c r="M102" s="165"/>
      <c r="T102" s="166"/>
      <c r="AT102" s="161" t="s">
        <v>139</v>
      </c>
      <c r="AU102" s="161" t="s">
        <v>135</v>
      </c>
      <c r="AV102" s="14" t="s">
        <v>134</v>
      </c>
      <c r="AW102" s="14" t="s">
        <v>33</v>
      </c>
      <c r="AX102" s="14" t="s">
        <v>80</v>
      </c>
      <c r="AY102" s="161" t="s">
        <v>124</v>
      </c>
    </row>
    <row r="103" spans="2:65" s="1" customFormat="1" ht="24.2" customHeight="1">
      <c r="B103" s="33"/>
      <c r="C103" s="128" t="s">
        <v>82</v>
      </c>
      <c r="D103" s="128" t="s">
        <v>129</v>
      </c>
      <c r="E103" s="129" t="s">
        <v>146</v>
      </c>
      <c r="F103" s="130" t="s">
        <v>147</v>
      </c>
      <c r="G103" s="131" t="s">
        <v>132</v>
      </c>
      <c r="H103" s="132">
        <v>36378</v>
      </c>
      <c r="I103" s="133"/>
      <c r="J103" s="134">
        <f>ROUND(I103*H103,1)</f>
        <v>0</v>
      </c>
      <c r="K103" s="130" t="s">
        <v>133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0</v>
      </c>
      <c r="R103" s="137">
        <f>Q103*H103</f>
        <v>0</v>
      </c>
      <c r="S103" s="137">
        <v>0</v>
      </c>
      <c r="T103" s="138">
        <f>S103*H103</f>
        <v>0</v>
      </c>
      <c r="AR103" s="139" t="s">
        <v>134</v>
      </c>
      <c r="AT103" s="139" t="s">
        <v>129</v>
      </c>
      <c r="AU103" s="139" t="s">
        <v>135</v>
      </c>
      <c r="AY103" s="18" t="s">
        <v>124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134</v>
      </c>
      <c r="BM103" s="139" t="s">
        <v>148</v>
      </c>
    </row>
    <row r="104" spans="2:65" s="1" customFormat="1" ht="11.25">
      <c r="B104" s="33"/>
      <c r="D104" s="141" t="s">
        <v>137</v>
      </c>
      <c r="F104" s="142" t="s">
        <v>149</v>
      </c>
      <c r="I104" s="143"/>
      <c r="L104" s="33"/>
      <c r="M104" s="144"/>
      <c r="T104" s="54"/>
      <c r="AT104" s="18" t="s">
        <v>137</v>
      </c>
      <c r="AU104" s="18" t="s">
        <v>135</v>
      </c>
    </row>
    <row r="105" spans="2:65" s="12" customFormat="1" ht="11.25">
      <c r="B105" s="145"/>
      <c r="D105" s="146" t="s">
        <v>139</v>
      </c>
      <c r="E105" s="147" t="s">
        <v>19</v>
      </c>
      <c r="F105" s="148" t="s">
        <v>150</v>
      </c>
      <c r="H105" s="149">
        <v>36378</v>
      </c>
      <c r="I105" s="150"/>
      <c r="L105" s="145"/>
      <c r="M105" s="151"/>
      <c r="T105" s="152"/>
      <c r="AT105" s="147" t="s">
        <v>139</v>
      </c>
      <c r="AU105" s="147" t="s">
        <v>135</v>
      </c>
      <c r="AV105" s="12" t="s">
        <v>82</v>
      </c>
      <c r="AW105" s="12" t="s">
        <v>33</v>
      </c>
      <c r="AX105" s="12" t="s">
        <v>80</v>
      </c>
      <c r="AY105" s="147" t="s">
        <v>124</v>
      </c>
    </row>
    <row r="106" spans="2:65" s="1" customFormat="1" ht="24.2" customHeight="1">
      <c r="B106" s="33"/>
      <c r="C106" s="128" t="s">
        <v>135</v>
      </c>
      <c r="D106" s="128" t="s">
        <v>129</v>
      </c>
      <c r="E106" s="129" t="s">
        <v>151</v>
      </c>
      <c r="F106" s="130" t="s">
        <v>152</v>
      </c>
      <c r="G106" s="131" t="s">
        <v>132</v>
      </c>
      <c r="H106" s="132">
        <v>606.29999999999995</v>
      </c>
      <c r="I106" s="133"/>
      <c r="J106" s="134">
        <f>ROUND(I106*H106,1)</f>
        <v>0</v>
      </c>
      <c r="K106" s="130" t="s">
        <v>133</v>
      </c>
      <c r="L106" s="33"/>
      <c r="M106" s="135" t="s">
        <v>19</v>
      </c>
      <c r="N106" s="136" t="s">
        <v>43</v>
      </c>
      <c r="P106" s="137">
        <f>O106*H106</f>
        <v>0</v>
      </c>
      <c r="Q106" s="137">
        <v>0</v>
      </c>
      <c r="R106" s="137">
        <f>Q106*H106</f>
        <v>0</v>
      </c>
      <c r="S106" s="137">
        <v>0</v>
      </c>
      <c r="T106" s="138">
        <f>S106*H106</f>
        <v>0</v>
      </c>
      <c r="AR106" s="139" t="s">
        <v>134</v>
      </c>
      <c r="AT106" s="139" t="s">
        <v>129</v>
      </c>
      <c r="AU106" s="139" t="s">
        <v>135</v>
      </c>
      <c r="AY106" s="18" t="s">
        <v>124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8" t="s">
        <v>80</v>
      </c>
      <c r="BK106" s="140">
        <f>ROUND(I106*H106,1)</f>
        <v>0</v>
      </c>
      <c r="BL106" s="18" t="s">
        <v>134</v>
      </c>
      <c r="BM106" s="139" t="s">
        <v>153</v>
      </c>
    </row>
    <row r="107" spans="2:65" s="1" customFormat="1" ht="11.25">
      <c r="B107" s="33"/>
      <c r="D107" s="141" t="s">
        <v>137</v>
      </c>
      <c r="F107" s="142" t="s">
        <v>154</v>
      </c>
      <c r="I107" s="143"/>
      <c r="L107" s="33"/>
      <c r="M107" s="144"/>
      <c r="T107" s="54"/>
      <c r="AT107" s="18" t="s">
        <v>137</v>
      </c>
      <c r="AU107" s="18" t="s">
        <v>135</v>
      </c>
    </row>
    <row r="108" spans="2:65" s="1" customFormat="1" ht="24.2" customHeight="1">
      <c r="B108" s="33"/>
      <c r="C108" s="128" t="s">
        <v>134</v>
      </c>
      <c r="D108" s="128" t="s">
        <v>129</v>
      </c>
      <c r="E108" s="129" t="s">
        <v>155</v>
      </c>
      <c r="F108" s="130" t="s">
        <v>156</v>
      </c>
      <c r="G108" s="131" t="s">
        <v>157</v>
      </c>
      <c r="H108" s="132">
        <v>29.2</v>
      </c>
      <c r="I108" s="133"/>
      <c r="J108" s="134">
        <f>ROUND(I108*H108,1)</f>
        <v>0</v>
      </c>
      <c r="K108" s="130" t="s">
        <v>133</v>
      </c>
      <c r="L108" s="33"/>
      <c r="M108" s="135" t="s">
        <v>19</v>
      </c>
      <c r="N108" s="136" t="s">
        <v>43</v>
      </c>
      <c r="P108" s="137">
        <f>O108*H108</f>
        <v>0</v>
      </c>
      <c r="Q108" s="137">
        <v>0</v>
      </c>
      <c r="R108" s="137">
        <f>Q108*H108</f>
        <v>0</v>
      </c>
      <c r="S108" s="137">
        <v>0</v>
      </c>
      <c r="T108" s="138">
        <f>S108*H108</f>
        <v>0</v>
      </c>
      <c r="AR108" s="139" t="s">
        <v>134</v>
      </c>
      <c r="AT108" s="139" t="s">
        <v>129</v>
      </c>
      <c r="AU108" s="139" t="s">
        <v>135</v>
      </c>
      <c r="AY108" s="18" t="s">
        <v>124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8" t="s">
        <v>80</v>
      </c>
      <c r="BK108" s="140">
        <f>ROUND(I108*H108,1)</f>
        <v>0</v>
      </c>
      <c r="BL108" s="18" t="s">
        <v>134</v>
      </c>
      <c r="BM108" s="139" t="s">
        <v>158</v>
      </c>
    </row>
    <row r="109" spans="2:65" s="1" customFormat="1" ht="11.25">
      <c r="B109" s="33"/>
      <c r="D109" s="141" t="s">
        <v>137</v>
      </c>
      <c r="F109" s="142" t="s">
        <v>159</v>
      </c>
      <c r="I109" s="143"/>
      <c r="L109" s="33"/>
      <c r="M109" s="144"/>
      <c r="T109" s="54"/>
      <c r="AT109" s="18" t="s">
        <v>137</v>
      </c>
      <c r="AU109" s="18" t="s">
        <v>135</v>
      </c>
    </row>
    <row r="110" spans="2:65" s="12" customFormat="1" ht="11.25">
      <c r="B110" s="145"/>
      <c r="D110" s="146" t="s">
        <v>139</v>
      </c>
      <c r="E110" s="147" t="s">
        <v>19</v>
      </c>
      <c r="F110" s="148" t="s">
        <v>160</v>
      </c>
      <c r="H110" s="149">
        <v>29.2</v>
      </c>
      <c r="I110" s="150"/>
      <c r="L110" s="145"/>
      <c r="M110" s="151"/>
      <c r="T110" s="152"/>
      <c r="AT110" s="147" t="s">
        <v>139</v>
      </c>
      <c r="AU110" s="147" t="s">
        <v>135</v>
      </c>
      <c r="AV110" s="12" t="s">
        <v>82</v>
      </c>
      <c r="AW110" s="12" t="s">
        <v>33</v>
      </c>
      <c r="AX110" s="12" t="s">
        <v>72</v>
      </c>
      <c r="AY110" s="147" t="s">
        <v>124</v>
      </c>
    </row>
    <row r="111" spans="2:65" s="13" customFormat="1" ht="11.25">
      <c r="B111" s="153"/>
      <c r="D111" s="146" t="s">
        <v>139</v>
      </c>
      <c r="E111" s="154" t="s">
        <v>19</v>
      </c>
      <c r="F111" s="155" t="s">
        <v>142</v>
      </c>
      <c r="H111" s="156">
        <v>29.2</v>
      </c>
      <c r="I111" s="157"/>
      <c r="L111" s="153"/>
      <c r="M111" s="158"/>
      <c r="T111" s="159"/>
      <c r="AT111" s="154" t="s">
        <v>139</v>
      </c>
      <c r="AU111" s="154" t="s">
        <v>135</v>
      </c>
      <c r="AV111" s="13" t="s">
        <v>135</v>
      </c>
      <c r="AW111" s="13" t="s">
        <v>33</v>
      </c>
      <c r="AX111" s="13" t="s">
        <v>72</v>
      </c>
      <c r="AY111" s="154" t="s">
        <v>124</v>
      </c>
    </row>
    <row r="112" spans="2:65" s="14" customFormat="1" ht="11.25">
      <c r="B112" s="160"/>
      <c r="D112" s="146" t="s">
        <v>139</v>
      </c>
      <c r="E112" s="161" t="s">
        <v>19</v>
      </c>
      <c r="F112" s="162" t="s">
        <v>145</v>
      </c>
      <c r="H112" s="163">
        <v>29.2</v>
      </c>
      <c r="I112" s="164"/>
      <c r="L112" s="160"/>
      <c r="M112" s="165"/>
      <c r="T112" s="166"/>
      <c r="AT112" s="161" t="s">
        <v>139</v>
      </c>
      <c r="AU112" s="161" t="s">
        <v>135</v>
      </c>
      <c r="AV112" s="14" t="s">
        <v>134</v>
      </c>
      <c r="AW112" s="14" t="s">
        <v>33</v>
      </c>
      <c r="AX112" s="14" t="s">
        <v>80</v>
      </c>
      <c r="AY112" s="161" t="s">
        <v>124</v>
      </c>
    </row>
    <row r="113" spans="2:65" s="1" customFormat="1" ht="33" customHeight="1">
      <c r="B113" s="33"/>
      <c r="C113" s="128" t="s">
        <v>161</v>
      </c>
      <c r="D113" s="128" t="s">
        <v>129</v>
      </c>
      <c r="E113" s="129" t="s">
        <v>162</v>
      </c>
      <c r="F113" s="130" t="s">
        <v>163</v>
      </c>
      <c r="G113" s="131" t="s">
        <v>157</v>
      </c>
      <c r="H113" s="132">
        <v>1752</v>
      </c>
      <c r="I113" s="133"/>
      <c r="J113" s="134">
        <f>ROUND(I113*H113,1)</f>
        <v>0</v>
      </c>
      <c r="K113" s="130" t="s">
        <v>133</v>
      </c>
      <c r="L113" s="33"/>
      <c r="M113" s="135" t="s">
        <v>19</v>
      </c>
      <c r="N113" s="136" t="s">
        <v>43</v>
      </c>
      <c r="P113" s="137">
        <f>O113*H113</f>
        <v>0</v>
      </c>
      <c r="Q113" s="137">
        <v>0</v>
      </c>
      <c r="R113" s="137">
        <f>Q113*H113</f>
        <v>0</v>
      </c>
      <c r="S113" s="137">
        <v>0</v>
      </c>
      <c r="T113" s="138">
        <f>S113*H113</f>
        <v>0</v>
      </c>
      <c r="AR113" s="139" t="s">
        <v>134</v>
      </c>
      <c r="AT113" s="139" t="s">
        <v>129</v>
      </c>
      <c r="AU113" s="139" t="s">
        <v>135</v>
      </c>
      <c r="AY113" s="18" t="s">
        <v>124</v>
      </c>
      <c r="BE113" s="140">
        <f>IF(N113="základní",J113,0)</f>
        <v>0</v>
      </c>
      <c r="BF113" s="140">
        <f>IF(N113="snížená",J113,0)</f>
        <v>0</v>
      </c>
      <c r="BG113" s="140">
        <f>IF(N113="zákl. přenesená",J113,0)</f>
        <v>0</v>
      </c>
      <c r="BH113" s="140">
        <f>IF(N113="sníž. přenesená",J113,0)</f>
        <v>0</v>
      </c>
      <c r="BI113" s="140">
        <f>IF(N113="nulová",J113,0)</f>
        <v>0</v>
      </c>
      <c r="BJ113" s="18" t="s">
        <v>80</v>
      </c>
      <c r="BK113" s="140">
        <f>ROUND(I113*H113,1)</f>
        <v>0</v>
      </c>
      <c r="BL113" s="18" t="s">
        <v>134</v>
      </c>
      <c r="BM113" s="139" t="s">
        <v>164</v>
      </c>
    </row>
    <row r="114" spans="2:65" s="1" customFormat="1" ht="11.25">
      <c r="B114" s="33"/>
      <c r="D114" s="141" t="s">
        <v>137</v>
      </c>
      <c r="F114" s="142" t="s">
        <v>165</v>
      </c>
      <c r="I114" s="143"/>
      <c r="L114" s="33"/>
      <c r="M114" s="144"/>
      <c r="T114" s="54"/>
      <c r="AT114" s="18" t="s">
        <v>137</v>
      </c>
      <c r="AU114" s="18" t="s">
        <v>135</v>
      </c>
    </row>
    <row r="115" spans="2:65" s="12" customFormat="1" ht="11.25">
      <c r="B115" s="145"/>
      <c r="D115" s="146" t="s">
        <v>139</v>
      </c>
      <c r="E115" s="147" t="s">
        <v>19</v>
      </c>
      <c r="F115" s="148" t="s">
        <v>166</v>
      </c>
      <c r="H115" s="149">
        <v>1752</v>
      </c>
      <c r="I115" s="150"/>
      <c r="L115" s="145"/>
      <c r="M115" s="151"/>
      <c r="T115" s="152"/>
      <c r="AT115" s="147" t="s">
        <v>139</v>
      </c>
      <c r="AU115" s="147" t="s">
        <v>135</v>
      </c>
      <c r="AV115" s="12" t="s">
        <v>82</v>
      </c>
      <c r="AW115" s="12" t="s">
        <v>33</v>
      </c>
      <c r="AX115" s="12" t="s">
        <v>80</v>
      </c>
      <c r="AY115" s="147" t="s">
        <v>124</v>
      </c>
    </row>
    <row r="116" spans="2:65" s="1" customFormat="1" ht="24.2" customHeight="1">
      <c r="B116" s="33"/>
      <c r="C116" s="128" t="s">
        <v>167</v>
      </c>
      <c r="D116" s="128" t="s">
        <v>129</v>
      </c>
      <c r="E116" s="129" t="s">
        <v>168</v>
      </c>
      <c r="F116" s="130" t="s">
        <v>169</v>
      </c>
      <c r="G116" s="131" t="s">
        <v>157</v>
      </c>
      <c r="H116" s="132">
        <v>29.2</v>
      </c>
      <c r="I116" s="133"/>
      <c r="J116" s="134">
        <f>ROUND(I116*H116,1)</f>
        <v>0</v>
      </c>
      <c r="K116" s="130" t="s">
        <v>133</v>
      </c>
      <c r="L116" s="33"/>
      <c r="M116" s="135" t="s">
        <v>19</v>
      </c>
      <c r="N116" s="136" t="s">
        <v>43</v>
      </c>
      <c r="P116" s="137">
        <f>O116*H116</f>
        <v>0</v>
      </c>
      <c r="Q116" s="137">
        <v>0</v>
      </c>
      <c r="R116" s="137">
        <f>Q116*H116</f>
        <v>0</v>
      </c>
      <c r="S116" s="137">
        <v>0</v>
      </c>
      <c r="T116" s="138">
        <f>S116*H116</f>
        <v>0</v>
      </c>
      <c r="AR116" s="139" t="s">
        <v>134</v>
      </c>
      <c r="AT116" s="139" t="s">
        <v>129</v>
      </c>
      <c r="AU116" s="139" t="s">
        <v>135</v>
      </c>
      <c r="AY116" s="18" t="s">
        <v>124</v>
      </c>
      <c r="BE116" s="140">
        <f>IF(N116="základní",J116,0)</f>
        <v>0</v>
      </c>
      <c r="BF116" s="140">
        <f>IF(N116="snížená",J116,0)</f>
        <v>0</v>
      </c>
      <c r="BG116" s="140">
        <f>IF(N116="zákl. přenesená",J116,0)</f>
        <v>0</v>
      </c>
      <c r="BH116" s="140">
        <f>IF(N116="sníž. přenesená",J116,0)</f>
        <v>0</v>
      </c>
      <c r="BI116" s="140">
        <f>IF(N116="nulová",J116,0)</f>
        <v>0</v>
      </c>
      <c r="BJ116" s="18" t="s">
        <v>80</v>
      </c>
      <c r="BK116" s="140">
        <f>ROUND(I116*H116,1)</f>
        <v>0</v>
      </c>
      <c r="BL116" s="18" t="s">
        <v>134</v>
      </c>
      <c r="BM116" s="139" t="s">
        <v>170</v>
      </c>
    </row>
    <row r="117" spans="2:65" s="1" customFormat="1" ht="11.25">
      <c r="B117" s="33"/>
      <c r="D117" s="141" t="s">
        <v>137</v>
      </c>
      <c r="F117" s="142" t="s">
        <v>171</v>
      </c>
      <c r="I117" s="143"/>
      <c r="L117" s="33"/>
      <c r="M117" s="144"/>
      <c r="T117" s="54"/>
      <c r="AT117" s="18" t="s">
        <v>137</v>
      </c>
      <c r="AU117" s="18" t="s">
        <v>135</v>
      </c>
    </row>
    <row r="118" spans="2:65" s="1" customFormat="1" ht="16.5" customHeight="1">
      <c r="B118" s="33"/>
      <c r="C118" s="128" t="s">
        <v>172</v>
      </c>
      <c r="D118" s="128" t="s">
        <v>129</v>
      </c>
      <c r="E118" s="129" t="s">
        <v>173</v>
      </c>
      <c r="F118" s="130" t="s">
        <v>174</v>
      </c>
      <c r="G118" s="131" t="s">
        <v>157</v>
      </c>
      <c r="H118" s="132">
        <v>17</v>
      </c>
      <c r="I118" s="133"/>
      <c r="J118" s="134">
        <f>ROUND(I118*H118,1)</f>
        <v>0</v>
      </c>
      <c r="K118" s="130" t="s">
        <v>19</v>
      </c>
      <c r="L118" s="33"/>
      <c r="M118" s="135" t="s">
        <v>19</v>
      </c>
      <c r="N118" s="136" t="s">
        <v>43</v>
      </c>
      <c r="P118" s="137">
        <f>O118*H118</f>
        <v>0</v>
      </c>
      <c r="Q118" s="137">
        <v>0</v>
      </c>
      <c r="R118" s="137">
        <f>Q118*H118</f>
        <v>0</v>
      </c>
      <c r="S118" s="137">
        <v>0</v>
      </c>
      <c r="T118" s="138">
        <f>S118*H118</f>
        <v>0</v>
      </c>
      <c r="AR118" s="139" t="s">
        <v>134</v>
      </c>
      <c r="AT118" s="139" t="s">
        <v>129</v>
      </c>
      <c r="AU118" s="139" t="s">
        <v>135</v>
      </c>
      <c r="AY118" s="18" t="s">
        <v>124</v>
      </c>
      <c r="BE118" s="140">
        <f>IF(N118="základní",J118,0)</f>
        <v>0</v>
      </c>
      <c r="BF118" s="140">
        <f>IF(N118="snížená",J118,0)</f>
        <v>0</v>
      </c>
      <c r="BG118" s="140">
        <f>IF(N118="zákl. přenesená",J118,0)</f>
        <v>0</v>
      </c>
      <c r="BH118" s="140">
        <f>IF(N118="sníž. přenesená",J118,0)</f>
        <v>0</v>
      </c>
      <c r="BI118" s="140">
        <f>IF(N118="nulová",J118,0)</f>
        <v>0</v>
      </c>
      <c r="BJ118" s="18" t="s">
        <v>80</v>
      </c>
      <c r="BK118" s="140">
        <f>ROUND(I118*H118,1)</f>
        <v>0</v>
      </c>
      <c r="BL118" s="18" t="s">
        <v>134</v>
      </c>
      <c r="BM118" s="139" t="s">
        <v>175</v>
      </c>
    </row>
    <row r="119" spans="2:65" s="12" customFormat="1" ht="11.25">
      <c r="B119" s="145"/>
      <c r="D119" s="146" t="s">
        <v>139</v>
      </c>
      <c r="E119" s="147" t="s">
        <v>19</v>
      </c>
      <c r="F119" s="148" t="s">
        <v>176</v>
      </c>
      <c r="H119" s="149">
        <v>10</v>
      </c>
      <c r="I119" s="150"/>
      <c r="L119" s="145"/>
      <c r="M119" s="151"/>
      <c r="T119" s="152"/>
      <c r="AT119" s="147" t="s">
        <v>139</v>
      </c>
      <c r="AU119" s="147" t="s">
        <v>135</v>
      </c>
      <c r="AV119" s="12" t="s">
        <v>82</v>
      </c>
      <c r="AW119" s="12" t="s">
        <v>33</v>
      </c>
      <c r="AX119" s="12" t="s">
        <v>72</v>
      </c>
      <c r="AY119" s="147" t="s">
        <v>124</v>
      </c>
    </row>
    <row r="120" spans="2:65" s="12" customFormat="1" ht="11.25">
      <c r="B120" s="145"/>
      <c r="D120" s="146" t="s">
        <v>139</v>
      </c>
      <c r="E120" s="147" t="s">
        <v>19</v>
      </c>
      <c r="F120" s="148" t="s">
        <v>177</v>
      </c>
      <c r="H120" s="149">
        <v>7</v>
      </c>
      <c r="I120" s="150"/>
      <c r="L120" s="145"/>
      <c r="M120" s="151"/>
      <c r="T120" s="152"/>
      <c r="AT120" s="147" t="s">
        <v>139</v>
      </c>
      <c r="AU120" s="147" t="s">
        <v>135</v>
      </c>
      <c r="AV120" s="12" t="s">
        <v>82</v>
      </c>
      <c r="AW120" s="12" t="s">
        <v>33</v>
      </c>
      <c r="AX120" s="12" t="s">
        <v>72</v>
      </c>
      <c r="AY120" s="147" t="s">
        <v>124</v>
      </c>
    </row>
    <row r="121" spans="2:65" s="14" customFormat="1" ht="11.25">
      <c r="B121" s="160"/>
      <c r="D121" s="146" t="s">
        <v>139</v>
      </c>
      <c r="E121" s="161" t="s">
        <v>19</v>
      </c>
      <c r="F121" s="162" t="s">
        <v>145</v>
      </c>
      <c r="H121" s="163">
        <v>17</v>
      </c>
      <c r="I121" s="164"/>
      <c r="L121" s="160"/>
      <c r="M121" s="165"/>
      <c r="T121" s="166"/>
      <c r="AT121" s="161" t="s">
        <v>139</v>
      </c>
      <c r="AU121" s="161" t="s">
        <v>135</v>
      </c>
      <c r="AV121" s="14" t="s">
        <v>134</v>
      </c>
      <c r="AW121" s="14" t="s">
        <v>33</v>
      </c>
      <c r="AX121" s="14" t="s">
        <v>80</v>
      </c>
      <c r="AY121" s="161" t="s">
        <v>124</v>
      </c>
    </row>
    <row r="122" spans="2:65" s="1" customFormat="1" ht="16.5" customHeight="1">
      <c r="B122" s="33"/>
      <c r="C122" s="128" t="s">
        <v>178</v>
      </c>
      <c r="D122" s="128" t="s">
        <v>129</v>
      </c>
      <c r="E122" s="129" t="s">
        <v>179</v>
      </c>
      <c r="F122" s="130" t="s">
        <v>180</v>
      </c>
      <c r="G122" s="131" t="s">
        <v>157</v>
      </c>
      <c r="H122" s="132">
        <v>1020</v>
      </c>
      <c r="I122" s="133"/>
      <c r="J122" s="134">
        <f>ROUND(I122*H122,1)</f>
        <v>0</v>
      </c>
      <c r="K122" s="130" t="s">
        <v>19</v>
      </c>
      <c r="L122" s="33"/>
      <c r="M122" s="135" t="s">
        <v>19</v>
      </c>
      <c r="N122" s="136" t="s">
        <v>43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134</v>
      </c>
      <c r="AT122" s="139" t="s">
        <v>129</v>
      </c>
      <c r="AU122" s="139" t="s">
        <v>135</v>
      </c>
      <c r="AY122" s="18" t="s">
        <v>124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8" t="s">
        <v>80</v>
      </c>
      <c r="BK122" s="140">
        <f>ROUND(I122*H122,1)</f>
        <v>0</v>
      </c>
      <c r="BL122" s="18" t="s">
        <v>134</v>
      </c>
      <c r="BM122" s="139" t="s">
        <v>181</v>
      </c>
    </row>
    <row r="123" spans="2:65" s="12" customFormat="1" ht="11.25">
      <c r="B123" s="145"/>
      <c r="D123" s="146" t="s">
        <v>139</v>
      </c>
      <c r="E123" s="147" t="s">
        <v>19</v>
      </c>
      <c r="F123" s="148" t="s">
        <v>182</v>
      </c>
      <c r="H123" s="149">
        <v>1020</v>
      </c>
      <c r="I123" s="150"/>
      <c r="L123" s="145"/>
      <c r="M123" s="151"/>
      <c r="T123" s="152"/>
      <c r="AT123" s="147" t="s">
        <v>139</v>
      </c>
      <c r="AU123" s="147" t="s">
        <v>135</v>
      </c>
      <c r="AV123" s="12" t="s">
        <v>82</v>
      </c>
      <c r="AW123" s="12" t="s">
        <v>33</v>
      </c>
      <c r="AX123" s="12" t="s">
        <v>80</v>
      </c>
      <c r="AY123" s="147" t="s">
        <v>124</v>
      </c>
    </row>
    <row r="124" spans="2:65" s="1" customFormat="1" ht="16.5" customHeight="1">
      <c r="B124" s="33"/>
      <c r="C124" s="128" t="s">
        <v>125</v>
      </c>
      <c r="D124" s="128" t="s">
        <v>129</v>
      </c>
      <c r="E124" s="129" t="s">
        <v>183</v>
      </c>
      <c r="F124" s="130" t="s">
        <v>184</v>
      </c>
      <c r="G124" s="131" t="s">
        <v>157</v>
      </c>
      <c r="H124" s="132">
        <v>17</v>
      </c>
      <c r="I124" s="133"/>
      <c r="J124" s="134">
        <f>ROUND(I124*H124,1)</f>
        <v>0</v>
      </c>
      <c r="K124" s="130" t="s">
        <v>19</v>
      </c>
      <c r="L124" s="33"/>
      <c r="M124" s="135" t="s">
        <v>19</v>
      </c>
      <c r="N124" s="136" t="s">
        <v>43</v>
      </c>
      <c r="P124" s="137">
        <f>O124*H124</f>
        <v>0</v>
      </c>
      <c r="Q124" s="137">
        <v>0</v>
      </c>
      <c r="R124" s="137">
        <f>Q124*H124</f>
        <v>0</v>
      </c>
      <c r="S124" s="137">
        <v>0</v>
      </c>
      <c r="T124" s="138">
        <f>S124*H124</f>
        <v>0</v>
      </c>
      <c r="AR124" s="139" t="s">
        <v>134</v>
      </c>
      <c r="AT124" s="139" t="s">
        <v>129</v>
      </c>
      <c r="AU124" s="139" t="s">
        <v>135</v>
      </c>
      <c r="AY124" s="18" t="s">
        <v>124</v>
      </c>
      <c r="BE124" s="140">
        <f>IF(N124="základní",J124,0)</f>
        <v>0</v>
      </c>
      <c r="BF124" s="140">
        <f>IF(N124="snížená",J124,0)</f>
        <v>0</v>
      </c>
      <c r="BG124" s="140">
        <f>IF(N124="zákl. přenesená",J124,0)</f>
        <v>0</v>
      </c>
      <c r="BH124" s="140">
        <f>IF(N124="sníž. přenesená",J124,0)</f>
        <v>0</v>
      </c>
      <c r="BI124" s="140">
        <f>IF(N124="nulová",J124,0)</f>
        <v>0</v>
      </c>
      <c r="BJ124" s="18" t="s">
        <v>80</v>
      </c>
      <c r="BK124" s="140">
        <f>ROUND(I124*H124,1)</f>
        <v>0</v>
      </c>
      <c r="BL124" s="18" t="s">
        <v>134</v>
      </c>
      <c r="BM124" s="139" t="s">
        <v>185</v>
      </c>
    </row>
    <row r="125" spans="2:65" s="1" customFormat="1" ht="16.5" customHeight="1">
      <c r="B125" s="33"/>
      <c r="C125" s="128" t="s">
        <v>186</v>
      </c>
      <c r="D125" s="128" t="s">
        <v>129</v>
      </c>
      <c r="E125" s="129" t="s">
        <v>187</v>
      </c>
      <c r="F125" s="130" t="s">
        <v>188</v>
      </c>
      <c r="G125" s="131" t="s">
        <v>132</v>
      </c>
      <c r="H125" s="132">
        <v>606.29999999999995</v>
      </c>
      <c r="I125" s="133"/>
      <c r="J125" s="134">
        <f>ROUND(I125*H125,1)</f>
        <v>0</v>
      </c>
      <c r="K125" s="130" t="s">
        <v>133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134</v>
      </c>
      <c r="AT125" s="139" t="s">
        <v>129</v>
      </c>
      <c r="AU125" s="139" t="s">
        <v>135</v>
      </c>
      <c r="AY125" s="18" t="s">
        <v>124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134</v>
      </c>
      <c r="BM125" s="139" t="s">
        <v>189</v>
      </c>
    </row>
    <row r="126" spans="2:65" s="1" customFormat="1" ht="11.25">
      <c r="B126" s="33"/>
      <c r="D126" s="141" t="s">
        <v>137</v>
      </c>
      <c r="F126" s="142" t="s">
        <v>190</v>
      </c>
      <c r="I126" s="143"/>
      <c r="L126" s="33"/>
      <c r="M126" s="144"/>
      <c r="T126" s="54"/>
      <c r="AT126" s="18" t="s">
        <v>137</v>
      </c>
      <c r="AU126" s="18" t="s">
        <v>135</v>
      </c>
    </row>
    <row r="127" spans="2:65" s="12" customFormat="1" ht="11.25">
      <c r="B127" s="145"/>
      <c r="D127" s="146" t="s">
        <v>139</v>
      </c>
      <c r="E127" s="147" t="s">
        <v>19</v>
      </c>
      <c r="F127" s="148" t="s">
        <v>140</v>
      </c>
      <c r="H127" s="149">
        <v>116.8</v>
      </c>
      <c r="I127" s="150"/>
      <c r="L127" s="145"/>
      <c r="M127" s="151"/>
      <c r="T127" s="152"/>
      <c r="AT127" s="147" t="s">
        <v>139</v>
      </c>
      <c r="AU127" s="147" t="s">
        <v>135</v>
      </c>
      <c r="AV127" s="12" t="s">
        <v>82</v>
      </c>
      <c r="AW127" s="12" t="s">
        <v>33</v>
      </c>
      <c r="AX127" s="12" t="s">
        <v>72</v>
      </c>
      <c r="AY127" s="147" t="s">
        <v>124</v>
      </c>
    </row>
    <row r="128" spans="2:65" s="12" customFormat="1" ht="11.25">
      <c r="B128" s="145"/>
      <c r="D128" s="146" t="s">
        <v>139</v>
      </c>
      <c r="E128" s="147" t="s">
        <v>19</v>
      </c>
      <c r="F128" s="148" t="s">
        <v>141</v>
      </c>
      <c r="H128" s="149">
        <v>109.5</v>
      </c>
      <c r="I128" s="150"/>
      <c r="L128" s="145"/>
      <c r="M128" s="151"/>
      <c r="T128" s="152"/>
      <c r="AT128" s="147" t="s">
        <v>139</v>
      </c>
      <c r="AU128" s="147" t="s">
        <v>135</v>
      </c>
      <c r="AV128" s="12" t="s">
        <v>82</v>
      </c>
      <c r="AW128" s="12" t="s">
        <v>33</v>
      </c>
      <c r="AX128" s="12" t="s">
        <v>72</v>
      </c>
      <c r="AY128" s="147" t="s">
        <v>124</v>
      </c>
    </row>
    <row r="129" spans="2:65" s="13" customFormat="1" ht="11.25">
      <c r="B129" s="153"/>
      <c r="D129" s="146" t="s">
        <v>139</v>
      </c>
      <c r="E129" s="154" t="s">
        <v>19</v>
      </c>
      <c r="F129" s="155" t="s">
        <v>142</v>
      </c>
      <c r="H129" s="156">
        <v>226.3</v>
      </c>
      <c r="I129" s="157"/>
      <c r="L129" s="153"/>
      <c r="M129" s="158"/>
      <c r="T129" s="159"/>
      <c r="AT129" s="154" t="s">
        <v>139</v>
      </c>
      <c r="AU129" s="154" t="s">
        <v>135</v>
      </c>
      <c r="AV129" s="13" t="s">
        <v>135</v>
      </c>
      <c r="AW129" s="13" t="s">
        <v>33</v>
      </c>
      <c r="AX129" s="13" t="s">
        <v>72</v>
      </c>
      <c r="AY129" s="154" t="s">
        <v>124</v>
      </c>
    </row>
    <row r="130" spans="2:65" s="12" customFormat="1" ht="11.25">
      <c r="B130" s="145"/>
      <c r="D130" s="146" t="s">
        <v>139</v>
      </c>
      <c r="E130" s="147" t="s">
        <v>19</v>
      </c>
      <c r="F130" s="148" t="s">
        <v>143</v>
      </c>
      <c r="H130" s="149">
        <v>380</v>
      </c>
      <c r="I130" s="150"/>
      <c r="L130" s="145"/>
      <c r="M130" s="151"/>
      <c r="T130" s="152"/>
      <c r="AT130" s="147" t="s">
        <v>139</v>
      </c>
      <c r="AU130" s="147" t="s">
        <v>135</v>
      </c>
      <c r="AV130" s="12" t="s">
        <v>82</v>
      </c>
      <c r="AW130" s="12" t="s">
        <v>33</v>
      </c>
      <c r="AX130" s="12" t="s">
        <v>72</v>
      </c>
      <c r="AY130" s="147" t="s">
        <v>124</v>
      </c>
    </row>
    <row r="131" spans="2:65" s="13" customFormat="1" ht="11.25">
      <c r="B131" s="153"/>
      <c r="D131" s="146" t="s">
        <v>139</v>
      </c>
      <c r="E131" s="154" t="s">
        <v>19</v>
      </c>
      <c r="F131" s="155" t="s">
        <v>144</v>
      </c>
      <c r="H131" s="156">
        <v>380</v>
      </c>
      <c r="I131" s="157"/>
      <c r="L131" s="153"/>
      <c r="M131" s="158"/>
      <c r="T131" s="159"/>
      <c r="AT131" s="154" t="s">
        <v>139</v>
      </c>
      <c r="AU131" s="154" t="s">
        <v>135</v>
      </c>
      <c r="AV131" s="13" t="s">
        <v>135</v>
      </c>
      <c r="AW131" s="13" t="s">
        <v>33</v>
      </c>
      <c r="AX131" s="13" t="s">
        <v>72</v>
      </c>
      <c r="AY131" s="154" t="s">
        <v>124</v>
      </c>
    </row>
    <row r="132" spans="2:65" s="14" customFormat="1" ht="11.25">
      <c r="B132" s="160"/>
      <c r="D132" s="146" t="s">
        <v>139</v>
      </c>
      <c r="E132" s="161" t="s">
        <v>19</v>
      </c>
      <c r="F132" s="162" t="s">
        <v>145</v>
      </c>
      <c r="H132" s="163">
        <v>606.29999999999995</v>
      </c>
      <c r="I132" s="164"/>
      <c r="L132" s="160"/>
      <c r="M132" s="165"/>
      <c r="T132" s="166"/>
      <c r="AT132" s="161" t="s">
        <v>139</v>
      </c>
      <c r="AU132" s="161" t="s">
        <v>135</v>
      </c>
      <c r="AV132" s="14" t="s">
        <v>134</v>
      </c>
      <c r="AW132" s="14" t="s">
        <v>33</v>
      </c>
      <c r="AX132" s="14" t="s">
        <v>80</v>
      </c>
      <c r="AY132" s="161" t="s">
        <v>124</v>
      </c>
    </row>
    <row r="133" spans="2:65" s="1" customFormat="1" ht="21.75" customHeight="1">
      <c r="B133" s="33"/>
      <c r="C133" s="128" t="s">
        <v>191</v>
      </c>
      <c r="D133" s="128" t="s">
        <v>129</v>
      </c>
      <c r="E133" s="129" t="s">
        <v>192</v>
      </c>
      <c r="F133" s="130" t="s">
        <v>193</v>
      </c>
      <c r="G133" s="131" t="s">
        <v>132</v>
      </c>
      <c r="H133" s="132">
        <v>36378</v>
      </c>
      <c r="I133" s="133"/>
      <c r="J133" s="134">
        <f>ROUND(I133*H133,1)</f>
        <v>0</v>
      </c>
      <c r="K133" s="130" t="s">
        <v>133</v>
      </c>
      <c r="L133" s="33"/>
      <c r="M133" s="135" t="s">
        <v>19</v>
      </c>
      <c r="N133" s="136" t="s">
        <v>43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134</v>
      </c>
      <c r="AT133" s="139" t="s">
        <v>129</v>
      </c>
      <c r="AU133" s="139" t="s">
        <v>135</v>
      </c>
      <c r="AY133" s="18" t="s">
        <v>124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8" t="s">
        <v>80</v>
      </c>
      <c r="BK133" s="140">
        <f>ROUND(I133*H133,1)</f>
        <v>0</v>
      </c>
      <c r="BL133" s="18" t="s">
        <v>134</v>
      </c>
      <c r="BM133" s="139" t="s">
        <v>194</v>
      </c>
    </row>
    <row r="134" spans="2:65" s="1" customFormat="1" ht="11.25">
      <c r="B134" s="33"/>
      <c r="D134" s="141" t="s">
        <v>137</v>
      </c>
      <c r="F134" s="142" t="s">
        <v>195</v>
      </c>
      <c r="I134" s="143"/>
      <c r="L134" s="33"/>
      <c r="M134" s="144"/>
      <c r="T134" s="54"/>
      <c r="AT134" s="18" t="s">
        <v>137</v>
      </c>
      <c r="AU134" s="18" t="s">
        <v>135</v>
      </c>
    </row>
    <row r="135" spans="2:65" s="12" customFormat="1" ht="11.25">
      <c r="B135" s="145"/>
      <c r="D135" s="146" t="s">
        <v>139</v>
      </c>
      <c r="E135" s="147" t="s">
        <v>19</v>
      </c>
      <c r="F135" s="148" t="s">
        <v>150</v>
      </c>
      <c r="H135" s="149">
        <v>36378</v>
      </c>
      <c r="I135" s="150"/>
      <c r="L135" s="145"/>
      <c r="M135" s="151"/>
      <c r="T135" s="152"/>
      <c r="AT135" s="147" t="s">
        <v>139</v>
      </c>
      <c r="AU135" s="147" t="s">
        <v>135</v>
      </c>
      <c r="AV135" s="12" t="s">
        <v>82</v>
      </c>
      <c r="AW135" s="12" t="s">
        <v>33</v>
      </c>
      <c r="AX135" s="12" t="s">
        <v>80</v>
      </c>
      <c r="AY135" s="147" t="s">
        <v>124</v>
      </c>
    </row>
    <row r="136" spans="2:65" s="1" customFormat="1" ht="16.5" customHeight="1">
      <c r="B136" s="33"/>
      <c r="C136" s="128" t="s">
        <v>8</v>
      </c>
      <c r="D136" s="128" t="s">
        <v>129</v>
      </c>
      <c r="E136" s="129" t="s">
        <v>196</v>
      </c>
      <c r="F136" s="130" t="s">
        <v>197</v>
      </c>
      <c r="G136" s="131" t="s">
        <v>132</v>
      </c>
      <c r="H136" s="132">
        <v>606.29999999999995</v>
      </c>
      <c r="I136" s="133"/>
      <c r="J136" s="134">
        <f>ROUND(I136*H136,1)</f>
        <v>0</v>
      </c>
      <c r="K136" s="130" t="s">
        <v>133</v>
      </c>
      <c r="L136" s="33"/>
      <c r="M136" s="135" t="s">
        <v>19</v>
      </c>
      <c r="N136" s="136" t="s">
        <v>43</v>
      </c>
      <c r="P136" s="137">
        <f>O136*H136</f>
        <v>0</v>
      </c>
      <c r="Q136" s="137">
        <v>0</v>
      </c>
      <c r="R136" s="137">
        <f>Q136*H136</f>
        <v>0</v>
      </c>
      <c r="S136" s="137">
        <v>0</v>
      </c>
      <c r="T136" s="138">
        <f>S136*H136</f>
        <v>0</v>
      </c>
      <c r="AR136" s="139" t="s">
        <v>134</v>
      </c>
      <c r="AT136" s="139" t="s">
        <v>129</v>
      </c>
      <c r="AU136" s="139" t="s">
        <v>135</v>
      </c>
      <c r="AY136" s="18" t="s">
        <v>124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8" t="s">
        <v>80</v>
      </c>
      <c r="BK136" s="140">
        <f>ROUND(I136*H136,1)</f>
        <v>0</v>
      </c>
      <c r="BL136" s="18" t="s">
        <v>134</v>
      </c>
      <c r="BM136" s="139" t="s">
        <v>198</v>
      </c>
    </row>
    <row r="137" spans="2:65" s="1" customFormat="1" ht="11.25">
      <c r="B137" s="33"/>
      <c r="D137" s="141" t="s">
        <v>137</v>
      </c>
      <c r="F137" s="142" t="s">
        <v>199</v>
      </c>
      <c r="I137" s="143"/>
      <c r="L137" s="33"/>
      <c r="M137" s="144"/>
      <c r="T137" s="54"/>
      <c r="AT137" s="18" t="s">
        <v>137</v>
      </c>
      <c r="AU137" s="18" t="s">
        <v>135</v>
      </c>
    </row>
    <row r="138" spans="2:65" s="1" customFormat="1" ht="16.5" customHeight="1">
      <c r="B138" s="33"/>
      <c r="C138" s="128" t="s">
        <v>200</v>
      </c>
      <c r="D138" s="128" t="s">
        <v>129</v>
      </c>
      <c r="E138" s="129" t="s">
        <v>201</v>
      </c>
      <c r="F138" s="130" t="s">
        <v>202</v>
      </c>
      <c r="G138" s="131" t="s">
        <v>132</v>
      </c>
      <c r="H138" s="132">
        <v>606.29999999999995</v>
      </c>
      <c r="I138" s="133"/>
      <c r="J138" s="134">
        <f>ROUND(I138*H138,1)</f>
        <v>0</v>
      </c>
      <c r="K138" s="130" t="s">
        <v>133</v>
      </c>
      <c r="L138" s="33"/>
      <c r="M138" s="135" t="s">
        <v>19</v>
      </c>
      <c r="N138" s="136" t="s">
        <v>43</v>
      </c>
      <c r="P138" s="137">
        <f>O138*H138</f>
        <v>0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134</v>
      </c>
      <c r="AT138" s="139" t="s">
        <v>129</v>
      </c>
      <c r="AU138" s="139" t="s">
        <v>135</v>
      </c>
      <c r="AY138" s="18" t="s">
        <v>124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8" t="s">
        <v>80</v>
      </c>
      <c r="BK138" s="140">
        <f>ROUND(I138*H138,1)</f>
        <v>0</v>
      </c>
      <c r="BL138" s="18" t="s">
        <v>134</v>
      </c>
      <c r="BM138" s="139" t="s">
        <v>203</v>
      </c>
    </row>
    <row r="139" spans="2:65" s="1" customFormat="1" ht="11.25">
      <c r="B139" s="33"/>
      <c r="D139" s="141" t="s">
        <v>137</v>
      </c>
      <c r="F139" s="142" t="s">
        <v>204</v>
      </c>
      <c r="I139" s="143"/>
      <c r="L139" s="33"/>
      <c r="M139" s="144"/>
      <c r="T139" s="54"/>
      <c r="AT139" s="18" t="s">
        <v>137</v>
      </c>
      <c r="AU139" s="18" t="s">
        <v>135</v>
      </c>
    </row>
    <row r="140" spans="2:65" s="1" customFormat="1" ht="37.9" customHeight="1">
      <c r="B140" s="33"/>
      <c r="C140" s="128" t="s">
        <v>205</v>
      </c>
      <c r="D140" s="128" t="s">
        <v>129</v>
      </c>
      <c r="E140" s="129" t="s">
        <v>206</v>
      </c>
      <c r="F140" s="130" t="s">
        <v>207</v>
      </c>
      <c r="G140" s="131" t="s">
        <v>208</v>
      </c>
      <c r="H140" s="132">
        <v>1</v>
      </c>
      <c r="I140" s="133"/>
      <c r="J140" s="134">
        <f>ROUND(I140*H140,1)</f>
        <v>0</v>
      </c>
      <c r="K140" s="130" t="s">
        <v>133</v>
      </c>
      <c r="L140" s="33"/>
      <c r="M140" s="135" t="s">
        <v>19</v>
      </c>
      <c r="N140" s="136" t="s">
        <v>43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134</v>
      </c>
      <c r="AT140" s="139" t="s">
        <v>129</v>
      </c>
      <c r="AU140" s="139" t="s">
        <v>135</v>
      </c>
      <c r="AY140" s="18" t="s">
        <v>124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8" t="s">
        <v>80</v>
      </c>
      <c r="BK140" s="140">
        <f>ROUND(I140*H140,1)</f>
        <v>0</v>
      </c>
      <c r="BL140" s="18" t="s">
        <v>134</v>
      </c>
      <c r="BM140" s="139" t="s">
        <v>209</v>
      </c>
    </row>
    <row r="141" spans="2:65" s="1" customFormat="1" ht="11.25">
      <c r="B141" s="33"/>
      <c r="D141" s="141" t="s">
        <v>137</v>
      </c>
      <c r="F141" s="142" t="s">
        <v>210</v>
      </c>
      <c r="I141" s="143"/>
      <c r="L141" s="33"/>
      <c r="M141" s="144"/>
      <c r="T141" s="54"/>
      <c r="AT141" s="18" t="s">
        <v>137</v>
      </c>
      <c r="AU141" s="18" t="s">
        <v>135</v>
      </c>
    </row>
    <row r="142" spans="2:65" s="11" customFormat="1" ht="20.85" customHeight="1">
      <c r="B142" s="116"/>
      <c r="D142" s="117" t="s">
        <v>71</v>
      </c>
      <c r="E142" s="126" t="s">
        <v>211</v>
      </c>
      <c r="F142" s="126" t="s">
        <v>212</v>
      </c>
      <c r="I142" s="119"/>
      <c r="J142" s="127">
        <f>BK142</f>
        <v>0</v>
      </c>
      <c r="L142" s="116"/>
      <c r="M142" s="121"/>
      <c r="P142" s="122">
        <f>SUM(P143:P177)</f>
        <v>0</v>
      </c>
      <c r="R142" s="122">
        <f>SUM(R143:R177)</f>
        <v>0</v>
      </c>
      <c r="T142" s="123">
        <f>SUM(T143:T177)</f>
        <v>2.7652892000000002</v>
      </c>
      <c r="AR142" s="117" t="s">
        <v>80</v>
      </c>
      <c r="AT142" s="124" t="s">
        <v>71</v>
      </c>
      <c r="AU142" s="124" t="s">
        <v>82</v>
      </c>
      <c r="AY142" s="117" t="s">
        <v>124</v>
      </c>
      <c r="BK142" s="125">
        <f>SUM(BK143:BK177)</f>
        <v>0</v>
      </c>
    </row>
    <row r="143" spans="2:65" s="1" customFormat="1" ht="16.5" customHeight="1">
      <c r="B143" s="33"/>
      <c r="C143" s="128" t="s">
        <v>213</v>
      </c>
      <c r="D143" s="128" t="s">
        <v>129</v>
      </c>
      <c r="E143" s="129" t="s">
        <v>214</v>
      </c>
      <c r="F143" s="130" t="s">
        <v>215</v>
      </c>
      <c r="G143" s="131" t="s">
        <v>132</v>
      </c>
      <c r="H143" s="132">
        <v>278.04000000000002</v>
      </c>
      <c r="I143" s="133"/>
      <c r="J143" s="134">
        <f>ROUND(I143*H143,1)</f>
        <v>0</v>
      </c>
      <c r="K143" s="130" t="s">
        <v>133</v>
      </c>
      <c r="L143" s="33"/>
      <c r="M143" s="135" t="s">
        <v>19</v>
      </c>
      <c r="N143" s="136" t="s">
        <v>43</v>
      </c>
      <c r="P143" s="137">
        <f>O143*H143</f>
        <v>0</v>
      </c>
      <c r="Q143" s="137">
        <v>0</v>
      </c>
      <c r="R143" s="137">
        <f>Q143*H143</f>
        <v>0</v>
      </c>
      <c r="S143" s="137">
        <v>9.4999999999999998E-3</v>
      </c>
      <c r="T143" s="138">
        <f>S143*H143</f>
        <v>2.6413800000000003</v>
      </c>
      <c r="AR143" s="139" t="s">
        <v>134</v>
      </c>
      <c r="AT143" s="139" t="s">
        <v>129</v>
      </c>
      <c r="AU143" s="139" t="s">
        <v>135</v>
      </c>
      <c r="AY143" s="18" t="s">
        <v>124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80</v>
      </c>
      <c r="BK143" s="140">
        <f>ROUND(I143*H143,1)</f>
        <v>0</v>
      </c>
      <c r="BL143" s="18" t="s">
        <v>134</v>
      </c>
      <c r="BM143" s="139" t="s">
        <v>216</v>
      </c>
    </row>
    <row r="144" spans="2:65" s="1" customFormat="1" ht="11.25">
      <c r="B144" s="33"/>
      <c r="D144" s="141" t="s">
        <v>137</v>
      </c>
      <c r="F144" s="142" t="s">
        <v>217</v>
      </c>
      <c r="I144" s="143"/>
      <c r="L144" s="33"/>
      <c r="M144" s="144"/>
      <c r="T144" s="54"/>
      <c r="AT144" s="18" t="s">
        <v>137</v>
      </c>
      <c r="AU144" s="18" t="s">
        <v>135</v>
      </c>
    </row>
    <row r="145" spans="2:65" s="15" customFormat="1" ht="11.25">
      <c r="B145" s="167"/>
      <c r="D145" s="146" t="s">
        <v>139</v>
      </c>
      <c r="E145" s="168" t="s">
        <v>19</v>
      </c>
      <c r="F145" s="169" t="s">
        <v>218</v>
      </c>
      <c r="H145" s="168" t="s">
        <v>19</v>
      </c>
      <c r="I145" s="170"/>
      <c r="L145" s="167"/>
      <c r="M145" s="171"/>
      <c r="T145" s="172"/>
      <c r="AT145" s="168" t="s">
        <v>139</v>
      </c>
      <c r="AU145" s="168" t="s">
        <v>135</v>
      </c>
      <c r="AV145" s="15" t="s">
        <v>80</v>
      </c>
      <c r="AW145" s="15" t="s">
        <v>33</v>
      </c>
      <c r="AX145" s="15" t="s">
        <v>72</v>
      </c>
      <c r="AY145" s="168" t="s">
        <v>124</v>
      </c>
    </row>
    <row r="146" spans="2:65" s="12" customFormat="1" ht="11.25">
      <c r="B146" s="145"/>
      <c r="D146" s="146" t="s">
        <v>139</v>
      </c>
      <c r="E146" s="147" t="s">
        <v>19</v>
      </c>
      <c r="F146" s="148" t="s">
        <v>219</v>
      </c>
      <c r="H146" s="149">
        <v>257.04000000000002</v>
      </c>
      <c r="I146" s="150"/>
      <c r="L146" s="145"/>
      <c r="M146" s="151"/>
      <c r="T146" s="152"/>
      <c r="AT146" s="147" t="s">
        <v>139</v>
      </c>
      <c r="AU146" s="147" t="s">
        <v>135</v>
      </c>
      <c r="AV146" s="12" t="s">
        <v>82</v>
      </c>
      <c r="AW146" s="12" t="s">
        <v>33</v>
      </c>
      <c r="AX146" s="12" t="s">
        <v>72</v>
      </c>
      <c r="AY146" s="147" t="s">
        <v>124</v>
      </c>
    </row>
    <row r="147" spans="2:65" s="12" customFormat="1" ht="11.25">
      <c r="B147" s="145"/>
      <c r="D147" s="146" t="s">
        <v>139</v>
      </c>
      <c r="E147" s="147" t="s">
        <v>19</v>
      </c>
      <c r="F147" s="148" t="s">
        <v>220</v>
      </c>
      <c r="H147" s="149">
        <v>14.28</v>
      </c>
      <c r="I147" s="150"/>
      <c r="L147" s="145"/>
      <c r="M147" s="151"/>
      <c r="T147" s="152"/>
      <c r="AT147" s="147" t="s">
        <v>139</v>
      </c>
      <c r="AU147" s="147" t="s">
        <v>135</v>
      </c>
      <c r="AV147" s="12" t="s">
        <v>82</v>
      </c>
      <c r="AW147" s="12" t="s">
        <v>33</v>
      </c>
      <c r="AX147" s="12" t="s">
        <v>72</v>
      </c>
      <c r="AY147" s="147" t="s">
        <v>124</v>
      </c>
    </row>
    <row r="148" spans="2:65" s="12" customFormat="1" ht="11.25">
      <c r="B148" s="145"/>
      <c r="D148" s="146" t="s">
        <v>139</v>
      </c>
      <c r="E148" s="147" t="s">
        <v>19</v>
      </c>
      <c r="F148" s="148" t="s">
        <v>221</v>
      </c>
      <c r="H148" s="149">
        <v>6.72</v>
      </c>
      <c r="I148" s="150"/>
      <c r="L148" s="145"/>
      <c r="M148" s="151"/>
      <c r="T148" s="152"/>
      <c r="AT148" s="147" t="s">
        <v>139</v>
      </c>
      <c r="AU148" s="147" t="s">
        <v>135</v>
      </c>
      <c r="AV148" s="12" t="s">
        <v>82</v>
      </c>
      <c r="AW148" s="12" t="s">
        <v>33</v>
      </c>
      <c r="AX148" s="12" t="s">
        <v>72</v>
      </c>
      <c r="AY148" s="147" t="s">
        <v>124</v>
      </c>
    </row>
    <row r="149" spans="2:65" s="14" customFormat="1" ht="11.25">
      <c r="B149" s="160"/>
      <c r="D149" s="146" t="s">
        <v>139</v>
      </c>
      <c r="E149" s="161" t="s">
        <v>19</v>
      </c>
      <c r="F149" s="162" t="s">
        <v>145</v>
      </c>
      <c r="H149" s="163">
        <v>278.04000000000002</v>
      </c>
      <c r="I149" s="164"/>
      <c r="L149" s="160"/>
      <c r="M149" s="165"/>
      <c r="T149" s="166"/>
      <c r="AT149" s="161" t="s">
        <v>139</v>
      </c>
      <c r="AU149" s="161" t="s">
        <v>135</v>
      </c>
      <c r="AV149" s="14" t="s">
        <v>134</v>
      </c>
      <c r="AW149" s="14" t="s">
        <v>33</v>
      </c>
      <c r="AX149" s="14" t="s">
        <v>80</v>
      </c>
      <c r="AY149" s="161" t="s">
        <v>124</v>
      </c>
    </row>
    <row r="150" spans="2:65" s="1" customFormat="1" ht="16.5" customHeight="1">
      <c r="B150" s="33"/>
      <c r="C150" s="128" t="s">
        <v>222</v>
      </c>
      <c r="D150" s="128" t="s">
        <v>129</v>
      </c>
      <c r="E150" s="129" t="s">
        <v>223</v>
      </c>
      <c r="F150" s="130" t="s">
        <v>224</v>
      </c>
      <c r="G150" s="131" t="s">
        <v>157</v>
      </c>
      <c r="H150" s="132">
        <v>12.6</v>
      </c>
      <c r="I150" s="133"/>
      <c r="J150" s="134">
        <f>ROUND(I150*H150,1)</f>
        <v>0</v>
      </c>
      <c r="K150" s="130" t="s">
        <v>133</v>
      </c>
      <c r="L150" s="33"/>
      <c r="M150" s="135" t="s">
        <v>19</v>
      </c>
      <c r="N150" s="136" t="s">
        <v>43</v>
      </c>
      <c r="P150" s="137">
        <f>O150*H150</f>
        <v>0</v>
      </c>
      <c r="Q150" s="137">
        <v>0</v>
      </c>
      <c r="R150" s="137">
        <f>Q150*H150</f>
        <v>0</v>
      </c>
      <c r="S150" s="137">
        <v>0</v>
      </c>
      <c r="T150" s="138">
        <f>S150*H150</f>
        <v>0</v>
      </c>
      <c r="AR150" s="139" t="s">
        <v>134</v>
      </c>
      <c r="AT150" s="139" t="s">
        <v>129</v>
      </c>
      <c r="AU150" s="139" t="s">
        <v>135</v>
      </c>
      <c r="AY150" s="18" t="s">
        <v>124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8" t="s">
        <v>80</v>
      </c>
      <c r="BK150" s="140">
        <f>ROUND(I150*H150,1)</f>
        <v>0</v>
      </c>
      <c r="BL150" s="18" t="s">
        <v>134</v>
      </c>
      <c r="BM150" s="139" t="s">
        <v>225</v>
      </c>
    </row>
    <row r="151" spans="2:65" s="1" customFormat="1" ht="11.25">
      <c r="B151" s="33"/>
      <c r="D151" s="141" t="s">
        <v>137</v>
      </c>
      <c r="F151" s="142" t="s">
        <v>226</v>
      </c>
      <c r="I151" s="143"/>
      <c r="L151" s="33"/>
      <c r="M151" s="144"/>
      <c r="T151" s="54"/>
      <c r="AT151" s="18" t="s">
        <v>137</v>
      </c>
      <c r="AU151" s="18" t="s">
        <v>135</v>
      </c>
    </row>
    <row r="152" spans="2:65" s="12" customFormat="1" ht="11.25">
      <c r="B152" s="145"/>
      <c r="D152" s="146" t="s">
        <v>139</v>
      </c>
      <c r="E152" s="147" t="s">
        <v>19</v>
      </c>
      <c r="F152" s="148" t="s">
        <v>227</v>
      </c>
      <c r="H152" s="149">
        <v>12.6</v>
      </c>
      <c r="I152" s="150"/>
      <c r="L152" s="145"/>
      <c r="M152" s="151"/>
      <c r="T152" s="152"/>
      <c r="AT152" s="147" t="s">
        <v>139</v>
      </c>
      <c r="AU152" s="147" t="s">
        <v>135</v>
      </c>
      <c r="AV152" s="12" t="s">
        <v>82</v>
      </c>
      <c r="AW152" s="12" t="s">
        <v>33</v>
      </c>
      <c r="AX152" s="12" t="s">
        <v>80</v>
      </c>
      <c r="AY152" s="147" t="s">
        <v>124</v>
      </c>
    </row>
    <row r="153" spans="2:65" s="1" customFormat="1" ht="16.5" customHeight="1">
      <c r="B153" s="33"/>
      <c r="C153" s="128" t="s">
        <v>228</v>
      </c>
      <c r="D153" s="128" t="s">
        <v>129</v>
      </c>
      <c r="E153" s="129" t="s">
        <v>229</v>
      </c>
      <c r="F153" s="130" t="s">
        <v>230</v>
      </c>
      <c r="G153" s="131" t="s">
        <v>132</v>
      </c>
      <c r="H153" s="132">
        <v>278.04000000000002</v>
      </c>
      <c r="I153" s="133"/>
      <c r="J153" s="134">
        <f>ROUND(I153*H153,1)</f>
        <v>0</v>
      </c>
      <c r="K153" s="130" t="s">
        <v>133</v>
      </c>
      <c r="L153" s="33"/>
      <c r="M153" s="135" t="s">
        <v>19</v>
      </c>
      <c r="N153" s="136" t="s">
        <v>43</v>
      </c>
      <c r="P153" s="137">
        <f>O153*H153</f>
        <v>0</v>
      </c>
      <c r="Q153" s="137">
        <v>0</v>
      </c>
      <c r="R153" s="137">
        <f>Q153*H153</f>
        <v>0</v>
      </c>
      <c r="S153" s="137">
        <v>1.2999999999999999E-4</v>
      </c>
      <c r="T153" s="138">
        <f>S153*H153</f>
        <v>3.6145200000000002E-2</v>
      </c>
      <c r="AR153" s="139" t="s">
        <v>134</v>
      </c>
      <c r="AT153" s="139" t="s">
        <v>129</v>
      </c>
      <c r="AU153" s="139" t="s">
        <v>135</v>
      </c>
      <c r="AY153" s="18" t="s">
        <v>124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8" t="s">
        <v>80</v>
      </c>
      <c r="BK153" s="140">
        <f>ROUND(I153*H153,1)</f>
        <v>0</v>
      </c>
      <c r="BL153" s="18" t="s">
        <v>134</v>
      </c>
      <c r="BM153" s="139" t="s">
        <v>231</v>
      </c>
    </row>
    <row r="154" spans="2:65" s="1" customFormat="1" ht="11.25">
      <c r="B154" s="33"/>
      <c r="D154" s="141" t="s">
        <v>137</v>
      </c>
      <c r="F154" s="142" t="s">
        <v>232</v>
      </c>
      <c r="I154" s="143"/>
      <c r="L154" s="33"/>
      <c r="M154" s="144"/>
      <c r="T154" s="54"/>
      <c r="AT154" s="18" t="s">
        <v>137</v>
      </c>
      <c r="AU154" s="18" t="s">
        <v>135</v>
      </c>
    </row>
    <row r="155" spans="2:65" s="12" customFormat="1" ht="11.25">
      <c r="B155" s="145"/>
      <c r="D155" s="146" t="s">
        <v>139</v>
      </c>
      <c r="E155" s="147" t="s">
        <v>19</v>
      </c>
      <c r="F155" s="148" t="s">
        <v>219</v>
      </c>
      <c r="H155" s="149">
        <v>257.04000000000002</v>
      </c>
      <c r="I155" s="150"/>
      <c r="L155" s="145"/>
      <c r="M155" s="151"/>
      <c r="T155" s="152"/>
      <c r="AT155" s="147" t="s">
        <v>139</v>
      </c>
      <c r="AU155" s="147" t="s">
        <v>135</v>
      </c>
      <c r="AV155" s="12" t="s">
        <v>82</v>
      </c>
      <c r="AW155" s="12" t="s">
        <v>33</v>
      </c>
      <c r="AX155" s="12" t="s">
        <v>72</v>
      </c>
      <c r="AY155" s="147" t="s">
        <v>124</v>
      </c>
    </row>
    <row r="156" spans="2:65" s="12" customFormat="1" ht="11.25">
      <c r="B156" s="145"/>
      <c r="D156" s="146" t="s">
        <v>139</v>
      </c>
      <c r="E156" s="147" t="s">
        <v>19</v>
      </c>
      <c r="F156" s="148" t="s">
        <v>220</v>
      </c>
      <c r="H156" s="149">
        <v>14.28</v>
      </c>
      <c r="I156" s="150"/>
      <c r="L156" s="145"/>
      <c r="M156" s="151"/>
      <c r="T156" s="152"/>
      <c r="AT156" s="147" t="s">
        <v>139</v>
      </c>
      <c r="AU156" s="147" t="s">
        <v>135</v>
      </c>
      <c r="AV156" s="12" t="s">
        <v>82</v>
      </c>
      <c r="AW156" s="12" t="s">
        <v>33</v>
      </c>
      <c r="AX156" s="12" t="s">
        <v>72</v>
      </c>
      <c r="AY156" s="147" t="s">
        <v>124</v>
      </c>
    </row>
    <row r="157" spans="2:65" s="12" customFormat="1" ht="11.25">
      <c r="B157" s="145"/>
      <c r="D157" s="146" t="s">
        <v>139</v>
      </c>
      <c r="E157" s="147" t="s">
        <v>19</v>
      </c>
      <c r="F157" s="148" t="s">
        <v>221</v>
      </c>
      <c r="H157" s="149">
        <v>6.72</v>
      </c>
      <c r="I157" s="150"/>
      <c r="L157" s="145"/>
      <c r="M157" s="151"/>
      <c r="T157" s="152"/>
      <c r="AT157" s="147" t="s">
        <v>139</v>
      </c>
      <c r="AU157" s="147" t="s">
        <v>135</v>
      </c>
      <c r="AV157" s="12" t="s">
        <v>82</v>
      </c>
      <c r="AW157" s="12" t="s">
        <v>33</v>
      </c>
      <c r="AX157" s="12" t="s">
        <v>72</v>
      </c>
      <c r="AY157" s="147" t="s">
        <v>124</v>
      </c>
    </row>
    <row r="158" spans="2:65" s="14" customFormat="1" ht="11.25">
      <c r="B158" s="160"/>
      <c r="D158" s="146" t="s">
        <v>139</v>
      </c>
      <c r="E158" s="161" t="s">
        <v>19</v>
      </c>
      <c r="F158" s="162" t="s">
        <v>145</v>
      </c>
      <c r="H158" s="163">
        <v>278.04000000000002</v>
      </c>
      <c r="I158" s="164"/>
      <c r="L158" s="160"/>
      <c r="M158" s="165"/>
      <c r="T158" s="166"/>
      <c r="AT158" s="161" t="s">
        <v>139</v>
      </c>
      <c r="AU158" s="161" t="s">
        <v>135</v>
      </c>
      <c r="AV158" s="14" t="s">
        <v>134</v>
      </c>
      <c r="AW158" s="14" t="s">
        <v>33</v>
      </c>
      <c r="AX158" s="14" t="s">
        <v>80</v>
      </c>
      <c r="AY158" s="161" t="s">
        <v>124</v>
      </c>
    </row>
    <row r="159" spans="2:65" s="1" customFormat="1" ht="16.5" customHeight="1">
      <c r="B159" s="33"/>
      <c r="C159" s="128" t="s">
        <v>233</v>
      </c>
      <c r="D159" s="128" t="s">
        <v>129</v>
      </c>
      <c r="E159" s="129" t="s">
        <v>234</v>
      </c>
      <c r="F159" s="130" t="s">
        <v>235</v>
      </c>
      <c r="G159" s="131" t="s">
        <v>157</v>
      </c>
      <c r="H159" s="132">
        <v>32.700000000000003</v>
      </c>
      <c r="I159" s="133"/>
      <c r="J159" s="134">
        <f>ROUND(I159*H159,1)</f>
        <v>0</v>
      </c>
      <c r="K159" s="130" t="s">
        <v>133</v>
      </c>
      <c r="L159" s="33"/>
      <c r="M159" s="135" t="s">
        <v>19</v>
      </c>
      <c r="N159" s="136" t="s">
        <v>43</v>
      </c>
      <c r="P159" s="137">
        <f>O159*H159</f>
        <v>0</v>
      </c>
      <c r="Q159" s="137">
        <v>0</v>
      </c>
      <c r="R159" s="137">
        <f>Q159*H159</f>
        <v>0</v>
      </c>
      <c r="S159" s="137">
        <v>1.7700000000000001E-3</v>
      </c>
      <c r="T159" s="138">
        <f>S159*H159</f>
        <v>5.7879000000000007E-2</v>
      </c>
      <c r="AR159" s="139" t="s">
        <v>134</v>
      </c>
      <c r="AT159" s="139" t="s">
        <v>129</v>
      </c>
      <c r="AU159" s="139" t="s">
        <v>135</v>
      </c>
      <c r="AY159" s="18" t="s">
        <v>124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8" t="s">
        <v>80</v>
      </c>
      <c r="BK159" s="140">
        <f>ROUND(I159*H159,1)</f>
        <v>0</v>
      </c>
      <c r="BL159" s="18" t="s">
        <v>134</v>
      </c>
      <c r="BM159" s="139" t="s">
        <v>236</v>
      </c>
    </row>
    <row r="160" spans="2:65" s="1" customFormat="1" ht="11.25">
      <c r="B160" s="33"/>
      <c r="D160" s="141" t="s">
        <v>137</v>
      </c>
      <c r="F160" s="142" t="s">
        <v>237</v>
      </c>
      <c r="I160" s="143"/>
      <c r="L160" s="33"/>
      <c r="M160" s="144"/>
      <c r="T160" s="54"/>
      <c r="AT160" s="18" t="s">
        <v>137</v>
      </c>
      <c r="AU160" s="18" t="s">
        <v>135</v>
      </c>
    </row>
    <row r="161" spans="2:65" s="12" customFormat="1" ht="11.25">
      <c r="B161" s="145"/>
      <c r="D161" s="146" t="s">
        <v>139</v>
      </c>
      <c r="E161" s="147" t="s">
        <v>19</v>
      </c>
      <c r="F161" s="148" t="s">
        <v>238</v>
      </c>
      <c r="H161" s="149">
        <v>25.2</v>
      </c>
      <c r="I161" s="150"/>
      <c r="L161" s="145"/>
      <c r="M161" s="151"/>
      <c r="T161" s="152"/>
      <c r="AT161" s="147" t="s">
        <v>139</v>
      </c>
      <c r="AU161" s="147" t="s">
        <v>135</v>
      </c>
      <c r="AV161" s="12" t="s">
        <v>82</v>
      </c>
      <c r="AW161" s="12" t="s">
        <v>33</v>
      </c>
      <c r="AX161" s="12" t="s">
        <v>72</v>
      </c>
      <c r="AY161" s="147" t="s">
        <v>124</v>
      </c>
    </row>
    <row r="162" spans="2:65" s="12" customFormat="1" ht="11.25">
      <c r="B162" s="145"/>
      <c r="D162" s="146" t="s">
        <v>139</v>
      </c>
      <c r="E162" s="147" t="s">
        <v>19</v>
      </c>
      <c r="F162" s="148" t="s">
        <v>239</v>
      </c>
      <c r="H162" s="149">
        <v>5.0999999999999996</v>
      </c>
      <c r="I162" s="150"/>
      <c r="L162" s="145"/>
      <c r="M162" s="151"/>
      <c r="T162" s="152"/>
      <c r="AT162" s="147" t="s">
        <v>139</v>
      </c>
      <c r="AU162" s="147" t="s">
        <v>135</v>
      </c>
      <c r="AV162" s="12" t="s">
        <v>82</v>
      </c>
      <c r="AW162" s="12" t="s">
        <v>33</v>
      </c>
      <c r="AX162" s="12" t="s">
        <v>72</v>
      </c>
      <c r="AY162" s="147" t="s">
        <v>124</v>
      </c>
    </row>
    <row r="163" spans="2:65" s="12" customFormat="1" ht="11.25">
      <c r="B163" s="145"/>
      <c r="D163" s="146" t="s">
        <v>139</v>
      </c>
      <c r="E163" s="147" t="s">
        <v>19</v>
      </c>
      <c r="F163" s="148" t="s">
        <v>240</v>
      </c>
      <c r="H163" s="149">
        <v>2.4</v>
      </c>
      <c r="I163" s="150"/>
      <c r="L163" s="145"/>
      <c r="M163" s="151"/>
      <c r="T163" s="152"/>
      <c r="AT163" s="147" t="s">
        <v>139</v>
      </c>
      <c r="AU163" s="147" t="s">
        <v>135</v>
      </c>
      <c r="AV163" s="12" t="s">
        <v>82</v>
      </c>
      <c r="AW163" s="12" t="s">
        <v>33</v>
      </c>
      <c r="AX163" s="12" t="s">
        <v>72</v>
      </c>
      <c r="AY163" s="147" t="s">
        <v>124</v>
      </c>
    </row>
    <row r="164" spans="2:65" s="14" customFormat="1" ht="11.25">
      <c r="B164" s="160"/>
      <c r="D164" s="146" t="s">
        <v>139</v>
      </c>
      <c r="E164" s="161" t="s">
        <v>19</v>
      </c>
      <c r="F164" s="162" t="s">
        <v>145</v>
      </c>
      <c r="H164" s="163">
        <v>32.700000000000003</v>
      </c>
      <c r="I164" s="164"/>
      <c r="L164" s="160"/>
      <c r="M164" s="165"/>
      <c r="T164" s="166"/>
      <c r="AT164" s="161" t="s">
        <v>139</v>
      </c>
      <c r="AU164" s="161" t="s">
        <v>135</v>
      </c>
      <c r="AV164" s="14" t="s">
        <v>134</v>
      </c>
      <c r="AW164" s="14" t="s">
        <v>33</v>
      </c>
      <c r="AX164" s="14" t="s">
        <v>80</v>
      </c>
      <c r="AY164" s="161" t="s">
        <v>124</v>
      </c>
    </row>
    <row r="165" spans="2:65" s="1" customFormat="1" ht="16.5" customHeight="1">
      <c r="B165" s="33"/>
      <c r="C165" s="128" t="s">
        <v>241</v>
      </c>
      <c r="D165" s="128" t="s">
        <v>129</v>
      </c>
      <c r="E165" s="129" t="s">
        <v>242</v>
      </c>
      <c r="F165" s="130" t="s">
        <v>243</v>
      </c>
      <c r="G165" s="131" t="s">
        <v>157</v>
      </c>
      <c r="H165" s="132">
        <v>7.5</v>
      </c>
      <c r="I165" s="133"/>
      <c r="J165" s="134">
        <f>ROUND(I165*H165,1)</f>
        <v>0</v>
      </c>
      <c r="K165" s="130" t="s">
        <v>133</v>
      </c>
      <c r="L165" s="33"/>
      <c r="M165" s="135" t="s">
        <v>19</v>
      </c>
      <c r="N165" s="136" t="s">
        <v>43</v>
      </c>
      <c r="P165" s="137">
        <f>O165*H165</f>
        <v>0</v>
      </c>
      <c r="Q165" s="137">
        <v>0</v>
      </c>
      <c r="R165" s="137">
        <f>Q165*H165</f>
        <v>0</v>
      </c>
      <c r="S165" s="137">
        <v>1.75E-3</v>
      </c>
      <c r="T165" s="138">
        <f>S165*H165</f>
        <v>1.3125E-2</v>
      </c>
      <c r="AR165" s="139" t="s">
        <v>134</v>
      </c>
      <c r="AT165" s="139" t="s">
        <v>129</v>
      </c>
      <c r="AU165" s="139" t="s">
        <v>135</v>
      </c>
      <c r="AY165" s="18" t="s">
        <v>124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8" t="s">
        <v>80</v>
      </c>
      <c r="BK165" s="140">
        <f>ROUND(I165*H165,1)</f>
        <v>0</v>
      </c>
      <c r="BL165" s="18" t="s">
        <v>134</v>
      </c>
      <c r="BM165" s="139" t="s">
        <v>244</v>
      </c>
    </row>
    <row r="166" spans="2:65" s="1" customFormat="1" ht="11.25">
      <c r="B166" s="33"/>
      <c r="D166" s="141" t="s">
        <v>137</v>
      </c>
      <c r="F166" s="142" t="s">
        <v>245</v>
      </c>
      <c r="I166" s="143"/>
      <c r="L166" s="33"/>
      <c r="M166" s="144"/>
      <c r="T166" s="54"/>
      <c r="AT166" s="18" t="s">
        <v>137</v>
      </c>
      <c r="AU166" s="18" t="s">
        <v>135</v>
      </c>
    </row>
    <row r="167" spans="2:65" s="12" customFormat="1" ht="11.25">
      <c r="B167" s="145"/>
      <c r="D167" s="146" t="s">
        <v>139</v>
      </c>
      <c r="E167" s="147" t="s">
        <v>19</v>
      </c>
      <c r="F167" s="148" t="s">
        <v>239</v>
      </c>
      <c r="H167" s="149">
        <v>5.0999999999999996</v>
      </c>
      <c r="I167" s="150"/>
      <c r="L167" s="145"/>
      <c r="M167" s="151"/>
      <c r="T167" s="152"/>
      <c r="AT167" s="147" t="s">
        <v>139</v>
      </c>
      <c r="AU167" s="147" t="s">
        <v>135</v>
      </c>
      <c r="AV167" s="12" t="s">
        <v>82</v>
      </c>
      <c r="AW167" s="12" t="s">
        <v>33</v>
      </c>
      <c r="AX167" s="12" t="s">
        <v>72</v>
      </c>
      <c r="AY167" s="147" t="s">
        <v>124</v>
      </c>
    </row>
    <row r="168" spans="2:65" s="12" customFormat="1" ht="11.25">
      <c r="B168" s="145"/>
      <c r="D168" s="146" t="s">
        <v>139</v>
      </c>
      <c r="E168" s="147" t="s">
        <v>19</v>
      </c>
      <c r="F168" s="148" t="s">
        <v>240</v>
      </c>
      <c r="H168" s="149">
        <v>2.4</v>
      </c>
      <c r="I168" s="150"/>
      <c r="L168" s="145"/>
      <c r="M168" s="151"/>
      <c r="T168" s="152"/>
      <c r="AT168" s="147" t="s">
        <v>139</v>
      </c>
      <c r="AU168" s="147" t="s">
        <v>135</v>
      </c>
      <c r="AV168" s="12" t="s">
        <v>82</v>
      </c>
      <c r="AW168" s="12" t="s">
        <v>33</v>
      </c>
      <c r="AX168" s="12" t="s">
        <v>72</v>
      </c>
      <c r="AY168" s="147" t="s">
        <v>124</v>
      </c>
    </row>
    <row r="169" spans="2:65" s="14" customFormat="1" ht="11.25">
      <c r="B169" s="160"/>
      <c r="D169" s="146" t="s">
        <v>139</v>
      </c>
      <c r="E169" s="161" t="s">
        <v>19</v>
      </c>
      <c r="F169" s="162" t="s">
        <v>145</v>
      </c>
      <c r="H169" s="163">
        <v>7.5</v>
      </c>
      <c r="I169" s="164"/>
      <c r="L169" s="160"/>
      <c r="M169" s="165"/>
      <c r="T169" s="166"/>
      <c r="AT169" s="161" t="s">
        <v>139</v>
      </c>
      <c r="AU169" s="161" t="s">
        <v>135</v>
      </c>
      <c r="AV169" s="14" t="s">
        <v>134</v>
      </c>
      <c r="AW169" s="14" t="s">
        <v>33</v>
      </c>
      <c r="AX169" s="14" t="s">
        <v>80</v>
      </c>
      <c r="AY169" s="161" t="s">
        <v>124</v>
      </c>
    </row>
    <row r="170" spans="2:65" s="1" customFormat="1" ht="16.5" customHeight="1">
      <c r="B170" s="33"/>
      <c r="C170" s="128" t="s">
        <v>246</v>
      </c>
      <c r="D170" s="128" t="s">
        <v>129</v>
      </c>
      <c r="E170" s="129" t="s">
        <v>247</v>
      </c>
      <c r="F170" s="130" t="s">
        <v>248</v>
      </c>
      <c r="G170" s="131" t="s">
        <v>208</v>
      </c>
      <c r="H170" s="132">
        <v>42</v>
      </c>
      <c r="I170" s="133"/>
      <c r="J170" s="134">
        <f>ROUND(I170*H170,1)</f>
        <v>0</v>
      </c>
      <c r="K170" s="130" t="s">
        <v>133</v>
      </c>
      <c r="L170" s="33"/>
      <c r="M170" s="135" t="s">
        <v>19</v>
      </c>
      <c r="N170" s="136" t="s">
        <v>43</v>
      </c>
      <c r="P170" s="137">
        <f>O170*H170</f>
        <v>0</v>
      </c>
      <c r="Q170" s="137">
        <v>0</v>
      </c>
      <c r="R170" s="137">
        <f>Q170*H170</f>
        <v>0</v>
      </c>
      <c r="S170" s="137">
        <v>2.2000000000000001E-4</v>
      </c>
      <c r="T170" s="138">
        <f>S170*H170</f>
        <v>9.2399999999999999E-3</v>
      </c>
      <c r="AR170" s="139" t="s">
        <v>134</v>
      </c>
      <c r="AT170" s="139" t="s">
        <v>129</v>
      </c>
      <c r="AU170" s="139" t="s">
        <v>135</v>
      </c>
      <c r="AY170" s="18" t="s">
        <v>124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8" t="s">
        <v>80</v>
      </c>
      <c r="BK170" s="140">
        <f>ROUND(I170*H170,1)</f>
        <v>0</v>
      </c>
      <c r="BL170" s="18" t="s">
        <v>134</v>
      </c>
      <c r="BM170" s="139" t="s">
        <v>249</v>
      </c>
    </row>
    <row r="171" spans="2:65" s="1" customFormat="1" ht="11.25">
      <c r="B171" s="33"/>
      <c r="D171" s="141" t="s">
        <v>137</v>
      </c>
      <c r="F171" s="142" t="s">
        <v>250</v>
      </c>
      <c r="I171" s="143"/>
      <c r="L171" s="33"/>
      <c r="M171" s="144"/>
      <c r="T171" s="54"/>
      <c r="AT171" s="18" t="s">
        <v>137</v>
      </c>
      <c r="AU171" s="18" t="s">
        <v>135</v>
      </c>
    </row>
    <row r="172" spans="2:65" s="12" customFormat="1" ht="11.25">
      <c r="B172" s="145"/>
      <c r="D172" s="146" t="s">
        <v>139</v>
      </c>
      <c r="E172" s="147" t="s">
        <v>19</v>
      </c>
      <c r="F172" s="148" t="s">
        <v>251</v>
      </c>
      <c r="H172" s="149">
        <v>42</v>
      </c>
      <c r="I172" s="150"/>
      <c r="L172" s="145"/>
      <c r="M172" s="151"/>
      <c r="T172" s="152"/>
      <c r="AT172" s="147" t="s">
        <v>139</v>
      </c>
      <c r="AU172" s="147" t="s">
        <v>135</v>
      </c>
      <c r="AV172" s="12" t="s">
        <v>82</v>
      </c>
      <c r="AW172" s="12" t="s">
        <v>33</v>
      </c>
      <c r="AX172" s="12" t="s">
        <v>80</v>
      </c>
      <c r="AY172" s="147" t="s">
        <v>124</v>
      </c>
    </row>
    <row r="173" spans="2:65" s="1" customFormat="1" ht="24.2" customHeight="1">
      <c r="B173" s="33"/>
      <c r="C173" s="128" t="s">
        <v>7</v>
      </c>
      <c r="D173" s="128" t="s">
        <v>129</v>
      </c>
      <c r="E173" s="129" t="s">
        <v>252</v>
      </c>
      <c r="F173" s="130" t="s">
        <v>253</v>
      </c>
      <c r="G173" s="131" t="s">
        <v>208</v>
      </c>
      <c r="H173" s="132">
        <v>4</v>
      </c>
      <c r="I173" s="133"/>
      <c r="J173" s="134">
        <f>ROUND(I173*H173,1)</f>
        <v>0</v>
      </c>
      <c r="K173" s="130" t="s">
        <v>133</v>
      </c>
      <c r="L173" s="33"/>
      <c r="M173" s="135" t="s">
        <v>19</v>
      </c>
      <c r="N173" s="136" t="s">
        <v>43</v>
      </c>
      <c r="P173" s="137">
        <f>O173*H173</f>
        <v>0</v>
      </c>
      <c r="Q173" s="137">
        <v>0</v>
      </c>
      <c r="R173" s="137">
        <f>Q173*H173</f>
        <v>0</v>
      </c>
      <c r="S173" s="137">
        <v>1.8799999999999999E-3</v>
      </c>
      <c r="T173" s="138">
        <f>S173*H173</f>
        <v>7.5199999999999998E-3</v>
      </c>
      <c r="AR173" s="139" t="s">
        <v>134</v>
      </c>
      <c r="AT173" s="139" t="s">
        <v>129</v>
      </c>
      <c r="AU173" s="139" t="s">
        <v>135</v>
      </c>
      <c r="AY173" s="18" t="s">
        <v>124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8" t="s">
        <v>80</v>
      </c>
      <c r="BK173" s="140">
        <f>ROUND(I173*H173,1)</f>
        <v>0</v>
      </c>
      <c r="BL173" s="18" t="s">
        <v>134</v>
      </c>
      <c r="BM173" s="139" t="s">
        <v>254</v>
      </c>
    </row>
    <row r="174" spans="2:65" s="1" customFormat="1" ht="11.25">
      <c r="B174" s="33"/>
      <c r="D174" s="141" t="s">
        <v>137</v>
      </c>
      <c r="F174" s="142" t="s">
        <v>255</v>
      </c>
      <c r="I174" s="143"/>
      <c r="L174" s="33"/>
      <c r="M174" s="144"/>
      <c r="T174" s="54"/>
      <c r="AT174" s="18" t="s">
        <v>137</v>
      </c>
      <c r="AU174" s="18" t="s">
        <v>135</v>
      </c>
    </row>
    <row r="175" spans="2:65" s="12" customFormat="1" ht="11.25">
      <c r="B175" s="145"/>
      <c r="D175" s="146" t="s">
        <v>139</v>
      </c>
      <c r="E175" s="147" t="s">
        <v>19</v>
      </c>
      <c r="F175" s="148" t="s">
        <v>256</v>
      </c>
      <c r="H175" s="149">
        <v>3</v>
      </c>
      <c r="I175" s="150"/>
      <c r="L175" s="145"/>
      <c r="M175" s="151"/>
      <c r="T175" s="152"/>
      <c r="AT175" s="147" t="s">
        <v>139</v>
      </c>
      <c r="AU175" s="147" t="s">
        <v>135</v>
      </c>
      <c r="AV175" s="12" t="s">
        <v>82</v>
      </c>
      <c r="AW175" s="12" t="s">
        <v>33</v>
      </c>
      <c r="AX175" s="12" t="s">
        <v>72</v>
      </c>
      <c r="AY175" s="147" t="s">
        <v>124</v>
      </c>
    </row>
    <row r="176" spans="2:65" s="12" customFormat="1" ht="11.25">
      <c r="B176" s="145"/>
      <c r="D176" s="146" t="s">
        <v>139</v>
      </c>
      <c r="E176" s="147" t="s">
        <v>19</v>
      </c>
      <c r="F176" s="148" t="s">
        <v>257</v>
      </c>
      <c r="H176" s="149">
        <v>1</v>
      </c>
      <c r="I176" s="150"/>
      <c r="L176" s="145"/>
      <c r="M176" s="151"/>
      <c r="T176" s="152"/>
      <c r="AT176" s="147" t="s">
        <v>139</v>
      </c>
      <c r="AU176" s="147" t="s">
        <v>135</v>
      </c>
      <c r="AV176" s="12" t="s">
        <v>82</v>
      </c>
      <c r="AW176" s="12" t="s">
        <v>33</v>
      </c>
      <c r="AX176" s="12" t="s">
        <v>72</v>
      </c>
      <c r="AY176" s="147" t="s">
        <v>124</v>
      </c>
    </row>
    <row r="177" spans="2:65" s="14" customFormat="1" ht="11.25">
      <c r="B177" s="160"/>
      <c r="D177" s="146" t="s">
        <v>139</v>
      </c>
      <c r="E177" s="161" t="s">
        <v>19</v>
      </c>
      <c r="F177" s="162" t="s">
        <v>145</v>
      </c>
      <c r="H177" s="163">
        <v>4</v>
      </c>
      <c r="I177" s="164"/>
      <c r="L177" s="160"/>
      <c r="M177" s="165"/>
      <c r="T177" s="166"/>
      <c r="AT177" s="161" t="s">
        <v>139</v>
      </c>
      <c r="AU177" s="161" t="s">
        <v>135</v>
      </c>
      <c r="AV177" s="14" t="s">
        <v>134</v>
      </c>
      <c r="AW177" s="14" t="s">
        <v>33</v>
      </c>
      <c r="AX177" s="14" t="s">
        <v>80</v>
      </c>
      <c r="AY177" s="161" t="s">
        <v>124</v>
      </c>
    </row>
    <row r="178" spans="2:65" s="11" customFormat="1" ht="22.9" customHeight="1">
      <c r="B178" s="116"/>
      <c r="D178" s="117" t="s">
        <v>71</v>
      </c>
      <c r="E178" s="126" t="s">
        <v>258</v>
      </c>
      <c r="F178" s="126" t="s">
        <v>259</v>
      </c>
      <c r="I178" s="119"/>
      <c r="J178" s="127">
        <f>BK178</f>
        <v>0</v>
      </c>
      <c r="L178" s="116"/>
      <c r="M178" s="121"/>
      <c r="P178" s="122">
        <f>SUM(P179:P186)</f>
        <v>0</v>
      </c>
      <c r="R178" s="122">
        <f>SUM(R179:R186)</f>
        <v>0</v>
      </c>
      <c r="T178" s="123">
        <f>SUM(T179:T186)</f>
        <v>0</v>
      </c>
      <c r="AR178" s="117" t="s">
        <v>80</v>
      </c>
      <c r="AT178" s="124" t="s">
        <v>71</v>
      </c>
      <c r="AU178" s="124" t="s">
        <v>80</v>
      </c>
      <c r="AY178" s="117" t="s">
        <v>124</v>
      </c>
      <c r="BK178" s="125">
        <f>SUM(BK179:BK186)</f>
        <v>0</v>
      </c>
    </row>
    <row r="179" spans="2:65" s="1" customFormat="1" ht="21.75" customHeight="1">
      <c r="B179" s="33"/>
      <c r="C179" s="128" t="s">
        <v>260</v>
      </c>
      <c r="D179" s="128" t="s">
        <v>129</v>
      </c>
      <c r="E179" s="129" t="s">
        <v>261</v>
      </c>
      <c r="F179" s="130" t="s">
        <v>262</v>
      </c>
      <c r="G179" s="131" t="s">
        <v>263</v>
      </c>
      <c r="H179" s="132">
        <v>4.2210000000000001</v>
      </c>
      <c r="I179" s="133"/>
      <c r="J179" s="134">
        <f>ROUND(I179*H179,1)</f>
        <v>0</v>
      </c>
      <c r="K179" s="130" t="s">
        <v>133</v>
      </c>
      <c r="L179" s="33"/>
      <c r="M179" s="135" t="s">
        <v>19</v>
      </c>
      <c r="N179" s="136" t="s">
        <v>43</v>
      </c>
      <c r="P179" s="137">
        <f>O179*H179</f>
        <v>0</v>
      </c>
      <c r="Q179" s="137">
        <v>0</v>
      </c>
      <c r="R179" s="137">
        <f>Q179*H179</f>
        <v>0</v>
      </c>
      <c r="S179" s="137">
        <v>0</v>
      </c>
      <c r="T179" s="138">
        <f>S179*H179</f>
        <v>0</v>
      </c>
      <c r="AR179" s="139" t="s">
        <v>134</v>
      </c>
      <c r="AT179" s="139" t="s">
        <v>129</v>
      </c>
      <c r="AU179" s="139" t="s">
        <v>82</v>
      </c>
      <c r="AY179" s="18" t="s">
        <v>124</v>
      </c>
      <c r="BE179" s="140">
        <f>IF(N179="základní",J179,0)</f>
        <v>0</v>
      </c>
      <c r="BF179" s="140">
        <f>IF(N179="snížená",J179,0)</f>
        <v>0</v>
      </c>
      <c r="BG179" s="140">
        <f>IF(N179="zákl. přenesená",J179,0)</f>
        <v>0</v>
      </c>
      <c r="BH179" s="140">
        <f>IF(N179="sníž. přenesená",J179,0)</f>
        <v>0</v>
      </c>
      <c r="BI179" s="140">
        <f>IF(N179="nulová",J179,0)</f>
        <v>0</v>
      </c>
      <c r="BJ179" s="18" t="s">
        <v>80</v>
      </c>
      <c r="BK179" s="140">
        <f>ROUND(I179*H179,1)</f>
        <v>0</v>
      </c>
      <c r="BL179" s="18" t="s">
        <v>134</v>
      </c>
      <c r="BM179" s="139" t="s">
        <v>264</v>
      </c>
    </row>
    <row r="180" spans="2:65" s="1" customFormat="1" ht="11.25">
      <c r="B180" s="33"/>
      <c r="D180" s="141" t="s">
        <v>137</v>
      </c>
      <c r="F180" s="142" t="s">
        <v>265</v>
      </c>
      <c r="I180" s="143"/>
      <c r="L180" s="33"/>
      <c r="M180" s="144"/>
      <c r="T180" s="54"/>
      <c r="AT180" s="18" t="s">
        <v>137</v>
      </c>
      <c r="AU180" s="18" t="s">
        <v>82</v>
      </c>
    </row>
    <row r="181" spans="2:65" s="1" customFormat="1" ht="24.2" customHeight="1">
      <c r="B181" s="33"/>
      <c r="C181" s="128" t="s">
        <v>266</v>
      </c>
      <c r="D181" s="128" t="s">
        <v>129</v>
      </c>
      <c r="E181" s="129" t="s">
        <v>267</v>
      </c>
      <c r="F181" s="130" t="s">
        <v>268</v>
      </c>
      <c r="G181" s="131" t="s">
        <v>263</v>
      </c>
      <c r="H181" s="132">
        <v>8.4420000000000002</v>
      </c>
      <c r="I181" s="133"/>
      <c r="J181" s="134">
        <f>ROUND(I181*H181,1)</f>
        <v>0</v>
      </c>
      <c r="K181" s="130" t="s">
        <v>133</v>
      </c>
      <c r="L181" s="33"/>
      <c r="M181" s="135" t="s">
        <v>19</v>
      </c>
      <c r="N181" s="136" t="s">
        <v>43</v>
      </c>
      <c r="P181" s="137">
        <f>O181*H181</f>
        <v>0</v>
      </c>
      <c r="Q181" s="137">
        <v>0</v>
      </c>
      <c r="R181" s="137">
        <f>Q181*H181</f>
        <v>0</v>
      </c>
      <c r="S181" s="137">
        <v>0</v>
      </c>
      <c r="T181" s="138">
        <f>S181*H181</f>
        <v>0</v>
      </c>
      <c r="AR181" s="139" t="s">
        <v>134</v>
      </c>
      <c r="AT181" s="139" t="s">
        <v>129</v>
      </c>
      <c r="AU181" s="139" t="s">
        <v>82</v>
      </c>
      <c r="AY181" s="18" t="s">
        <v>124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8" t="s">
        <v>80</v>
      </c>
      <c r="BK181" s="140">
        <f>ROUND(I181*H181,1)</f>
        <v>0</v>
      </c>
      <c r="BL181" s="18" t="s">
        <v>134</v>
      </c>
      <c r="BM181" s="139" t="s">
        <v>269</v>
      </c>
    </row>
    <row r="182" spans="2:65" s="1" customFormat="1" ht="11.25">
      <c r="B182" s="33"/>
      <c r="D182" s="141" t="s">
        <v>137</v>
      </c>
      <c r="F182" s="142" t="s">
        <v>270</v>
      </c>
      <c r="I182" s="143"/>
      <c r="L182" s="33"/>
      <c r="M182" s="144"/>
      <c r="T182" s="54"/>
      <c r="AT182" s="18" t="s">
        <v>137</v>
      </c>
      <c r="AU182" s="18" t="s">
        <v>82</v>
      </c>
    </row>
    <row r="183" spans="2:65" s="12" customFormat="1" ht="11.25">
      <c r="B183" s="145"/>
      <c r="D183" s="146" t="s">
        <v>139</v>
      </c>
      <c r="E183" s="147" t="s">
        <v>19</v>
      </c>
      <c r="F183" s="148" t="s">
        <v>271</v>
      </c>
      <c r="H183" s="149">
        <v>8.4420000000000002</v>
      </c>
      <c r="I183" s="150"/>
      <c r="L183" s="145"/>
      <c r="M183" s="151"/>
      <c r="T183" s="152"/>
      <c r="AT183" s="147" t="s">
        <v>139</v>
      </c>
      <c r="AU183" s="147" t="s">
        <v>82</v>
      </c>
      <c r="AV183" s="12" t="s">
        <v>82</v>
      </c>
      <c r="AW183" s="12" t="s">
        <v>33</v>
      </c>
      <c r="AX183" s="12" t="s">
        <v>80</v>
      </c>
      <c r="AY183" s="147" t="s">
        <v>124</v>
      </c>
    </row>
    <row r="184" spans="2:65" s="1" customFormat="1" ht="16.5" customHeight="1">
      <c r="B184" s="33"/>
      <c r="C184" s="173" t="s">
        <v>272</v>
      </c>
      <c r="D184" s="173" t="s">
        <v>273</v>
      </c>
      <c r="E184" s="174" t="s">
        <v>274</v>
      </c>
      <c r="F184" s="175" t="s">
        <v>275</v>
      </c>
      <c r="G184" s="176" t="s">
        <v>263</v>
      </c>
      <c r="H184" s="177">
        <v>1.32</v>
      </c>
      <c r="I184" s="178"/>
      <c r="J184" s="179">
        <f>ROUND(I184*H184,1)</f>
        <v>0</v>
      </c>
      <c r="K184" s="175" t="s">
        <v>133</v>
      </c>
      <c r="L184" s="180"/>
      <c r="M184" s="181" t="s">
        <v>19</v>
      </c>
      <c r="N184" s="182" t="s">
        <v>43</v>
      </c>
      <c r="P184" s="137">
        <f>O184*H184</f>
        <v>0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AR184" s="139" t="s">
        <v>178</v>
      </c>
      <c r="AT184" s="139" t="s">
        <v>273</v>
      </c>
      <c r="AU184" s="139" t="s">
        <v>82</v>
      </c>
      <c r="AY184" s="18" t="s">
        <v>124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8" t="s">
        <v>80</v>
      </c>
      <c r="BK184" s="140">
        <f>ROUND(I184*H184,1)</f>
        <v>0</v>
      </c>
      <c r="BL184" s="18" t="s">
        <v>134</v>
      </c>
      <c r="BM184" s="139" t="s">
        <v>276</v>
      </c>
    </row>
    <row r="185" spans="2:65" s="1" customFormat="1" ht="16.5" customHeight="1">
      <c r="B185" s="33"/>
      <c r="C185" s="173" t="s">
        <v>277</v>
      </c>
      <c r="D185" s="173" t="s">
        <v>273</v>
      </c>
      <c r="E185" s="174" t="s">
        <v>278</v>
      </c>
      <c r="F185" s="175" t="s">
        <v>279</v>
      </c>
      <c r="G185" s="176" t="s">
        <v>263</v>
      </c>
      <c r="H185" s="177">
        <v>0.129</v>
      </c>
      <c r="I185" s="178"/>
      <c r="J185" s="179">
        <f>ROUND(I185*H185,1)</f>
        <v>0</v>
      </c>
      <c r="K185" s="175" t="s">
        <v>133</v>
      </c>
      <c r="L185" s="180"/>
      <c r="M185" s="181" t="s">
        <v>19</v>
      </c>
      <c r="N185" s="182" t="s">
        <v>43</v>
      </c>
      <c r="P185" s="137">
        <f>O185*H185</f>
        <v>0</v>
      </c>
      <c r="Q185" s="137">
        <v>0</v>
      </c>
      <c r="R185" s="137">
        <f>Q185*H185</f>
        <v>0</v>
      </c>
      <c r="S185" s="137">
        <v>0</v>
      </c>
      <c r="T185" s="138">
        <f>S185*H185</f>
        <v>0</v>
      </c>
      <c r="AR185" s="139" t="s">
        <v>178</v>
      </c>
      <c r="AT185" s="139" t="s">
        <v>273</v>
      </c>
      <c r="AU185" s="139" t="s">
        <v>82</v>
      </c>
      <c r="AY185" s="18" t="s">
        <v>124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8" t="s">
        <v>80</v>
      </c>
      <c r="BK185" s="140">
        <f>ROUND(I185*H185,1)</f>
        <v>0</v>
      </c>
      <c r="BL185" s="18" t="s">
        <v>134</v>
      </c>
      <c r="BM185" s="139" t="s">
        <v>280</v>
      </c>
    </row>
    <row r="186" spans="2:65" s="1" customFormat="1" ht="16.5" customHeight="1">
      <c r="B186" s="33"/>
      <c r="C186" s="173" t="s">
        <v>281</v>
      </c>
      <c r="D186" s="173" t="s">
        <v>273</v>
      </c>
      <c r="E186" s="174" t="s">
        <v>282</v>
      </c>
      <c r="F186" s="175" t="s">
        <v>283</v>
      </c>
      <c r="G186" s="176" t="s">
        <v>263</v>
      </c>
      <c r="H186" s="177">
        <v>2.6779999999999999</v>
      </c>
      <c r="I186" s="178"/>
      <c r="J186" s="179">
        <f>ROUND(I186*H186,1)</f>
        <v>0</v>
      </c>
      <c r="K186" s="175" t="s">
        <v>133</v>
      </c>
      <c r="L186" s="180"/>
      <c r="M186" s="181" t="s">
        <v>19</v>
      </c>
      <c r="N186" s="182" t="s">
        <v>43</v>
      </c>
      <c r="P186" s="137">
        <f>O186*H186</f>
        <v>0</v>
      </c>
      <c r="Q186" s="137">
        <v>0</v>
      </c>
      <c r="R186" s="137">
        <f>Q186*H186</f>
        <v>0</v>
      </c>
      <c r="S186" s="137">
        <v>0</v>
      </c>
      <c r="T186" s="138">
        <f>S186*H186</f>
        <v>0</v>
      </c>
      <c r="AR186" s="139" t="s">
        <v>178</v>
      </c>
      <c r="AT186" s="139" t="s">
        <v>273</v>
      </c>
      <c r="AU186" s="139" t="s">
        <v>82</v>
      </c>
      <c r="AY186" s="18" t="s">
        <v>124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8" t="s">
        <v>80</v>
      </c>
      <c r="BK186" s="140">
        <f>ROUND(I186*H186,1)</f>
        <v>0</v>
      </c>
      <c r="BL186" s="18" t="s">
        <v>134</v>
      </c>
      <c r="BM186" s="139" t="s">
        <v>284</v>
      </c>
    </row>
    <row r="187" spans="2:65" s="11" customFormat="1" ht="25.9" customHeight="1">
      <c r="B187" s="116"/>
      <c r="D187" s="117" t="s">
        <v>71</v>
      </c>
      <c r="E187" s="118" t="s">
        <v>285</v>
      </c>
      <c r="F187" s="118" t="s">
        <v>286</v>
      </c>
      <c r="I187" s="119"/>
      <c r="J187" s="120">
        <f>BK187</f>
        <v>0</v>
      </c>
      <c r="L187" s="116"/>
      <c r="M187" s="121"/>
      <c r="P187" s="122">
        <f>P188+P210+P242+P342+P350</f>
        <v>0</v>
      </c>
      <c r="R187" s="122">
        <f>R188+R210+R242+R342+R350</f>
        <v>2.6503026899999997</v>
      </c>
      <c r="T187" s="123">
        <f>T188+T210+T242+T342+T350</f>
        <v>1.45567</v>
      </c>
      <c r="AR187" s="117" t="s">
        <v>82</v>
      </c>
      <c r="AT187" s="124" t="s">
        <v>71</v>
      </c>
      <c r="AU187" s="124" t="s">
        <v>72</v>
      </c>
      <c r="AY187" s="117" t="s">
        <v>124</v>
      </c>
      <c r="BK187" s="125">
        <f>BK188+BK210+BK242+BK342+BK350</f>
        <v>0</v>
      </c>
    </row>
    <row r="188" spans="2:65" s="11" customFormat="1" ht="22.9" customHeight="1">
      <c r="B188" s="116"/>
      <c r="D188" s="117" t="s">
        <v>71</v>
      </c>
      <c r="E188" s="126" t="s">
        <v>287</v>
      </c>
      <c r="F188" s="126" t="s">
        <v>288</v>
      </c>
      <c r="I188" s="119"/>
      <c r="J188" s="127">
        <f>BK188</f>
        <v>0</v>
      </c>
      <c r="L188" s="116"/>
      <c r="M188" s="121"/>
      <c r="P188" s="122">
        <f>SUM(P189:P209)</f>
        <v>0</v>
      </c>
      <c r="R188" s="122">
        <f>SUM(R189:R209)</f>
        <v>5.11E-2</v>
      </c>
      <c r="T188" s="123">
        <f>SUM(T189:T209)</f>
        <v>7.1500000000000001E-3</v>
      </c>
      <c r="AR188" s="117" t="s">
        <v>82</v>
      </c>
      <c r="AT188" s="124" t="s">
        <v>71</v>
      </c>
      <c r="AU188" s="124" t="s">
        <v>80</v>
      </c>
      <c r="AY188" s="117" t="s">
        <v>124</v>
      </c>
      <c r="BK188" s="125">
        <f>SUM(BK189:BK209)</f>
        <v>0</v>
      </c>
    </row>
    <row r="189" spans="2:65" s="1" customFormat="1" ht="24.2" customHeight="1">
      <c r="B189" s="33"/>
      <c r="C189" s="128" t="s">
        <v>289</v>
      </c>
      <c r="D189" s="128" t="s">
        <v>129</v>
      </c>
      <c r="E189" s="129" t="s">
        <v>290</v>
      </c>
      <c r="F189" s="130" t="s">
        <v>291</v>
      </c>
      <c r="G189" s="131" t="s">
        <v>157</v>
      </c>
      <c r="H189" s="132">
        <v>34</v>
      </c>
      <c r="I189" s="133"/>
      <c r="J189" s="134">
        <f>ROUND(I189*H189,1)</f>
        <v>0</v>
      </c>
      <c r="K189" s="130" t="s">
        <v>19</v>
      </c>
      <c r="L189" s="33"/>
      <c r="M189" s="135" t="s">
        <v>19</v>
      </c>
      <c r="N189" s="136" t="s">
        <v>43</v>
      </c>
      <c r="P189" s="137">
        <f>O189*H189</f>
        <v>0</v>
      </c>
      <c r="Q189" s="137">
        <v>6.2E-4</v>
      </c>
      <c r="R189" s="137">
        <f>Q189*H189</f>
        <v>2.1080000000000002E-2</v>
      </c>
      <c r="S189" s="137">
        <v>0</v>
      </c>
      <c r="T189" s="138">
        <f>S189*H189</f>
        <v>0</v>
      </c>
      <c r="AR189" s="139" t="s">
        <v>222</v>
      </c>
      <c r="AT189" s="139" t="s">
        <v>129</v>
      </c>
      <c r="AU189" s="139" t="s">
        <v>82</v>
      </c>
      <c r="AY189" s="18" t="s">
        <v>124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8" t="s">
        <v>80</v>
      </c>
      <c r="BK189" s="140">
        <f>ROUND(I189*H189,1)</f>
        <v>0</v>
      </c>
      <c r="BL189" s="18" t="s">
        <v>222</v>
      </c>
      <c r="BM189" s="139" t="s">
        <v>292</v>
      </c>
    </row>
    <row r="190" spans="2:65" s="12" customFormat="1" ht="11.25">
      <c r="B190" s="145"/>
      <c r="D190" s="146" t="s">
        <v>139</v>
      </c>
      <c r="E190" s="147" t="s">
        <v>19</v>
      </c>
      <c r="F190" s="148" t="s">
        <v>293</v>
      </c>
      <c r="H190" s="149">
        <v>34</v>
      </c>
      <c r="I190" s="150"/>
      <c r="L190" s="145"/>
      <c r="M190" s="151"/>
      <c r="T190" s="152"/>
      <c r="AT190" s="147" t="s">
        <v>139</v>
      </c>
      <c r="AU190" s="147" t="s">
        <v>82</v>
      </c>
      <c r="AV190" s="12" t="s">
        <v>82</v>
      </c>
      <c r="AW190" s="12" t="s">
        <v>33</v>
      </c>
      <c r="AX190" s="12" t="s">
        <v>80</v>
      </c>
      <c r="AY190" s="147" t="s">
        <v>124</v>
      </c>
    </row>
    <row r="191" spans="2:65" s="1" customFormat="1" ht="16.5" customHeight="1">
      <c r="B191" s="33"/>
      <c r="C191" s="128" t="s">
        <v>294</v>
      </c>
      <c r="D191" s="128" t="s">
        <v>129</v>
      </c>
      <c r="E191" s="129" t="s">
        <v>295</v>
      </c>
      <c r="F191" s="130" t="s">
        <v>296</v>
      </c>
      <c r="G191" s="131" t="s">
        <v>208</v>
      </c>
      <c r="H191" s="132">
        <v>13</v>
      </c>
      <c r="I191" s="133"/>
      <c r="J191" s="134">
        <f>ROUND(I191*H191,1)</f>
        <v>0</v>
      </c>
      <c r="K191" s="130" t="s">
        <v>133</v>
      </c>
      <c r="L191" s="33"/>
      <c r="M191" s="135" t="s">
        <v>19</v>
      </c>
      <c r="N191" s="136" t="s">
        <v>43</v>
      </c>
      <c r="P191" s="137">
        <f>O191*H191</f>
        <v>0</v>
      </c>
      <c r="Q191" s="137">
        <v>0</v>
      </c>
      <c r="R191" s="137">
        <f>Q191*H191</f>
        <v>0</v>
      </c>
      <c r="S191" s="137">
        <v>5.5000000000000003E-4</v>
      </c>
      <c r="T191" s="138">
        <f>S191*H191</f>
        <v>7.1500000000000001E-3</v>
      </c>
      <c r="AR191" s="139" t="s">
        <v>222</v>
      </c>
      <c r="AT191" s="139" t="s">
        <v>129</v>
      </c>
      <c r="AU191" s="139" t="s">
        <v>82</v>
      </c>
      <c r="AY191" s="18" t="s">
        <v>124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8" t="s">
        <v>80</v>
      </c>
      <c r="BK191" s="140">
        <f>ROUND(I191*H191,1)</f>
        <v>0</v>
      </c>
      <c r="BL191" s="18" t="s">
        <v>222</v>
      </c>
      <c r="BM191" s="139" t="s">
        <v>297</v>
      </c>
    </row>
    <row r="192" spans="2:65" s="1" customFormat="1" ht="11.25">
      <c r="B192" s="33"/>
      <c r="D192" s="141" t="s">
        <v>137</v>
      </c>
      <c r="F192" s="142" t="s">
        <v>298</v>
      </c>
      <c r="I192" s="143"/>
      <c r="L192" s="33"/>
      <c r="M192" s="144"/>
      <c r="T192" s="54"/>
      <c r="AT192" s="18" t="s">
        <v>137</v>
      </c>
      <c r="AU192" s="18" t="s">
        <v>82</v>
      </c>
    </row>
    <row r="193" spans="2:65" s="1" customFormat="1" ht="16.5" customHeight="1">
      <c r="B193" s="33"/>
      <c r="C193" s="128" t="s">
        <v>299</v>
      </c>
      <c r="D193" s="128" t="s">
        <v>129</v>
      </c>
      <c r="E193" s="129" t="s">
        <v>300</v>
      </c>
      <c r="F193" s="130" t="s">
        <v>301</v>
      </c>
      <c r="G193" s="131" t="s">
        <v>208</v>
      </c>
      <c r="H193" s="132">
        <v>1</v>
      </c>
      <c r="I193" s="133"/>
      <c r="J193" s="134">
        <f>ROUND(I193*H193,1)</f>
        <v>0</v>
      </c>
      <c r="K193" s="130" t="s">
        <v>133</v>
      </c>
      <c r="L193" s="33"/>
      <c r="M193" s="135" t="s">
        <v>19</v>
      </c>
      <c r="N193" s="136" t="s">
        <v>43</v>
      </c>
      <c r="P193" s="137">
        <f>O193*H193</f>
        <v>0</v>
      </c>
      <c r="Q193" s="137">
        <v>3.0999999999999999E-3</v>
      </c>
      <c r="R193" s="137">
        <f>Q193*H193</f>
        <v>3.0999999999999999E-3</v>
      </c>
      <c r="S193" s="137">
        <v>0</v>
      </c>
      <c r="T193" s="138">
        <f>S193*H193</f>
        <v>0</v>
      </c>
      <c r="AR193" s="139" t="s">
        <v>222</v>
      </c>
      <c r="AT193" s="139" t="s">
        <v>129</v>
      </c>
      <c r="AU193" s="139" t="s">
        <v>82</v>
      </c>
      <c r="AY193" s="18" t="s">
        <v>124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8" t="s">
        <v>80</v>
      </c>
      <c r="BK193" s="140">
        <f>ROUND(I193*H193,1)</f>
        <v>0</v>
      </c>
      <c r="BL193" s="18" t="s">
        <v>222</v>
      </c>
      <c r="BM193" s="139" t="s">
        <v>302</v>
      </c>
    </row>
    <row r="194" spans="2:65" s="1" customFormat="1" ht="11.25">
      <c r="B194" s="33"/>
      <c r="D194" s="141" t="s">
        <v>137</v>
      </c>
      <c r="F194" s="142" t="s">
        <v>303</v>
      </c>
      <c r="I194" s="143"/>
      <c r="L194" s="33"/>
      <c r="M194" s="144"/>
      <c r="T194" s="54"/>
      <c r="AT194" s="18" t="s">
        <v>137</v>
      </c>
      <c r="AU194" s="18" t="s">
        <v>82</v>
      </c>
    </row>
    <row r="195" spans="2:65" s="12" customFormat="1" ht="11.25">
      <c r="B195" s="145"/>
      <c r="D195" s="146" t="s">
        <v>139</v>
      </c>
      <c r="E195" s="147" t="s">
        <v>19</v>
      </c>
      <c r="F195" s="148" t="s">
        <v>304</v>
      </c>
      <c r="H195" s="149">
        <v>1</v>
      </c>
      <c r="I195" s="150"/>
      <c r="L195" s="145"/>
      <c r="M195" s="151"/>
      <c r="T195" s="152"/>
      <c r="AT195" s="147" t="s">
        <v>139</v>
      </c>
      <c r="AU195" s="147" t="s">
        <v>82</v>
      </c>
      <c r="AV195" s="12" t="s">
        <v>82</v>
      </c>
      <c r="AW195" s="12" t="s">
        <v>33</v>
      </c>
      <c r="AX195" s="12" t="s">
        <v>80</v>
      </c>
      <c r="AY195" s="147" t="s">
        <v>124</v>
      </c>
    </row>
    <row r="196" spans="2:65" s="1" customFormat="1" ht="16.5" customHeight="1">
      <c r="B196" s="33"/>
      <c r="C196" s="128" t="s">
        <v>305</v>
      </c>
      <c r="D196" s="128" t="s">
        <v>129</v>
      </c>
      <c r="E196" s="129" t="s">
        <v>306</v>
      </c>
      <c r="F196" s="130" t="s">
        <v>307</v>
      </c>
      <c r="G196" s="131" t="s">
        <v>208</v>
      </c>
      <c r="H196" s="132">
        <v>1</v>
      </c>
      <c r="I196" s="133"/>
      <c r="J196" s="134">
        <f>ROUND(I196*H196,1)</f>
        <v>0</v>
      </c>
      <c r="K196" s="130" t="s">
        <v>133</v>
      </c>
      <c r="L196" s="33"/>
      <c r="M196" s="135" t="s">
        <v>19</v>
      </c>
      <c r="N196" s="136" t="s">
        <v>43</v>
      </c>
      <c r="P196" s="137">
        <f>O196*H196</f>
        <v>0</v>
      </c>
      <c r="Q196" s="137">
        <v>3.0999999999999999E-3</v>
      </c>
      <c r="R196" s="137">
        <f>Q196*H196</f>
        <v>3.0999999999999999E-3</v>
      </c>
      <c r="S196" s="137">
        <v>0</v>
      </c>
      <c r="T196" s="138">
        <f>S196*H196</f>
        <v>0</v>
      </c>
      <c r="AR196" s="139" t="s">
        <v>222</v>
      </c>
      <c r="AT196" s="139" t="s">
        <v>129</v>
      </c>
      <c r="AU196" s="139" t="s">
        <v>82</v>
      </c>
      <c r="AY196" s="18" t="s">
        <v>124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8" t="s">
        <v>80</v>
      </c>
      <c r="BK196" s="140">
        <f>ROUND(I196*H196,1)</f>
        <v>0</v>
      </c>
      <c r="BL196" s="18" t="s">
        <v>222</v>
      </c>
      <c r="BM196" s="139" t="s">
        <v>308</v>
      </c>
    </row>
    <row r="197" spans="2:65" s="1" customFormat="1" ht="11.25">
      <c r="B197" s="33"/>
      <c r="D197" s="141" t="s">
        <v>137</v>
      </c>
      <c r="F197" s="142" t="s">
        <v>309</v>
      </c>
      <c r="I197" s="143"/>
      <c r="L197" s="33"/>
      <c r="M197" s="144"/>
      <c r="T197" s="54"/>
      <c r="AT197" s="18" t="s">
        <v>137</v>
      </c>
      <c r="AU197" s="18" t="s">
        <v>82</v>
      </c>
    </row>
    <row r="198" spans="2:65" s="12" customFormat="1" ht="11.25">
      <c r="B198" s="145"/>
      <c r="D198" s="146" t="s">
        <v>139</v>
      </c>
      <c r="E198" s="147" t="s">
        <v>19</v>
      </c>
      <c r="F198" s="148" t="s">
        <v>310</v>
      </c>
      <c r="H198" s="149">
        <v>1</v>
      </c>
      <c r="I198" s="150"/>
      <c r="L198" s="145"/>
      <c r="M198" s="151"/>
      <c r="T198" s="152"/>
      <c r="AT198" s="147" t="s">
        <v>139</v>
      </c>
      <c r="AU198" s="147" t="s">
        <v>82</v>
      </c>
      <c r="AV198" s="12" t="s">
        <v>82</v>
      </c>
      <c r="AW198" s="12" t="s">
        <v>33</v>
      </c>
      <c r="AX198" s="12" t="s">
        <v>80</v>
      </c>
      <c r="AY198" s="147" t="s">
        <v>124</v>
      </c>
    </row>
    <row r="199" spans="2:65" s="1" customFormat="1" ht="16.5" customHeight="1">
      <c r="B199" s="33"/>
      <c r="C199" s="128" t="s">
        <v>311</v>
      </c>
      <c r="D199" s="128" t="s">
        <v>129</v>
      </c>
      <c r="E199" s="129" t="s">
        <v>312</v>
      </c>
      <c r="F199" s="130" t="s">
        <v>313</v>
      </c>
      <c r="G199" s="131" t="s">
        <v>157</v>
      </c>
      <c r="H199" s="132">
        <v>34</v>
      </c>
      <c r="I199" s="133"/>
      <c r="J199" s="134">
        <f>ROUND(I199*H199,1)</f>
        <v>0</v>
      </c>
      <c r="K199" s="130" t="s">
        <v>133</v>
      </c>
      <c r="L199" s="33"/>
      <c r="M199" s="135" t="s">
        <v>19</v>
      </c>
      <c r="N199" s="136" t="s">
        <v>43</v>
      </c>
      <c r="P199" s="137">
        <f>O199*H199</f>
        <v>0</v>
      </c>
      <c r="Q199" s="137">
        <v>6.2E-4</v>
      </c>
      <c r="R199" s="137">
        <f>Q199*H199</f>
        <v>2.1080000000000002E-2</v>
      </c>
      <c r="S199" s="137">
        <v>0</v>
      </c>
      <c r="T199" s="138">
        <f>S199*H199</f>
        <v>0</v>
      </c>
      <c r="AR199" s="139" t="s">
        <v>222</v>
      </c>
      <c r="AT199" s="139" t="s">
        <v>129</v>
      </c>
      <c r="AU199" s="139" t="s">
        <v>82</v>
      </c>
      <c r="AY199" s="18" t="s">
        <v>124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8" t="s">
        <v>80</v>
      </c>
      <c r="BK199" s="140">
        <f>ROUND(I199*H199,1)</f>
        <v>0</v>
      </c>
      <c r="BL199" s="18" t="s">
        <v>222</v>
      </c>
      <c r="BM199" s="139" t="s">
        <v>314</v>
      </c>
    </row>
    <row r="200" spans="2:65" s="1" customFormat="1" ht="11.25">
      <c r="B200" s="33"/>
      <c r="D200" s="141" t="s">
        <v>137</v>
      </c>
      <c r="F200" s="142" t="s">
        <v>315</v>
      </c>
      <c r="I200" s="143"/>
      <c r="L200" s="33"/>
      <c r="M200" s="144"/>
      <c r="T200" s="54"/>
      <c r="AT200" s="18" t="s">
        <v>137</v>
      </c>
      <c r="AU200" s="18" t="s">
        <v>82</v>
      </c>
    </row>
    <row r="201" spans="2:65" s="15" customFormat="1" ht="11.25">
      <c r="B201" s="167"/>
      <c r="D201" s="146" t="s">
        <v>139</v>
      </c>
      <c r="E201" s="168" t="s">
        <v>19</v>
      </c>
      <c r="F201" s="169" t="s">
        <v>316</v>
      </c>
      <c r="H201" s="168" t="s">
        <v>19</v>
      </c>
      <c r="I201" s="170"/>
      <c r="L201" s="167"/>
      <c r="M201" s="171"/>
      <c r="T201" s="172"/>
      <c r="AT201" s="168" t="s">
        <v>139</v>
      </c>
      <c r="AU201" s="168" t="s">
        <v>82</v>
      </c>
      <c r="AV201" s="15" t="s">
        <v>80</v>
      </c>
      <c r="AW201" s="15" t="s">
        <v>33</v>
      </c>
      <c r="AX201" s="15" t="s">
        <v>72</v>
      </c>
      <c r="AY201" s="168" t="s">
        <v>124</v>
      </c>
    </row>
    <row r="202" spans="2:65" s="12" customFormat="1" ht="11.25">
      <c r="B202" s="145"/>
      <c r="D202" s="146" t="s">
        <v>139</v>
      </c>
      <c r="E202" s="147" t="s">
        <v>19</v>
      </c>
      <c r="F202" s="148" t="s">
        <v>293</v>
      </c>
      <c r="H202" s="149">
        <v>34</v>
      </c>
      <c r="I202" s="150"/>
      <c r="L202" s="145"/>
      <c r="M202" s="151"/>
      <c r="T202" s="152"/>
      <c r="AT202" s="147" t="s">
        <v>139</v>
      </c>
      <c r="AU202" s="147" t="s">
        <v>82</v>
      </c>
      <c r="AV202" s="12" t="s">
        <v>82</v>
      </c>
      <c r="AW202" s="12" t="s">
        <v>33</v>
      </c>
      <c r="AX202" s="12" t="s">
        <v>80</v>
      </c>
      <c r="AY202" s="147" t="s">
        <v>124</v>
      </c>
    </row>
    <row r="203" spans="2:65" s="1" customFormat="1" ht="16.5" customHeight="1">
      <c r="B203" s="33"/>
      <c r="C203" s="173" t="s">
        <v>317</v>
      </c>
      <c r="D203" s="173" t="s">
        <v>273</v>
      </c>
      <c r="E203" s="174" t="s">
        <v>318</v>
      </c>
      <c r="F203" s="175" t="s">
        <v>319</v>
      </c>
      <c r="G203" s="176" t="s">
        <v>208</v>
      </c>
      <c r="H203" s="177">
        <v>13</v>
      </c>
      <c r="I203" s="178"/>
      <c r="J203" s="179">
        <f>ROUND(I203*H203,1)</f>
        <v>0</v>
      </c>
      <c r="K203" s="175" t="s">
        <v>19</v>
      </c>
      <c r="L203" s="180"/>
      <c r="M203" s="181" t="s">
        <v>19</v>
      </c>
      <c r="N203" s="182" t="s">
        <v>43</v>
      </c>
      <c r="P203" s="137">
        <f>O203*H203</f>
        <v>0</v>
      </c>
      <c r="Q203" s="137">
        <v>1.3999999999999999E-4</v>
      </c>
      <c r="R203" s="137">
        <f>Q203*H203</f>
        <v>1.8199999999999998E-3</v>
      </c>
      <c r="S203" s="137">
        <v>0</v>
      </c>
      <c r="T203" s="138">
        <f>S203*H203</f>
        <v>0</v>
      </c>
      <c r="AR203" s="139" t="s">
        <v>317</v>
      </c>
      <c r="AT203" s="139" t="s">
        <v>273</v>
      </c>
      <c r="AU203" s="139" t="s">
        <v>82</v>
      </c>
      <c r="AY203" s="18" t="s">
        <v>124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8" t="s">
        <v>80</v>
      </c>
      <c r="BK203" s="140">
        <f>ROUND(I203*H203,1)</f>
        <v>0</v>
      </c>
      <c r="BL203" s="18" t="s">
        <v>222</v>
      </c>
      <c r="BM203" s="139" t="s">
        <v>320</v>
      </c>
    </row>
    <row r="204" spans="2:65" s="1" customFormat="1" ht="16.5" customHeight="1">
      <c r="B204" s="33"/>
      <c r="C204" s="128" t="s">
        <v>321</v>
      </c>
      <c r="D204" s="128" t="s">
        <v>129</v>
      </c>
      <c r="E204" s="129" t="s">
        <v>322</v>
      </c>
      <c r="F204" s="130" t="s">
        <v>323</v>
      </c>
      <c r="G204" s="131" t="s">
        <v>208</v>
      </c>
      <c r="H204" s="132">
        <v>4</v>
      </c>
      <c r="I204" s="133"/>
      <c r="J204" s="134">
        <f>ROUND(I204*H204,1)</f>
        <v>0</v>
      </c>
      <c r="K204" s="130" t="s">
        <v>133</v>
      </c>
      <c r="L204" s="33"/>
      <c r="M204" s="135" t="s">
        <v>19</v>
      </c>
      <c r="N204" s="136" t="s">
        <v>43</v>
      </c>
      <c r="P204" s="137">
        <f>O204*H204</f>
        <v>0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222</v>
      </c>
      <c r="AT204" s="139" t="s">
        <v>129</v>
      </c>
      <c r="AU204" s="139" t="s">
        <v>82</v>
      </c>
      <c r="AY204" s="18" t="s">
        <v>124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8" t="s">
        <v>80</v>
      </c>
      <c r="BK204" s="140">
        <f>ROUND(I204*H204,1)</f>
        <v>0</v>
      </c>
      <c r="BL204" s="18" t="s">
        <v>222</v>
      </c>
      <c r="BM204" s="139" t="s">
        <v>324</v>
      </c>
    </row>
    <row r="205" spans="2:65" s="1" customFormat="1" ht="11.25">
      <c r="B205" s="33"/>
      <c r="D205" s="141" t="s">
        <v>137</v>
      </c>
      <c r="F205" s="142" t="s">
        <v>325</v>
      </c>
      <c r="I205" s="143"/>
      <c r="L205" s="33"/>
      <c r="M205" s="144"/>
      <c r="T205" s="54"/>
      <c r="AT205" s="18" t="s">
        <v>137</v>
      </c>
      <c r="AU205" s="18" t="s">
        <v>82</v>
      </c>
    </row>
    <row r="206" spans="2:65" s="12" customFormat="1" ht="11.25">
      <c r="B206" s="145"/>
      <c r="D206" s="146" t="s">
        <v>139</v>
      </c>
      <c r="E206" s="147" t="s">
        <v>19</v>
      </c>
      <c r="F206" s="148" t="s">
        <v>326</v>
      </c>
      <c r="H206" s="149">
        <v>4</v>
      </c>
      <c r="I206" s="150"/>
      <c r="L206" s="145"/>
      <c r="M206" s="151"/>
      <c r="T206" s="152"/>
      <c r="AT206" s="147" t="s">
        <v>139</v>
      </c>
      <c r="AU206" s="147" t="s">
        <v>82</v>
      </c>
      <c r="AV206" s="12" t="s">
        <v>82</v>
      </c>
      <c r="AW206" s="12" t="s">
        <v>33</v>
      </c>
      <c r="AX206" s="12" t="s">
        <v>80</v>
      </c>
      <c r="AY206" s="147" t="s">
        <v>124</v>
      </c>
    </row>
    <row r="207" spans="2:65" s="1" customFormat="1" ht="16.5" customHeight="1">
      <c r="B207" s="33"/>
      <c r="C207" s="173" t="s">
        <v>327</v>
      </c>
      <c r="D207" s="173" t="s">
        <v>273</v>
      </c>
      <c r="E207" s="174" t="s">
        <v>328</v>
      </c>
      <c r="F207" s="175" t="s">
        <v>329</v>
      </c>
      <c r="G207" s="176" t="s">
        <v>208</v>
      </c>
      <c r="H207" s="177">
        <v>4</v>
      </c>
      <c r="I207" s="178"/>
      <c r="J207" s="179">
        <f>ROUND(I207*H207,1)</f>
        <v>0</v>
      </c>
      <c r="K207" s="175" t="s">
        <v>133</v>
      </c>
      <c r="L207" s="180"/>
      <c r="M207" s="181" t="s">
        <v>19</v>
      </c>
      <c r="N207" s="182" t="s">
        <v>43</v>
      </c>
      <c r="P207" s="137">
        <f>O207*H207</f>
        <v>0</v>
      </c>
      <c r="Q207" s="137">
        <v>2.3000000000000001E-4</v>
      </c>
      <c r="R207" s="137">
        <f>Q207*H207</f>
        <v>9.2000000000000003E-4</v>
      </c>
      <c r="S207" s="137">
        <v>0</v>
      </c>
      <c r="T207" s="138">
        <f>S207*H207</f>
        <v>0</v>
      </c>
      <c r="AR207" s="139" t="s">
        <v>317</v>
      </c>
      <c r="AT207" s="139" t="s">
        <v>273</v>
      </c>
      <c r="AU207" s="139" t="s">
        <v>82</v>
      </c>
      <c r="AY207" s="18" t="s">
        <v>124</v>
      </c>
      <c r="BE207" s="140">
        <f>IF(N207="základní",J207,0)</f>
        <v>0</v>
      </c>
      <c r="BF207" s="140">
        <f>IF(N207="snížená",J207,0)</f>
        <v>0</v>
      </c>
      <c r="BG207" s="140">
        <f>IF(N207="zákl. přenesená",J207,0)</f>
        <v>0</v>
      </c>
      <c r="BH207" s="140">
        <f>IF(N207="sníž. přenesená",J207,0)</f>
        <v>0</v>
      </c>
      <c r="BI207" s="140">
        <f>IF(N207="nulová",J207,0)</f>
        <v>0</v>
      </c>
      <c r="BJ207" s="18" t="s">
        <v>80</v>
      </c>
      <c r="BK207" s="140">
        <f>ROUND(I207*H207,1)</f>
        <v>0</v>
      </c>
      <c r="BL207" s="18" t="s">
        <v>222</v>
      </c>
      <c r="BM207" s="139" t="s">
        <v>330</v>
      </c>
    </row>
    <row r="208" spans="2:65" s="1" customFormat="1" ht="24.2" customHeight="1">
      <c r="B208" s="33"/>
      <c r="C208" s="128" t="s">
        <v>331</v>
      </c>
      <c r="D208" s="128" t="s">
        <v>129</v>
      </c>
      <c r="E208" s="129" t="s">
        <v>332</v>
      </c>
      <c r="F208" s="130" t="s">
        <v>333</v>
      </c>
      <c r="G208" s="131" t="s">
        <v>263</v>
      </c>
      <c r="H208" s="132">
        <v>5.0999999999999997E-2</v>
      </c>
      <c r="I208" s="133"/>
      <c r="J208" s="134">
        <f>ROUND(I208*H208,1)</f>
        <v>0</v>
      </c>
      <c r="K208" s="130" t="s">
        <v>133</v>
      </c>
      <c r="L208" s="33"/>
      <c r="M208" s="135" t="s">
        <v>19</v>
      </c>
      <c r="N208" s="136" t="s">
        <v>43</v>
      </c>
      <c r="P208" s="137">
        <f>O208*H208</f>
        <v>0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222</v>
      </c>
      <c r="AT208" s="139" t="s">
        <v>129</v>
      </c>
      <c r="AU208" s="139" t="s">
        <v>82</v>
      </c>
      <c r="AY208" s="18" t="s">
        <v>124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8" t="s">
        <v>80</v>
      </c>
      <c r="BK208" s="140">
        <f>ROUND(I208*H208,1)</f>
        <v>0</v>
      </c>
      <c r="BL208" s="18" t="s">
        <v>222</v>
      </c>
      <c r="BM208" s="139" t="s">
        <v>334</v>
      </c>
    </row>
    <row r="209" spans="2:65" s="1" customFormat="1" ht="11.25">
      <c r="B209" s="33"/>
      <c r="D209" s="141" t="s">
        <v>137</v>
      </c>
      <c r="F209" s="142" t="s">
        <v>335</v>
      </c>
      <c r="I209" s="143"/>
      <c r="L209" s="33"/>
      <c r="M209" s="144"/>
      <c r="T209" s="54"/>
      <c r="AT209" s="18" t="s">
        <v>137</v>
      </c>
      <c r="AU209" s="18" t="s">
        <v>82</v>
      </c>
    </row>
    <row r="210" spans="2:65" s="11" customFormat="1" ht="22.9" customHeight="1">
      <c r="B210" s="116"/>
      <c r="D210" s="117" t="s">
        <v>71</v>
      </c>
      <c r="E210" s="126" t="s">
        <v>336</v>
      </c>
      <c r="F210" s="126" t="s">
        <v>337</v>
      </c>
      <c r="I210" s="119"/>
      <c r="J210" s="127">
        <f>BK210</f>
        <v>0</v>
      </c>
      <c r="L210" s="116"/>
      <c r="M210" s="121"/>
      <c r="P210" s="122">
        <f>SUM(P211:P241)</f>
        <v>0</v>
      </c>
      <c r="R210" s="122">
        <f>SUM(R211:R241)</f>
        <v>1.0657252500000001</v>
      </c>
      <c r="T210" s="123">
        <f>SUM(T211:T241)</f>
        <v>1.32</v>
      </c>
      <c r="AR210" s="117" t="s">
        <v>82</v>
      </c>
      <c r="AT210" s="124" t="s">
        <v>71</v>
      </c>
      <c r="AU210" s="124" t="s">
        <v>80</v>
      </c>
      <c r="AY210" s="117" t="s">
        <v>124</v>
      </c>
      <c r="BK210" s="125">
        <f>SUM(BK211:BK241)</f>
        <v>0</v>
      </c>
    </row>
    <row r="211" spans="2:65" s="1" customFormat="1" ht="24.2" customHeight="1">
      <c r="B211" s="33"/>
      <c r="C211" s="128" t="s">
        <v>338</v>
      </c>
      <c r="D211" s="128" t="s">
        <v>129</v>
      </c>
      <c r="E211" s="129" t="s">
        <v>339</v>
      </c>
      <c r="F211" s="130" t="s">
        <v>340</v>
      </c>
      <c r="G211" s="131" t="s">
        <v>157</v>
      </c>
      <c r="H211" s="132">
        <v>150</v>
      </c>
      <c r="I211" s="133"/>
      <c r="J211" s="134">
        <f>ROUND(I211*H211,1)</f>
        <v>0</v>
      </c>
      <c r="K211" s="130" t="s">
        <v>133</v>
      </c>
      <c r="L211" s="33"/>
      <c r="M211" s="135" t="s">
        <v>19</v>
      </c>
      <c r="N211" s="136" t="s">
        <v>43</v>
      </c>
      <c r="P211" s="137">
        <f>O211*H211</f>
        <v>0</v>
      </c>
      <c r="Q211" s="137">
        <v>0</v>
      </c>
      <c r="R211" s="137">
        <f>Q211*H211</f>
        <v>0</v>
      </c>
      <c r="S211" s="137">
        <v>8.8000000000000005E-3</v>
      </c>
      <c r="T211" s="138">
        <f>S211*H211</f>
        <v>1.32</v>
      </c>
      <c r="AR211" s="139" t="s">
        <v>222</v>
      </c>
      <c r="AT211" s="139" t="s">
        <v>129</v>
      </c>
      <c r="AU211" s="139" t="s">
        <v>82</v>
      </c>
      <c r="AY211" s="18" t="s">
        <v>124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8" t="s">
        <v>80</v>
      </c>
      <c r="BK211" s="140">
        <f>ROUND(I211*H211,1)</f>
        <v>0</v>
      </c>
      <c r="BL211" s="18" t="s">
        <v>222</v>
      </c>
      <c r="BM211" s="139" t="s">
        <v>341</v>
      </c>
    </row>
    <row r="212" spans="2:65" s="1" customFormat="1" ht="11.25">
      <c r="B212" s="33"/>
      <c r="D212" s="141" t="s">
        <v>137</v>
      </c>
      <c r="F212" s="142" t="s">
        <v>342</v>
      </c>
      <c r="I212" s="143"/>
      <c r="L212" s="33"/>
      <c r="M212" s="144"/>
      <c r="T212" s="54"/>
      <c r="AT212" s="18" t="s">
        <v>137</v>
      </c>
      <c r="AU212" s="18" t="s">
        <v>82</v>
      </c>
    </row>
    <row r="213" spans="2:65" s="15" customFormat="1" ht="11.25">
      <c r="B213" s="167"/>
      <c r="D213" s="146" t="s">
        <v>139</v>
      </c>
      <c r="E213" s="168" t="s">
        <v>19</v>
      </c>
      <c r="F213" s="169" t="s">
        <v>343</v>
      </c>
      <c r="H213" s="168" t="s">
        <v>19</v>
      </c>
      <c r="I213" s="170"/>
      <c r="L213" s="167"/>
      <c r="M213" s="171"/>
      <c r="T213" s="172"/>
      <c r="AT213" s="168" t="s">
        <v>139</v>
      </c>
      <c r="AU213" s="168" t="s">
        <v>82</v>
      </c>
      <c r="AV213" s="15" t="s">
        <v>80</v>
      </c>
      <c r="AW213" s="15" t="s">
        <v>33</v>
      </c>
      <c r="AX213" s="15" t="s">
        <v>72</v>
      </c>
      <c r="AY213" s="168" t="s">
        <v>124</v>
      </c>
    </row>
    <row r="214" spans="2:65" s="12" customFormat="1" ht="11.25">
      <c r="B214" s="145"/>
      <c r="D214" s="146" t="s">
        <v>139</v>
      </c>
      <c r="E214" s="147" t="s">
        <v>19</v>
      </c>
      <c r="F214" s="148" t="s">
        <v>344</v>
      </c>
      <c r="H214" s="149">
        <v>150</v>
      </c>
      <c r="I214" s="150"/>
      <c r="L214" s="145"/>
      <c r="M214" s="151"/>
      <c r="T214" s="152"/>
      <c r="AT214" s="147" t="s">
        <v>139</v>
      </c>
      <c r="AU214" s="147" t="s">
        <v>82</v>
      </c>
      <c r="AV214" s="12" t="s">
        <v>82</v>
      </c>
      <c r="AW214" s="12" t="s">
        <v>33</v>
      </c>
      <c r="AX214" s="12" t="s">
        <v>80</v>
      </c>
      <c r="AY214" s="147" t="s">
        <v>124</v>
      </c>
    </row>
    <row r="215" spans="2:65" s="1" customFormat="1" ht="21.75" customHeight="1">
      <c r="B215" s="33"/>
      <c r="C215" s="128" t="s">
        <v>345</v>
      </c>
      <c r="D215" s="128" t="s">
        <v>129</v>
      </c>
      <c r="E215" s="129" t="s">
        <v>346</v>
      </c>
      <c r="F215" s="130" t="s">
        <v>347</v>
      </c>
      <c r="G215" s="131" t="s">
        <v>132</v>
      </c>
      <c r="H215" s="132">
        <v>51.408000000000001</v>
      </c>
      <c r="I215" s="133"/>
      <c r="J215" s="134">
        <f>ROUND(I215*H215,1)</f>
        <v>0</v>
      </c>
      <c r="K215" s="130" t="s">
        <v>133</v>
      </c>
      <c r="L215" s="33"/>
      <c r="M215" s="135" t="s">
        <v>19</v>
      </c>
      <c r="N215" s="136" t="s">
        <v>43</v>
      </c>
      <c r="P215" s="137">
        <f>O215*H215</f>
        <v>0</v>
      </c>
      <c r="Q215" s="137">
        <v>1.9460000000000002E-2</v>
      </c>
      <c r="R215" s="137">
        <f>Q215*H215</f>
        <v>1.0003996800000001</v>
      </c>
      <c r="S215" s="137">
        <v>0</v>
      </c>
      <c r="T215" s="138">
        <f>S215*H215</f>
        <v>0</v>
      </c>
      <c r="AR215" s="139" t="s">
        <v>222</v>
      </c>
      <c r="AT215" s="139" t="s">
        <v>129</v>
      </c>
      <c r="AU215" s="139" t="s">
        <v>82</v>
      </c>
      <c r="AY215" s="18" t="s">
        <v>124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8" t="s">
        <v>80</v>
      </c>
      <c r="BK215" s="140">
        <f>ROUND(I215*H215,1)</f>
        <v>0</v>
      </c>
      <c r="BL215" s="18" t="s">
        <v>222</v>
      </c>
      <c r="BM215" s="139" t="s">
        <v>348</v>
      </c>
    </row>
    <row r="216" spans="2:65" s="1" customFormat="1" ht="11.25">
      <c r="B216" s="33"/>
      <c r="D216" s="141" t="s">
        <v>137</v>
      </c>
      <c r="F216" s="142" t="s">
        <v>349</v>
      </c>
      <c r="I216" s="143"/>
      <c r="L216" s="33"/>
      <c r="M216" s="144"/>
      <c r="T216" s="54"/>
      <c r="AT216" s="18" t="s">
        <v>137</v>
      </c>
      <c r="AU216" s="18" t="s">
        <v>82</v>
      </c>
    </row>
    <row r="217" spans="2:65" s="15" customFormat="1" ht="11.25">
      <c r="B217" s="167"/>
      <c r="D217" s="146" t="s">
        <v>139</v>
      </c>
      <c r="E217" s="168" t="s">
        <v>19</v>
      </c>
      <c r="F217" s="169" t="s">
        <v>343</v>
      </c>
      <c r="H217" s="168" t="s">
        <v>19</v>
      </c>
      <c r="I217" s="170"/>
      <c r="L217" s="167"/>
      <c r="M217" s="171"/>
      <c r="T217" s="172"/>
      <c r="AT217" s="168" t="s">
        <v>139</v>
      </c>
      <c r="AU217" s="168" t="s">
        <v>82</v>
      </c>
      <c r="AV217" s="15" t="s">
        <v>80</v>
      </c>
      <c r="AW217" s="15" t="s">
        <v>33</v>
      </c>
      <c r="AX217" s="15" t="s">
        <v>72</v>
      </c>
      <c r="AY217" s="168" t="s">
        <v>124</v>
      </c>
    </row>
    <row r="218" spans="2:65" s="12" customFormat="1" ht="11.25">
      <c r="B218" s="145"/>
      <c r="D218" s="146" t="s">
        <v>139</v>
      </c>
      <c r="E218" s="147" t="s">
        <v>19</v>
      </c>
      <c r="F218" s="148" t="s">
        <v>350</v>
      </c>
      <c r="H218" s="149">
        <v>51.408000000000001</v>
      </c>
      <c r="I218" s="150"/>
      <c r="L218" s="145"/>
      <c r="M218" s="151"/>
      <c r="T218" s="152"/>
      <c r="AT218" s="147" t="s">
        <v>139</v>
      </c>
      <c r="AU218" s="147" t="s">
        <v>82</v>
      </c>
      <c r="AV218" s="12" t="s">
        <v>82</v>
      </c>
      <c r="AW218" s="12" t="s">
        <v>33</v>
      </c>
      <c r="AX218" s="12" t="s">
        <v>80</v>
      </c>
      <c r="AY218" s="147" t="s">
        <v>124</v>
      </c>
    </row>
    <row r="219" spans="2:65" s="1" customFormat="1" ht="24.2" customHeight="1">
      <c r="B219" s="33"/>
      <c r="C219" s="128" t="s">
        <v>351</v>
      </c>
      <c r="D219" s="128" t="s">
        <v>129</v>
      </c>
      <c r="E219" s="129" t="s">
        <v>352</v>
      </c>
      <c r="F219" s="130" t="s">
        <v>353</v>
      </c>
      <c r="G219" s="131" t="s">
        <v>354</v>
      </c>
      <c r="H219" s="132">
        <v>1.234</v>
      </c>
      <c r="I219" s="133"/>
      <c r="J219" s="134">
        <f>ROUND(I219*H219,1)</f>
        <v>0</v>
      </c>
      <c r="K219" s="130" t="s">
        <v>133</v>
      </c>
      <c r="L219" s="33"/>
      <c r="M219" s="135" t="s">
        <v>19</v>
      </c>
      <c r="N219" s="136" t="s">
        <v>43</v>
      </c>
      <c r="P219" s="137">
        <f>O219*H219</f>
        <v>0</v>
      </c>
      <c r="Q219" s="137">
        <v>1.89E-3</v>
      </c>
      <c r="R219" s="137">
        <f>Q219*H219</f>
        <v>2.3322600000000001E-3</v>
      </c>
      <c r="S219" s="137">
        <v>0</v>
      </c>
      <c r="T219" s="138">
        <f>S219*H219</f>
        <v>0</v>
      </c>
      <c r="AR219" s="139" t="s">
        <v>222</v>
      </c>
      <c r="AT219" s="139" t="s">
        <v>129</v>
      </c>
      <c r="AU219" s="139" t="s">
        <v>82</v>
      </c>
      <c r="AY219" s="18" t="s">
        <v>124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8" t="s">
        <v>80</v>
      </c>
      <c r="BK219" s="140">
        <f>ROUND(I219*H219,1)</f>
        <v>0</v>
      </c>
      <c r="BL219" s="18" t="s">
        <v>222</v>
      </c>
      <c r="BM219" s="139" t="s">
        <v>355</v>
      </c>
    </row>
    <row r="220" spans="2:65" s="1" customFormat="1" ht="11.25">
      <c r="B220" s="33"/>
      <c r="D220" s="141" t="s">
        <v>137</v>
      </c>
      <c r="F220" s="142" t="s">
        <v>356</v>
      </c>
      <c r="I220" s="143"/>
      <c r="L220" s="33"/>
      <c r="M220" s="144"/>
      <c r="T220" s="54"/>
      <c r="AT220" s="18" t="s">
        <v>137</v>
      </c>
      <c r="AU220" s="18" t="s">
        <v>82</v>
      </c>
    </row>
    <row r="221" spans="2:65" s="15" customFormat="1" ht="11.25">
      <c r="B221" s="167"/>
      <c r="D221" s="146" t="s">
        <v>139</v>
      </c>
      <c r="E221" s="168" t="s">
        <v>19</v>
      </c>
      <c r="F221" s="169" t="s">
        <v>343</v>
      </c>
      <c r="H221" s="168" t="s">
        <v>19</v>
      </c>
      <c r="I221" s="170"/>
      <c r="L221" s="167"/>
      <c r="M221" s="171"/>
      <c r="T221" s="172"/>
      <c r="AT221" s="168" t="s">
        <v>139</v>
      </c>
      <c r="AU221" s="168" t="s">
        <v>82</v>
      </c>
      <c r="AV221" s="15" t="s">
        <v>80</v>
      </c>
      <c r="AW221" s="15" t="s">
        <v>33</v>
      </c>
      <c r="AX221" s="15" t="s">
        <v>72</v>
      </c>
      <c r="AY221" s="168" t="s">
        <v>124</v>
      </c>
    </row>
    <row r="222" spans="2:65" s="12" customFormat="1" ht="11.25">
      <c r="B222" s="145"/>
      <c r="D222" s="146" t="s">
        <v>139</v>
      </c>
      <c r="E222" s="147" t="s">
        <v>19</v>
      </c>
      <c r="F222" s="148" t="s">
        <v>357</v>
      </c>
      <c r="H222" s="149">
        <v>1.234</v>
      </c>
      <c r="I222" s="150"/>
      <c r="L222" s="145"/>
      <c r="M222" s="151"/>
      <c r="T222" s="152"/>
      <c r="AT222" s="147" t="s">
        <v>139</v>
      </c>
      <c r="AU222" s="147" t="s">
        <v>82</v>
      </c>
      <c r="AV222" s="12" t="s">
        <v>82</v>
      </c>
      <c r="AW222" s="12" t="s">
        <v>33</v>
      </c>
      <c r="AX222" s="12" t="s">
        <v>80</v>
      </c>
      <c r="AY222" s="147" t="s">
        <v>124</v>
      </c>
    </row>
    <row r="223" spans="2:65" s="1" customFormat="1" ht="16.5" customHeight="1">
      <c r="B223" s="33"/>
      <c r="C223" s="128" t="s">
        <v>358</v>
      </c>
      <c r="D223" s="128" t="s">
        <v>129</v>
      </c>
      <c r="E223" s="129" t="s">
        <v>359</v>
      </c>
      <c r="F223" s="130" t="s">
        <v>360</v>
      </c>
      <c r="G223" s="131" t="s">
        <v>208</v>
      </c>
      <c r="H223" s="132">
        <v>12</v>
      </c>
      <c r="I223" s="133"/>
      <c r="J223" s="134">
        <f>ROUND(I223*H223,1)</f>
        <v>0</v>
      </c>
      <c r="K223" s="130" t="s">
        <v>19</v>
      </c>
      <c r="L223" s="33"/>
      <c r="M223" s="135" t="s">
        <v>19</v>
      </c>
      <c r="N223" s="136" t="s">
        <v>43</v>
      </c>
      <c r="P223" s="137">
        <f>O223*H223</f>
        <v>0</v>
      </c>
      <c r="Q223" s="137">
        <v>1E-3</v>
      </c>
      <c r="R223" s="137">
        <f>Q223*H223</f>
        <v>1.2E-2</v>
      </c>
      <c r="S223" s="137">
        <v>0</v>
      </c>
      <c r="T223" s="138">
        <f>S223*H223</f>
        <v>0</v>
      </c>
      <c r="AR223" s="139" t="s">
        <v>222</v>
      </c>
      <c r="AT223" s="139" t="s">
        <v>129</v>
      </c>
      <c r="AU223" s="139" t="s">
        <v>82</v>
      </c>
      <c r="AY223" s="18" t="s">
        <v>124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8" t="s">
        <v>80</v>
      </c>
      <c r="BK223" s="140">
        <f>ROUND(I223*H223,1)</f>
        <v>0</v>
      </c>
      <c r="BL223" s="18" t="s">
        <v>222</v>
      </c>
      <c r="BM223" s="139" t="s">
        <v>361</v>
      </c>
    </row>
    <row r="224" spans="2:65" s="12" customFormat="1" ht="11.25">
      <c r="B224" s="145"/>
      <c r="D224" s="146" t="s">
        <v>139</v>
      </c>
      <c r="E224" s="147" t="s">
        <v>19</v>
      </c>
      <c r="F224" s="148" t="s">
        <v>8</v>
      </c>
      <c r="H224" s="149">
        <v>12</v>
      </c>
      <c r="I224" s="150"/>
      <c r="L224" s="145"/>
      <c r="M224" s="151"/>
      <c r="T224" s="152"/>
      <c r="AT224" s="147" t="s">
        <v>139</v>
      </c>
      <c r="AU224" s="147" t="s">
        <v>82</v>
      </c>
      <c r="AV224" s="12" t="s">
        <v>82</v>
      </c>
      <c r="AW224" s="12" t="s">
        <v>33</v>
      </c>
      <c r="AX224" s="12" t="s">
        <v>80</v>
      </c>
      <c r="AY224" s="147" t="s">
        <v>124</v>
      </c>
    </row>
    <row r="225" spans="2:65" s="1" customFormat="1" ht="24.2" customHeight="1">
      <c r="B225" s="33"/>
      <c r="C225" s="128" t="s">
        <v>362</v>
      </c>
      <c r="D225" s="128" t="s">
        <v>129</v>
      </c>
      <c r="E225" s="129" t="s">
        <v>363</v>
      </c>
      <c r="F225" s="130" t="s">
        <v>364</v>
      </c>
      <c r="G225" s="131" t="s">
        <v>157</v>
      </c>
      <c r="H225" s="132">
        <v>2.8</v>
      </c>
      <c r="I225" s="133"/>
      <c r="J225" s="134">
        <f>ROUND(I225*H225,1)</f>
        <v>0</v>
      </c>
      <c r="K225" s="130" t="s">
        <v>133</v>
      </c>
      <c r="L225" s="33"/>
      <c r="M225" s="135" t="s">
        <v>19</v>
      </c>
      <c r="N225" s="136" t="s">
        <v>43</v>
      </c>
      <c r="P225" s="137">
        <f>O225*H225</f>
        <v>0</v>
      </c>
      <c r="Q225" s="137">
        <v>8.0000000000000007E-5</v>
      </c>
      <c r="R225" s="137">
        <f>Q225*H225</f>
        <v>2.24E-4</v>
      </c>
      <c r="S225" s="137">
        <v>0</v>
      </c>
      <c r="T225" s="138">
        <f>S225*H225</f>
        <v>0</v>
      </c>
      <c r="AR225" s="139" t="s">
        <v>222</v>
      </c>
      <c r="AT225" s="139" t="s">
        <v>129</v>
      </c>
      <c r="AU225" s="139" t="s">
        <v>82</v>
      </c>
      <c r="AY225" s="18" t="s">
        <v>124</v>
      </c>
      <c r="BE225" s="140">
        <f>IF(N225="základní",J225,0)</f>
        <v>0</v>
      </c>
      <c r="BF225" s="140">
        <f>IF(N225="snížená",J225,0)</f>
        <v>0</v>
      </c>
      <c r="BG225" s="140">
        <f>IF(N225="zákl. přenesená",J225,0)</f>
        <v>0</v>
      </c>
      <c r="BH225" s="140">
        <f>IF(N225="sníž. přenesená",J225,0)</f>
        <v>0</v>
      </c>
      <c r="BI225" s="140">
        <f>IF(N225="nulová",J225,0)</f>
        <v>0</v>
      </c>
      <c r="BJ225" s="18" t="s">
        <v>80</v>
      </c>
      <c r="BK225" s="140">
        <f>ROUND(I225*H225,1)</f>
        <v>0</v>
      </c>
      <c r="BL225" s="18" t="s">
        <v>222</v>
      </c>
      <c r="BM225" s="139" t="s">
        <v>365</v>
      </c>
    </row>
    <row r="226" spans="2:65" s="1" customFormat="1" ht="11.25">
      <c r="B226" s="33"/>
      <c r="D226" s="141" t="s">
        <v>137</v>
      </c>
      <c r="F226" s="142" t="s">
        <v>366</v>
      </c>
      <c r="I226" s="143"/>
      <c r="L226" s="33"/>
      <c r="M226" s="144"/>
      <c r="T226" s="54"/>
      <c r="AT226" s="18" t="s">
        <v>137</v>
      </c>
      <c r="AU226" s="18" t="s">
        <v>82</v>
      </c>
    </row>
    <row r="227" spans="2:65" s="15" customFormat="1" ht="11.25">
      <c r="B227" s="167"/>
      <c r="D227" s="146" t="s">
        <v>139</v>
      </c>
      <c r="E227" s="168" t="s">
        <v>19</v>
      </c>
      <c r="F227" s="169" t="s">
        <v>367</v>
      </c>
      <c r="H227" s="168" t="s">
        <v>19</v>
      </c>
      <c r="I227" s="170"/>
      <c r="L227" s="167"/>
      <c r="M227" s="171"/>
      <c r="T227" s="172"/>
      <c r="AT227" s="168" t="s">
        <v>139</v>
      </c>
      <c r="AU227" s="168" t="s">
        <v>82</v>
      </c>
      <c r="AV227" s="15" t="s">
        <v>80</v>
      </c>
      <c r="AW227" s="15" t="s">
        <v>33</v>
      </c>
      <c r="AX227" s="15" t="s">
        <v>72</v>
      </c>
      <c r="AY227" s="168" t="s">
        <v>124</v>
      </c>
    </row>
    <row r="228" spans="2:65" s="12" customFormat="1" ht="11.25">
      <c r="B228" s="145"/>
      <c r="D228" s="146" t="s">
        <v>139</v>
      </c>
      <c r="E228" s="147" t="s">
        <v>19</v>
      </c>
      <c r="F228" s="148" t="s">
        <v>368</v>
      </c>
      <c r="H228" s="149">
        <v>2.8</v>
      </c>
      <c r="I228" s="150"/>
      <c r="L228" s="145"/>
      <c r="M228" s="151"/>
      <c r="T228" s="152"/>
      <c r="AT228" s="147" t="s">
        <v>139</v>
      </c>
      <c r="AU228" s="147" t="s">
        <v>82</v>
      </c>
      <c r="AV228" s="12" t="s">
        <v>82</v>
      </c>
      <c r="AW228" s="12" t="s">
        <v>33</v>
      </c>
      <c r="AX228" s="12" t="s">
        <v>80</v>
      </c>
      <c r="AY228" s="147" t="s">
        <v>124</v>
      </c>
    </row>
    <row r="229" spans="2:65" s="1" customFormat="1" ht="16.5" customHeight="1">
      <c r="B229" s="33"/>
      <c r="C229" s="173" t="s">
        <v>369</v>
      </c>
      <c r="D229" s="173" t="s">
        <v>273</v>
      </c>
      <c r="E229" s="174" t="s">
        <v>370</v>
      </c>
      <c r="F229" s="175" t="s">
        <v>371</v>
      </c>
      <c r="G229" s="176" t="s">
        <v>354</v>
      </c>
      <c r="H229" s="177">
        <v>7.9000000000000001E-2</v>
      </c>
      <c r="I229" s="178"/>
      <c r="J229" s="179">
        <f>ROUND(I229*H229,1)</f>
        <v>0</v>
      </c>
      <c r="K229" s="175" t="s">
        <v>133</v>
      </c>
      <c r="L229" s="180"/>
      <c r="M229" s="181" t="s">
        <v>19</v>
      </c>
      <c r="N229" s="182" t="s">
        <v>43</v>
      </c>
      <c r="P229" s="137">
        <f>O229*H229</f>
        <v>0</v>
      </c>
      <c r="Q229" s="137">
        <v>0.55000000000000004</v>
      </c>
      <c r="R229" s="137">
        <f>Q229*H229</f>
        <v>4.3450000000000003E-2</v>
      </c>
      <c r="S229" s="137">
        <v>0</v>
      </c>
      <c r="T229" s="138">
        <f>S229*H229</f>
        <v>0</v>
      </c>
      <c r="AR229" s="139" t="s">
        <v>317</v>
      </c>
      <c r="AT229" s="139" t="s">
        <v>273</v>
      </c>
      <c r="AU229" s="139" t="s">
        <v>82</v>
      </c>
      <c r="AY229" s="18" t="s">
        <v>124</v>
      </c>
      <c r="BE229" s="140">
        <f>IF(N229="základní",J229,0)</f>
        <v>0</v>
      </c>
      <c r="BF229" s="140">
        <f>IF(N229="snížená",J229,0)</f>
        <v>0</v>
      </c>
      <c r="BG229" s="140">
        <f>IF(N229="zákl. přenesená",J229,0)</f>
        <v>0</v>
      </c>
      <c r="BH229" s="140">
        <f>IF(N229="sníž. přenesená",J229,0)</f>
        <v>0</v>
      </c>
      <c r="BI229" s="140">
        <f>IF(N229="nulová",J229,0)</f>
        <v>0</v>
      </c>
      <c r="BJ229" s="18" t="s">
        <v>80</v>
      </c>
      <c r="BK229" s="140">
        <f>ROUND(I229*H229,1)</f>
        <v>0</v>
      </c>
      <c r="BL229" s="18" t="s">
        <v>222</v>
      </c>
      <c r="BM229" s="139" t="s">
        <v>372</v>
      </c>
    </row>
    <row r="230" spans="2:65" s="12" customFormat="1" ht="11.25">
      <c r="B230" s="145"/>
      <c r="D230" s="146" t="s">
        <v>139</v>
      </c>
      <c r="E230" s="147" t="s">
        <v>19</v>
      </c>
      <c r="F230" s="148" t="s">
        <v>373</v>
      </c>
      <c r="H230" s="149">
        <v>7.9000000000000001E-2</v>
      </c>
      <c r="I230" s="150"/>
      <c r="L230" s="145"/>
      <c r="M230" s="151"/>
      <c r="T230" s="152"/>
      <c r="AT230" s="147" t="s">
        <v>139</v>
      </c>
      <c r="AU230" s="147" t="s">
        <v>82</v>
      </c>
      <c r="AV230" s="12" t="s">
        <v>82</v>
      </c>
      <c r="AW230" s="12" t="s">
        <v>33</v>
      </c>
      <c r="AX230" s="12" t="s">
        <v>80</v>
      </c>
      <c r="AY230" s="147" t="s">
        <v>124</v>
      </c>
    </row>
    <row r="231" spans="2:65" s="1" customFormat="1" ht="24.2" customHeight="1">
      <c r="B231" s="33"/>
      <c r="C231" s="128" t="s">
        <v>374</v>
      </c>
      <c r="D231" s="128" t="s">
        <v>129</v>
      </c>
      <c r="E231" s="129" t="s">
        <v>352</v>
      </c>
      <c r="F231" s="130" t="s">
        <v>353</v>
      </c>
      <c r="G231" s="131" t="s">
        <v>354</v>
      </c>
      <c r="H231" s="132">
        <v>7.9000000000000001E-2</v>
      </c>
      <c r="I231" s="133"/>
      <c r="J231" s="134">
        <f>ROUND(I231*H231,1)</f>
        <v>0</v>
      </c>
      <c r="K231" s="130" t="s">
        <v>133</v>
      </c>
      <c r="L231" s="33"/>
      <c r="M231" s="135" t="s">
        <v>19</v>
      </c>
      <c r="N231" s="136" t="s">
        <v>43</v>
      </c>
      <c r="P231" s="137">
        <f>O231*H231</f>
        <v>0</v>
      </c>
      <c r="Q231" s="137">
        <v>1.89E-3</v>
      </c>
      <c r="R231" s="137">
        <f>Q231*H231</f>
        <v>1.4930999999999999E-4</v>
      </c>
      <c r="S231" s="137">
        <v>0</v>
      </c>
      <c r="T231" s="138">
        <f>S231*H231</f>
        <v>0</v>
      </c>
      <c r="AR231" s="139" t="s">
        <v>222</v>
      </c>
      <c r="AT231" s="139" t="s">
        <v>129</v>
      </c>
      <c r="AU231" s="139" t="s">
        <v>82</v>
      </c>
      <c r="AY231" s="18" t="s">
        <v>124</v>
      </c>
      <c r="BE231" s="140">
        <f>IF(N231="základní",J231,0)</f>
        <v>0</v>
      </c>
      <c r="BF231" s="140">
        <f>IF(N231="snížená",J231,0)</f>
        <v>0</v>
      </c>
      <c r="BG231" s="140">
        <f>IF(N231="zákl. přenesená",J231,0)</f>
        <v>0</v>
      </c>
      <c r="BH231" s="140">
        <f>IF(N231="sníž. přenesená",J231,0)</f>
        <v>0</v>
      </c>
      <c r="BI231" s="140">
        <f>IF(N231="nulová",J231,0)</f>
        <v>0</v>
      </c>
      <c r="BJ231" s="18" t="s">
        <v>80</v>
      </c>
      <c r="BK231" s="140">
        <f>ROUND(I231*H231,1)</f>
        <v>0</v>
      </c>
      <c r="BL231" s="18" t="s">
        <v>222</v>
      </c>
      <c r="BM231" s="139" t="s">
        <v>375</v>
      </c>
    </row>
    <row r="232" spans="2:65" s="1" customFormat="1" ht="11.25">
      <c r="B232" s="33"/>
      <c r="D232" s="141" t="s">
        <v>137</v>
      </c>
      <c r="F232" s="142" t="s">
        <v>356</v>
      </c>
      <c r="I232" s="143"/>
      <c r="L232" s="33"/>
      <c r="M232" s="144"/>
      <c r="T232" s="54"/>
      <c r="AT232" s="18" t="s">
        <v>137</v>
      </c>
      <c r="AU232" s="18" t="s">
        <v>82</v>
      </c>
    </row>
    <row r="233" spans="2:65" s="1" customFormat="1" ht="16.5" customHeight="1">
      <c r="B233" s="33"/>
      <c r="C233" s="128" t="s">
        <v>376</v>
      </c>
      <c r="D233" s="128" t="s">
        <v>129</v>
      </c>
      <c r="E233" s="129" t="s">
        <v>377</v>
      </c>
      <c r="F233" s="130" t="s">
        <v>378</v>
      </c>
      <c r="G233" s="131" t="s">
        <v>354</v>
      </c>
      <c r="H233" s="132">
        <v>7.9000000000000001E-2</v>
      </c>
      <c r="I233" s="133"/>
      <c r="J233" s="134">
        <f>ROUND(I233*H233,1)</f>
        <v>0</v>
      </c>
      <c r="K233" s="130" t="s">
        <v>133</v>
      </c>
      <c r="L233" s="33"/>
      <c r="M233" s="135" t="s">
        <v>19</v>
      </c>
      <c r="N233" s="136" t="s">
        <v>43</v>
      </c>
      <c r="P233" s="137">
        <f>O233*H233</f>
        <v>0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222</v>
      </c>
      <c r="AT233" s="139" t="s">
        <v>129</v>
      </c>
      <c r="AU233" s="139" t="s">
        <v>82</v>
      </c>
      <c r="AY233" s="18" t="s">
        <v>124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8" t="s">
        <v>80</v>
      </c>
      <c r="BK233" s="140">
        <f>ROUND(I233*H233,1)</f>
        <v>0</v>
      </c>
      <c r="BL233" s="18" t="s">
        <v>222</v>
      </c>
      <c r="BM233" s="139" t="s">
        <v>379</v>
      </c>
    </row>
    <row r="234" spans="2:65" s="1" customFormat="1" ht="11.25">
      <c r="B234" s="33"/>
      <c r="D234" s="141" t="s">
        <v>137</v>
      </c>
      <c r="F234" s="142" t="s">
        <v>380</v>
      </c>
      <c r="I234" s="143"/>
      <c r="L234" s="33"/>
      <c r="M234" s="144"/>
      <c r="T234" s="54"/>
      <c r="AT234" s="18" t="s">
        <v>137</v>
      </c>
      <c r="AU234" s="18" t="s">
        <v>82</v>
      </c>
    </row>
    <row r="235" spans="2:65" s="1" customFormat="1" ht="21.75" customHeight="1">
      <c r="B235" s="33"/>
      <c r="C235" s="128" t="s">
        <v>381</v>
      </c>
      <c r="D235" s="128" t="s">
        <v>129</v>
      </c>
      <c r="E235" s="129" t="s">
        <v>382</v>
      </c>
      <c r="F235" s="130" t="s">
        <v>383</v>
      </c>
      <c r="G235" s="131" t="s">
        <v>208</v>
      </c>
      <c r="H235" s="132">
        <v>1</v>
      </c>
      <c r="I235" s="133"/>
      <c r="J235" s="134">
        <f>ROUND(I235*H235,1)</f>
        <v>0</v>
      </c>
      <c r="K235" s="130" t="s">
        <v>133</v>
      </c>
      <c r="L235" s="33"/>
      <c r="M235" s="135" t="s">
        <v>19</v>
      </c>
      <c r="N235" s="136" t="s">
        <v>43</v>
      </c>
      <c r="P235" s="137">
        <f>O235*H235</f>
        <v>0</v>
      </c>
      <c r="Q235" s="137">
        <v>2.6700000000000001E-3</v>
      </c>
      <c r="R235" s="137">
        <f>Q235*H235</f>
        <v>2.6700000000000001E-3</v>
      </c>
      <c r="S235" s="137">
        <v>0</v>
      </c>
      <c r="T235" s="138">
        <f>S235*H235</f>
        <v>0</v>
      </c>
      <c r="AR235" s="139" t="s">
        <v>222</v>
      </c>
      <c r="AT235" s="139" t="s">
        <v>129</v>
      </c>
      <c r="AU235" s="139" t="s">
        <v>82</v>
      </c>
      <c r="AY235" s="18" t="s">
        <v>124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8" t="s">
        <v>80</v>
      </c>
      <c r="BK235" s="140">
        <f>ROUND(I235*H235,1)</f>
        <v>0</v>
      </c>
      <c r="BL235" s="18" t="s">
        <v>222</v>
      </c>
      <c r="BM235" s="139" t="s">
        <v>384</v>
      </c>
    </row>
    <row r="236" spans="2:65" s="1" customFormat="1" ht="11.25">
      <c r="B236" s="33"/>
      <c r="D236" s="141" t="s">
        <v>137</v>
      </c>
      <c r="F236" s="142" t="s">
        <v>385</v>
      </c>
      <c r="I236" s="143"/>
      <c r="L236" s="33"/>
      <c r="M236" s="144"/>
      <c r="T236" s="54"/>
      <c r="AT236" s="18" t="s">
        <v>137</v>
      </c>
      <c r="AU236" s="18" t="s">
        <v>82</v>
      </c>
    </row>
    <row r="237" spans="2:65" s="15" customFormat="1" ht="11.25">
      <c r="B237" s="167"/>
      <c r="D237" s="146" t="s">
        <v>139</v>
      </c>
      <c r="E237" s="168" t="s">
        <v>19</v>
      </c>
      <c r="F237" s="169" t="s">
        <v>367</v>
      </c>
      <c r="H237" s="168" t="s">
        <v>19</v>
      </c>
      <c r="I237" s="170"/>
      <c r="L237" s="167"/>
      <c r="M237" s="171"/>
      <c r="T237" s="172"/>
      <c r="AT237" s="168" t="s">
        <v>139</v>
      </c>
      <c r="AU237" s="168" t="s">
        <v>82</v>
      </c>
      <c r="AV237" s="15" t="s">
        <v>80</v>
      </c>
      <c r="AW237" s="15" t="s">
        <v>33</v>
      </c>
      <c r="AX237" s="15" t="s">
        <v>72</v>
      </c>
      <c r="AY237" s="168" t="s">
        <v>124</v>
      </c>
    </row>
    <row r="238" spans="2:65" s="12" customFormat="1" ht="11.25">
      <c r="B238" s="145"/>
      <c r="D238" s="146" t="s">
        <v>139</v>
      </c>
      <c r="E238" s="147" t="s">
        <v>19</v>
      </c>
      <c r="F238" s="148" t="s">
        <v>80</v>
      </c>
      <c r="H238" s="149">
        <v>1</v>
      </c>
      <c r="I238" s="150"/>
      <c r="L238" s="145"/>
      <c r="M238" s="151"/>
      <c r="T238" s="152"/>
      <c r="AT238" s="147" t="s">
        <v>139</v>
      </c>
      <c r="AU238" s="147" t="s">
        <v>82</v>
      </c>
      <c r="AV238" s="12" t="s">
        <v>82</v>
      </c>
      <c r="AW238" s="12" t="s">
        <v>33</v>
      </c>
      <c r="AX238" s="12" t="s">
        <v>80</v>
      </c>
      <c r="AY238" s="147" t="s">
        <v>124</v>
      </c>
    </row>
    <row r="239" spans="2:65" s="1" customFormat="1" ht="16.5" customHeight="1">
      <c r="B239" s="33"/>
      <c r="C239" s="173" t="s">
        <v>386</v>
      </c>
      <c r="D239" s="173" t="s">
        <v>273</v>
      </c>
      <c r="E239" s="174" t="s">
        <v>387</v>
      </c>
      <c r="F239" s="175" t="s">
        <v>388</v>
      </c>
      <c r="G239" s="176" t="s">
        <v>208</v>
      </c>
      <c r="H239" s="177">
        <v>1</v>
      </c>
      <c r="I239" s="178"/>
      <c r="J239" s="179">
        <f>ROUND(I239*H239,1)</f>
        <v>0</v>
      </c>
      <c r="K239" s="175" t="s">
        <v>19</v>
      </c>
      <c r="L239" s="180"/>
      <c r="M239" s="181" t="s">
        <v>19</v>
      </c>
      <c r="N239" s="182" t="s">
        <v>43</v>
      </c>
      <c r="P239" s="137">
        <f>O239*H239</f>
        <v>0</v>
      </c>
      <c r="Q239" s="137">
        <v>4.4999999999999997E-3</v>
      </c>
      <c r="R239" s="137">
        <f>Q239*H239</f>
        <v>4.4999999999999997E-3</v>
      </c>
      <c r="S239" s="137">
        <v>0</v>
      </c>
      <c r="T239" s="138">
        <f>S239*H239</f>
        <v>0</v>
      </c>
      <c r="AR239" s="139" t="s">
        <v>317</v>
      </c>
      <c r="AT239" s="139" t="s">
        <v>273</v>
      </c>
      <c r="AU239" s="139" t="s">
        <v>82</v>
      </c>
      <c r="AY239" s="18" t="s">
        <v>124</v>
      </c>
      <c r="BE239" s="140">
        <f>IF(N239="základní",J239,0)</f>
        <v>0</v>
      </c>
      <c r="BF239" s="140">
        <f>IF(N239="snížená",J239,0)</f>
        <v>0</v>
      </c>
      <c r="BG239" s="140">
        <f>IF(N239="zákl. přenesená",J239,0)</f>
        <v>0</v>
      </c>
      <c r="BH239" s="140">
        <f>IF(N239="sníž. přenesená",J239,0)</f>
        <v>0</v>
      </c>
      <c r="BI239" s="140">
        <f>IF(N239="nulová",J239,0)</f>
        <v>0</v>
      </c>
      <c r="BJ239" s="18" t="s">
        <v>80</v>
      </c>
      <c r="BK239" s="140">
        <f>ROUND(I239*H239,1)</f>
        <v>0</v>
      </c>
      <c r="BL239" s="18" t="s">
        <v>222</v>
      </c>
      <c r="BM239" s="139" t="s">
        <v>389</v>
      </c>
    </row>
    <row r="240" spans="2:65" s="1" customFormat="1" ht="24.2" customHeight="1">
      <c r="B240" s="33"/>
      <c r="C240" s="128" t="s">
        <v>390</v>
      </c>
      <c r="D240" s="128" t="s">
        <v>129</v>
      </c>
      <c r="E240" s="129" t="s">
        <v>391</v>
      </c>
      <c r="F240" s="130" t="s">
        <v>392</v>
      </c>
      <c r="G240" s="131" t="s">
        <v>263</v>
      </c>
      <c r="H240" s="132">
        <v>1.0660000000000001</v>
      </c>
      <c r="I240" s="133"/>
      <c r="J240" s="134">
        <f>ROUND(I240*H240,1)</f>
        <v>0</v>
      </c>
      <c r="K240" s="130" t="s">
        <v>133</v>
      </c>
      <c r="L240" s="33"/>
      <c r="M240" s="135" t="s">
        <v>19</v>
      </c>
      <c r="N240" s="136" t="s">
        <v>43</v>
      </c>
      <c r="P240" s="137">
        <f>O240*H240</f>
        <v>0</v>
      </c>
      <c r="Q240" s="137">
        <v>0</v>
      </c>
      <c r="R240" s="137">
        <f>Q240*H240</f>
        <v>0</v>
      </c>
      <c r="S240" s="137">
        <v>0</v>
      </c>
      <c r="T240" s="138">
        <f>S240*H240</f>
        <v>0</v>
      </c>
      <c r="AR240" s="139" t="s">
        <v>222</v>
      </c>
      <c r="AT240" s="139" t="s">
        <v>129</v>
      </c>
      <c r="AU240" s="139" t="s">
        <v>82</v>
      </c>
      <c r="AY240" s="18" t="s">
        <v>124</v>
      </c>
      <c r="BE240" s="140">
        <f>IF(N240="základní",J240,0)</f>
        <v>0</v>
      </c>
      <c r="BF240" s="140">
        <f>IF(N240="snížená",J240,0)</f>
        <v>0</v>
      </c>
      <c r="BG240" s="140">
        <f>IF(N240="zákl. přenesená",J240,0)</f>
        <v>0</v>
      </c>
      <c r="BH240" s="140">
        <f>IF(N240="sníž. přenesená",J240,0)</f>
        <v>0</v>
      </c>
      <c r="BI240" s="140">
        <f>IF(N240="nulová",J240,0)</f>
        <v>0</v>
      </c>
      <c r="BJ240" s="18" t="s">
        <v>80</v>
      </c>
      <c r="BK240" s="140">
        <f>ROUND(I240*H240,1)</f>
        <v>0</v>
      </c>
      <c r="BL240" s="18" t="s">
        <v>222</v>
      </c>
      <c r="BM240" s="139" t="s">
        <v>393</v>
      </c>
    </row>
    <row r="241" spans="2:65" s="1" customFormat="1" ht="11.25">
      <c r="B241" s="33"/>
      <c r="D241" s="141" t="s">
        <v>137</v>
      </c>
      <c r="F241" s="142" t="s">
        <v>394</v>
      </c>
      <c r="I241" s="143"/>
      <c r="L241" s="33"/>
      <c r="M241" s="144"/>
      <c r="T241" s="54"/>
      <c r="AT241" s="18" t="s">
        <v>137</v>
      </c>
      <c r="AU241" s="18" t="s">
        <v>82</v>
      </c>
    </row>
    <row r="242" spans="2:65" s="11" customFormat="1" ht="22.9" customHeight="1">
      <c r="B242" s="116"/>
      <c r="D242" s="117" t="s">
        <v>71</v>
      </c>
      <c r="E242" s="126" t="s">
        <v>395</v>
      </c>
      <c r="F242" s="126" t="s">
        <v>396</v>
      </c>
      <c r="I242" s="119"/>
      <c r="J242" s="127">
        <f>BK242</f>
        <v>0</v>
      </c>
      <c r="L242" s="116"/>
      <c r="M242" s="121"/>
      <c r="P242" s="122">
        <f>SUM(P243:P341)</f>
        <v>0</v>
      </c>
      <c r="R242" s="122">
        <f>SUM(R243:R341)</f>
        <v>1.4203759999999999</v>
      </c>
      <c r="T242" s="123">
        <f>SUM(T243:T341)</f>
        <v>0</v>
      </c>
      <c r="AR242" s="117" t="s">
        <v>82</v>
      </c>
      <c r="AT242" s="124" t="s">
        <v>71</v>
      </c>
      <c r="AU242" s="124" t="s">
        <v>80</v>
      </c>
      <c r="AY242" s="117" t="s">
        <v>124</v>
      </c>
      <c r="BK242" s="125">
        <f>SUM(BK243:BK341)</f>
        <v>0</v>
      </c>
    </row>
    <row r="243" spans="2:65" s="1" customFormat="1" ht="16.5" customHeight="1">
      <c r="B243" s="33"/>
      <c r="C243" s="128" t="s">
        <v>397</v>
      </c>
      <c r="D243" s="128" t="s">
        <v>129</v>
      </c>
      <c r="E243" s="129" t="s">
        <v>398</v>
      </c>
      <c r="F243" s="130" t="s">
        <v>399</v>
      </c>
      <c r="G243" s="131" t="s">
        <v>132</v>
      </c>
      <c r="H243" s="132">
        <v>278.04000000000002</v>
      </c>
      <c r="I243" s="133"/>
      <c r="J243" s="134">
        <f>ROUND(I243*H243,1)</f>
        <v>0</v>
      </c>
      <c r="K243" s="130" t="s">
        <v>133</v>
      </c>
      <c r="L243" s="33"/>
      <c r="M243" s="135" t="s">
        <v>19</v>
      </c>
      <c r="N243" s="136" t="s">
        <v>43</v>
      </c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AR243" s="139" t="s">
        <v>222</v>
      </c>
      <c r="AT243" s="139" t="s">
        <v>129</v>
      </c>
      <c r="AU243" s="139" t="s">
        <v>82</v>
      </c>
      <c r="AY243" s="18" t="s">
        <v>124</v>
      </c>
      <c r="BE243" s="140">
        <f>IF(N243="základní",J243,0)</f>
        <v>0</v>
      </c>
      <c r="BF243" s="140">
        <f>IF(N243="snížená",J243,0)</f>
        <v>0</v>
      </c>
      <c r="BG243" s="140">
        <f>IF(N243="zákl. přenesená",J243,0)</f>
        <v>0</v>
      </c>
      <c r="BH243" s="140">
        <f>IF(N243="sníž. přenesená",J243,0)</f>
        <v>0</v>
      </c>
      <c r="BI243" s="140">
        <f>IF(N243="nulová",J243,0)</f>
        <v>0</v>
      </c>
      <c r="BJ243" s="18" t="s">
        <v>80</v>
      </c>
      <c r="BK243" s="140">
        <f>ROUND(I243*H243,1)</f>
        <v>0</v>
      </c>
      <c r="BL243" s="18" t="s">
        <v>222</v>
      </c>
      <c r="BM243" s="139" t="s">
        <v>400</v>
      </c>
    </row>
    <row r="244" spans="2:65" s="1" customFormat="1" ht="11.25">
      <c r="B244" s="33"/>
      <c r="D244" s="141" t="s">
        <v>137</v>
      </c>
      <c r="F244" s="142" t="s">
        <v>401</v>
      </c>
      <c r="I244" s="143"/>
      <c r="L244" s="33"/>
      <c r="M244" s="144"/>
      <c r="T244" s="54"/>
      <c r="AT244" s="18" t="s">
        <v>137</v>
      </c>
      <c r="AU244" s="18" t="s">
        <v>82</v>
      </c>
    </row>
    <row r="245" spans="2:65" s="12" customFormat="1" ht="11.25">
      <c r="B245" s="145"/>
      <c r="D245" s="146" t="s">
        <v>139</v>
      </c>
      <c r="E245" s="147" t="s">
        <v>19</v>
      </c>
      <c r="F245" s="148" t="s">
        <v>219</v>
      </c>
      <c r="H245" s="149">
        <v>257.04000000000002</v>
      </c>
      <c r="I245" s="150"/>
      <c r="L245" s="145"/>
      <c r="M245" s="151"/>
      <c r="T245" s="152"/>
      <c r="AT245" s="147" t="s">
        <v>139</v>
      </c>
      <c r="AU245" s="147" t="s">
        <v>82</v>
      </c>
      <c r="AV245" s="12" t="s">
        <v>82</v>
      </c>
      <c r="AW245" s="12" t="s">
        <v>33</v>
      </c>
      <c r="AX245" s="12" t="s">
        <v>72</v>
      </c>
      <c r="AY245" s="147" t="s">
        <v>124</v>
      </c>
    </row>
    <row r="246" spans="2:65" s="12" customFormat="1" ht="11.25">
      <c r="B246" s="145"/>
      <c r="D246" s="146" t="s">
        <v>139</v>
      </c>
      <c r="E246" s="147" t="s">
        <v>19</v>
      </c>
      <c r="F246" s="148" t="s">
        <v>220</v>
      </c>
      <c r="H246" s="149">
        <v>14.28</v>
      </c>
      <c r="I246" s="150"/>
      <c r="L246" s="145"/>
      <c r="M246" s="151"/>
      <c r="T246" s="152"/>
      <c r="AT246" s="147" t="s">
        <v>139</v>
      </c>
      <c r="AU246" s="147" t="s">
        <v>82</v>
      </c>
      <c r="AV246" s="12" t="s">
        <v>82</v>
      </c>
      <c r="AW246" s="12" t="s">
        <v>33</v>
      </c>
      <c r="AX246" s="12" t="s">
        <v>72</v>
      </c>
      <c r="AY246" s="147" t="s">
        <v>124</v>
      </c>
    </row>
    <row r="247" spans="2:65" s="12" customFormat="1" ht="11.25">
      <c r="B247" s="145"/>
      <c r="D247" s="146" t="s">
        <v>139</v>
      </c>
      <c r="E247" s="147" t="s">
        <v>19</v>
      </c>
      <c r="F247" s="148" t="s">
        <v>221</v>
      </c>
      <c r="H247" s="149">
        <v>6.72</v>
      </c>
      <c r="I247" s="150"/>
      <c r="L247" s="145"/>
      <c r="M247" s="151"/>
      <c r="T247" s="152"/>
      <c r="AT247" s="147" t="s">
        <v>139</v>
      </c>
      <c r="AU247" s="147" t="s">
        <v>82</v>
      </c>
      <c r="AV247" s="12" t="s">
        <v>82</v>
      </c>
      <c r="AW247" s="12" t="s">
        <v>33</v>
      </c>
      <c r="AX247" s="12" t="s">
        <v>72</v>
      </c>
      <c r="AY247" s="147" t="s">
        <v>124</v>
      </c>
    </row>
    <row r="248" spans="2:65" s="14" customFormat="1" ht="11.25">
      <c r="B248" s="160"/>
      <c r="D248" s="146" t="s">
        <v>139</v>
      </c>
      <c r="E248" s="161" t="s">
        <v>19</v>
      </c>
      <c r="F248" s="162" t="s">
        <v>145</v>
      </c>
      <c r="H248" s="163">
        <v>278.04000000000002</v>
      </c>
      <c r="I248" s="164"/>
      <c r="L248" s="160"/>
      <c r="M248" s="165"/>
      <c r="T248" s="166"/>
      <c r="AT248" s="161" t="s">
        <v>139</v>
      </c>
      <c r="AU248" s="161" t="s">
        <v>82</v>
      </c>
      <c r="AV248" s="14" t="s">
        <v>134</v>
      </c>
      <c r="AW248" s="14" t="s">
        <v>33</v>
      </c>
      <c r="AX248" s="14" t="s">
        <v>80</v>
      </c>
      <c r="AY248" s="161" t="s">
        <v>124</v>
      </c>
    </row>
    <row r="249" spans="2:65" s="1" customFormat="1" ht="24.2" customHeight="1">
      <c r="B249" s="33"/>
      <c r="C249" s="173" t="s">
        <v>402</v>
      </c>
      <c r="D249" s="173" t="s">
        <v>273</v>
      </c>
      <c r="E249" s="174" t="s">
        <v>403</v>
      </c>
      <c r="F249" s="175" t="s">
        <v>404</v>
      </c>
      <c r="G249" s="176" t="s">
        <v>132</v>
      </c>
      <c r="H249" s="177">
        <v>319.74599999999998</v>
      </c>
      <c r="I249" s="178"/>
      <c r="J249" s="179">
        <f>ROUND(I249*H249,1)</f>
        <v>0</v>
      </c>
      <c r="K249" s="175" t="s">
        <v>133</v>
      </c>
      <c r="L249" s="180"/>
      <c r="M249" s="181" t="s">
        <v>19</v>
      </c>
      <c r="N249" s="182" t="s">
        <v>43</v>
      </c>
      <c r="P249" s="137">
        <f>O249*H249</f>
        <v>0</v>
      </c>
      <c r="Q249" s="137">
        <v>5.0000000000000001E-4</v>
      </c>
      <c r="R249" s="137">
        <f>Q249*H249</f>
        <v>0.15987299999999999</v>
      </c>
      <c r="S249" s="137">
        <v>0</v>
      </c>
      <c r="T249" s="138">
        <f>S249*H249</f>
        <v>0</v>
      </c>
      <c r="AR249" s="139" t="s">
        <v>317</v>
      </c>
      <c r="AT249" s="139" t="s">
        <v>273</v>
      </c>
      <c r="AU249" s="139" t="s">
        <v>82</v>
      </c>
      <c r="AY249" s="18" t="s">
        <v>124</v>
      </c>
      <c r="BE249" s="140">
        <f>IF(N249="základní",J249,0)</f>
        <v>0</v>
      </c>
      <c r="BF249" s="140">
        <f>IF(N249="snížená",J249,0)</f>
        <v>0</v>
      </c>
      <c r="BG249" s="140">
        <f>IF(N249="zákl. přenesená",J249,0)</f>
        <v>0</v>
      </c>
      <c r="BH249" s="140">
        <f>IF(N249="sníž. přenesená",J249,0)</f>
        <v>0</v>
      </c>
      <c r="BI249" s="140">
        <f>IF(N249="nulová",J249,0)</f>
        <v>0</v>
      </c>
      <c r="BJ249" s="18" t="s">
        <v>80</v>
      </c>
      <c r="BK249" s="140">
        <f>ROUND(I249*H249,1)</f>
        <v>0</v>
      </c>
      <c r="BL249" s="18" t="s">
        <v>222</v>
      </c>
      <c r="BM249" s="139" t="s">
        <v>405</v>
      </c>
    </row>
    <row r="250" spans="2:65" s="12" customFormat="1" ht="11.25">
      <c r="B250" s="145"/>
      <c r="D250" s="146" t="s">
        <v>139</v>
      </c>
      <c r="E250" s="147" t="s">
        <v>19</v>
      </c>
      <c r="F250" s="148" t="s">
        <v>406</v>
      </c>
      <c r="H250" s="149">
        <v>319.74599999999998</v>
      </c>
      <c r="I250" s="150"/>
      <c r="L250" s="145"/>
      <c r="M250" s="151"/>
      <c r="T250" s="152"/>
      <c r="AT250" s="147" t="s">
        <v>139</v>
      </c>
      <c r="AU250" s="147" t="s">
        <v>82</v>
      </c>
      <c r="AV250" s="12" t="s">
        <v>82</v>
      </c>
      <c r="AW250" s="12" t="s">
        <v>33</v>
      </c>
      <c r="AX250" s="12" t="s">
        <v>80</v>
      </c>
      <c r="AY250" s="147" t="s">
        <v>124</v>
      </c>
    </row>
    <row r="251" spans="2:65" s="1" customFormat="1" ht="24.2" customHeight="1">
      <c r="B251" s="33"/>
      <c r="C251" s="128" t="s">
        <v>407</v>
      </c>
      <c r="D251" s="128" t="s">
        <v>129</v>
      </c>
      <c r="E251" s="129" t="s">
        <v>408</v>
      </c>
      <c r="F251" s="130" t="s">
        <v>409</v>
      </c>
      <c r="G251" s="131" t="s">
        <v>132</v>
      </c>
      <c r="H251" s="132">
        <v>278.04000000000002</v>
      </c>
      <c r="I251" s="133"/>
      <c r="J251" s="134">
        <f>ROUND(I251*H251,1)</f>
        <v>0</v>
      </c>
      <c r="K251" s="130" t="s">
        <v>133</v>
      </c>
      <c r="L251" s="33"/>
      <c r="M251" s="135" t="s">
        <v>19</v>
      </c>
      <c r="N251" s="136" t="s">
        <v>43</v>
      </c>
      <c r="P251" s="137">
        <f>O251*H251</f>
        <v>0</v>
      </c>
      <c r="Q251" s="137">
        <v>0</v>
      </c>
      <c r="R251" s="137">
        <f>Q251*H251</f>
        <v>0</v>
      </c>
      <c r="S251" s="137">
        <v>0</v>
      </c>
      <c r="T251" s="138">
        <f>S251*H251</f>
        <v>0</v>
      </c>
      <c r="AR251" s="139" t="s">
        <v>222</v>
      </c>
      <c r="AT251" s="139" t="s">
        <v>129</v>
      </c>
      <c r="AU251" s="139" t="s">
        <v>82</v>
      </c>
      <c r="AY251" s="18" t="s">
        <v>124</v>
      </c>
      <c r="BE251" s="140">
        <f>IF(N251="základní",J251,0)</f>
        <v>0</v>
      </c>
      <c r="BF251" s="140">
        <f>IF(N251="snížená",J251,0)</f>
        <v>0</v>
      </c>
      <c r="BG251" s="140">
        <f>IF(N251="zákl. přenesená",J251,0)</f>
        <v>0</v>
      </c>
      <c r="BH251" s="140">
        <f>IF(N251="sníž. přenesená",J251,0)</f>
        <v>0</v>
      </c>
      <c r="BI251" s="140">
        <f>IF(N251="nulová",J251,0)</f>
        <v>0</v>
      </c>
      <c r="BJ251" s="18" t="s">
        <v>80</v>
      </c>
      <c r="BK251" s="140">
        <f>ROUND(I251*H251,1)</f>
        <v>0</v>
      </c>
      <c r="BL251" s="18" t="s">
        <v>222</v>
      </c>
      <c r="BM251" s="139" t="s">
        <v>410</v>
      </c>
    </row>
    <row r="252" spans="2:65" s="1" customFormat="1" ht="11.25">
      <c r="B252" s="33"/>
      <c r="D252" s="141" t="s">
        <v>137</v>
      </c>
      <c r="F252" s="142" t="s">
        <v>411</v>
      </c>
      <c r="I252" s="143"/>
      <c r="L252" s="33"/>
      <c r="M252" s="144"/>
      <c r="T252" s="54"/>
      <c r="AT252" s="18" t="s">
        <v>137</v>
      </c>
      <c r="AU252" s="18" t="s">
        <v>82</v>
      </c>
    </row>
    <row r="253" spans="2:65" s="12" customFormat="1" ht="11.25">
      <c r="B253" s="145"/>
      <c r="D253" s="146" t="s">
        <v>139</v>
      </c>
      <c r="E253" s="147" t="s">
        <v>19</v>
      </c>
      <c r="F253" s="148" t="s">
        <v>219</v>
      </c>
      <c r="H253" s="149">
        <v>257.04000000000002</v>
      </c>
      <c r="I253" s="150"/>
      <c r="L253" s="145"/>
      <c r="M253" s="151"/>
      <c r="T253" s="152"/>
      <c r="AT253" s="147" t="s">
        <v>139</v>
      </c>
      <c r="AU253" s="147" t="s">
        <v>82</v>
      </c>
      <c r="AV253" s="12" t="s">
        <v>82</v>
      </c>
      <c r="AW253" s="12" t="s">
        <v>33</v>
      </c>
      <c r="AX253" s="12" t="s">
        <v>72</v>
      </c>
      <c r="AY253" s="147" t="s">
        <v>124</v>
      </c>
    </row>
    <row r="254" spans="2:65" s="12" customFormat="1" ht="11.25">
      <c r="B254" s="145"/>
      <c r="D254" s="146" t="s">
        <v>139</v>
      </c>
      <c r="E254" s="147" t="s">
        <v>19</v>
      </c>
      <c r="F254" s="148" t="s">
        <v>220</v>
      </c>
      <c r="H254" s="149">
        <v>14.28</v>
      </c>
      <c r="I254" s="150"/>
      <c r="L254" s="145"/>
      <c r="M254" s="151"/>
      <c r="T254" s="152"/>
      <c r="AT254" s="147" t="s">
        <v>139</v>
      </c>
      <c r="AU254" s="147" t="s">
        <v>82</v>
      </c>
      <c r="AV254" s="12" t="s">
        <v>82</v>
      </c>
      <c r="AW254" s="12" t="s">
        <v>33</v>
      </c>
      <c r="AX254" s="12" t="s">
        <v>72</v>
      </c>
      <c r="AY254" s="147" t="s">
        <v>124</v>
      </c>
    </row>
    <row r="255" spans="2:65" s="12" customFormat="1" ht="11.25">
      <c r="B255" s="145"/>
      <c r="D255" s="146" t="s">
        <v>139</v>
      </c>
      <c r="E255" s="147" t="s">
        <v>19</v>
      </c>
      <c r="F255" s="148" t="s">
        <v>221</v>
      </c>
      <c r="H255" s="149">
        <v>6.72</v>
      </c>
      <c r="I255" s="150"/>
      <c r="L255" s="145"/>
      <c r="M255" s="151"/>
      <c r="T255" s="152"/>
      <c r="AT255" s="147" t="s">
        <v>139</v>
      </c>
      <c r="AU255" s="147" t="s">
        <v>82</v>
      </c>
      <c r="AV255" s="12" t="s">
        <v>82</v>
      </c>
      <c r="AW255" s="12" t="s">
        <v>33</v>
      </c>
      <c r="AX255" s="12" t="s">
        <v>72</v>
      </c>
      <c r="AY255" s="147" t="s">
        <v>124</v>
      </c>
    </row>
    <row r="256" spans="2:65" s="14" customFormat="1" ht="11.25">
      <c r="B256" s="160"/>
      <c r="D256" s="146" t="s">
        <v>139</v>
      </c>
      <c r="E256" s="161" t="s">
        <v>19</v>
      </c>
      <c r="F256" s="162" t="s">
        <v>145</v>
      </c>
      <c r="H256" s="163">
        <v>278.04000000000002</v>
      </c>
      <c r="I256" s="164"/>
      <c r="L256" s="160"/>
      <c r="M256" s="165"/>
      <c r="T256" s="166"/>
      <c r="AT256" s="161" t="s">
        <v>139</v>
      </c>
      <c r="AU256" s="161" t="s">
        <v>82</v>
      </c>
      <c r="AV256" s="14" t="s">
        <v>134</v>
      </c>
      <c r="AW256" s="14" t="s">
        <v>33</v>
      </c>
      <c r="AX256" s="14" t="s">
        <v>80</v>
      </c>
      <c r="AY256" s="161" t="s">
        <v>124</v>
      </c>
    </row>
    <row r="257" spans="2:65" s="1" customFormat="1" ht="24.2" customHeight="1">
      <c r="B257" s="33"/>
      <c r="C257" s="173" t="s">
        <v>412</v>
      </c>
      <c r="D257" s="173" t="s">
        <v>273</v>
      </c>
      <c r="E257" s="174" t="s">
        <v>413</v>
      </c>
      <c r="F257" s="175" t="s">
        <v>414</v>
      </c>
      <c r="G257" s="176" t="s">
        <v>132</v>
      </c>
      <c r="H257" s="177">
        <v>319.74599999999998</v>
      </c>
      <c r="I257" s="178"/>
      <c r="J257" s="179">
        <f>ROUND(I257*H257,1)</f>
        <v>0</v>
      </c>
      <c r="K257" s="175" t="s">
        <v>19</v>
      </c>
      <c r="L257" s="180"/>
      <c r="M257" s="181" t="s">
        <v>19</v>
      </c>
      <c r="N257" s="182" t="s">
        <v>43</v>
      </c>
      <c r="P257" s="137">
        <f>O257*H257</f>
        <v>0</v>
      </c>
      <c r="Q257" s="137">
        <v>2.5000000000000001E-3</v>
      </c>
      <c r="R257" s="137">
        <f>Q257*H257</f>
        <v>0.79936499999999999</v>
      </c>
      <c r="S257" s="137">
        <v>0</v>
      </c>
      <c r="T257" s="138">
        <f>S257*H257</f>
        <v>0</v>
      </c>
      <c r="AR257" s="139" t="s">
        <v>317</v>
      </c>
      <c r="AT257" s="139" t="s">
        <v>273</v>
      </c>
      <c r="AU257" s="139" t="s">
        <v>82</v>
      </c>
      <c r="AY257" s="18" t="s">
        <v>124</v>
      </c>
      <c r="BE257" s="140">
        <f>IF(N257="základní",J257,0)</f>
        <v>0</v>
      </c>
      <c r="BF257" s="140">
        <f>IF(N257="snížená",J257,0)</f>
        <v>0</v>
      </c>
      <c r="BG257" s="140">
        <f>IF(N257="zákl. přenesená",J257,0)</f>
        <v>0</v>
      </c>
      <c r="BH257" s="140">
        <f>IF(N257="sníž. přenesená",J257,0)</f>
        <v>0</v>
      </c>
      <c r="BI257" s="140">
        <f>IF(N257="nulová",J257,0)</f>
        <v>0</v>
      </c>
      <c r="BJ257" s="18" t="s">
        <v>80</v>
      </c>
      <c r="BK257" s="140">
        <f>ROUND(I257*H257,1)</f>
        <v>0</v>
      </c>
      <c r="BL257" s="18" t="s">
        <v>222</v>
      </c>
      <c r="BM257" s="139" t="s">
        <v>415</v>
      </c>
    </row>
    <row r="258" spans="2:65" s="12" customFormat="1" ht="11.25">
      <c r="B258" s="145"/>
      <c r="D258" s="146" t="s">
        <v>139</v>
      </c>
      <c r="E258" s="147" t="s">
        <v>19</v>
      </c>
      <c r="F258" s="148" t="s">
        <v>406</v>
      </c>
      <c r="H258" s="149">
        <v>319.74599999999998</v>
      </c>
      <c r="I258" s="150"/>
      <c r="L258" s="145"/>
      <c r="M258" s="151"/>
      <c r="T258" s="152"/>
      <c r="AT258" s="147" t="s">
        <v>139</v>
      </c>
      <c r="AU258" s="147" t="s">
        <v>82</v>
      </c>
      <c r="AV258" s="12" t="s">
        <v>82</v>
      </c>
      <c r="AW258" s="12" t="s">
        <v>33</v>
      </c>
      <c r="AX258" s="12" t="s">
        <v>80</v>
      </c>
      <c r="AY258" s="147" t="s">
        <v>124</v>
      </c>
    </row>
    <row r="259" spans="2:65" s="1" customFormat="1" ht="24.2" customHeight="1">
      <c r="B259" s="33"/>
      <c r="C259" s="173" t="s">
        <v>416</v>
      </c>
      <c r="D259" s="173" t="s">
        <v>273</v>
      </c>
      <c r="E259" s="174" t="s">
        <v>417</v>
      </c>
      <c r="F259" s="175" t="s">
        <v>418</v>
      </c>
      <c r="G259" s="176" t="s">
        <v>208</v>
      </c>
      <c r="H259" s="177">
        <v>134</v>
      </c>
      <c r="I259" s="178"/>
      <c r="J259" s="179">
        <f>ROUND(I259*H259,1)</f>
        <v>0</v>
      </c>
      <c r="K259" s="175" t="s">
        <v>19</v>
      </c>
      <c r="L259" s="180"/>
      <c r="M259" s="181" t="s">
        <v>19</v>
      </c>
      <c r="N259" s="182" t="s">
        <v>43</v>
      </c>
      <c r="P259" s="137">
        <f>O259*H259</f>
        <v>0</v>
      </c>
      <c r="Q259" s="137">
        <v>2.9999999999999997E-4</v>
      </c>
      <c r="R259" s="137">
        <f>Q259*H259</f>
        <v>4.02E-2</v>
      </c>
      <c r="S259" s="137">
        <v>0</v>
      </c>
      <c r="T259" s="138">
        <f>S259*H259</f>
        <v>0</v>
      </c>
      <c r="AR259" s="139" t="s">
        <v>317</v>
      </c>
      <c r="AT259" s="139" t="s">
        <v>273</v>
      </c>
      <c r="AU259" s="139" t="s">
        <v>82</v>
      </c>
      <c r="AY259" s="18" t="s">
        <v>124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8" t="s">
        <v>80</v>
      </c>
      <c r="BK259" s="140">
        <f>ROUND(I259*H259,1)</f>
        <v>0</v>
      </c>
      <c r="BL259" s="18" t="s">
        <v>222</v>
      </c>
      <c r="BM259" s="139" t="s">
        <v>419</v>
      </c>
    </row>
    <row r="260" spans="2:65" s="12" customFormat="1" ht="11.25">
      <c r="B260" s="145"/>
      <c r="D260" s="146" t="s">
        <v>139</v>
      </c>
      <c r="E260" s="147" t="s">
        <v>19</v>
      </c>
      <c r="F260" s="148" t="s">
        <v>420</v>
      </c>
      <c r="H260" s="149">
        <v>133.18100000000001</v>
      </c>
      <c r="I260" s="150"/>
      <c r="L260" s="145"/>
      <c r="M260" s="151"/>
      <c r="T260" s="152"/>
      <c r="AT260" s="147" t="s">
        <v>139</v>
      </c>
      <c r="AU260" s="147" t="s">
        <v>82</v>
      </c>
      <c r="AV260" s="12" t="s">
        <v>82</v>
      </c>
      <c r="AW260" s="12" t="s">
        <v>33</v>
      </c>
      <c r="AX260" s="12" t="s">
        <v>72</v>
      </c>
      <c r="AY260" s="147" t="s">
        <v>124</v>
      </c>
    </row>
    <row r="261" spans="2:65" s="13" customFormat="1" ht="11.25">
      <c r="B261" s="153"/>
      <c r="D261" s="146" t="s">
        <v>139</v>
      </c>
      <c r="E261" s="154" t="s">
        <v>19</v>
      </c>
      <c r="F261" s="155" t="s">
        <v>421</v>
      </c>
      <c r="H261" s="156">
        <v>133.18100000000001</v>
      </c>
      <c r="I261" s="157"/>
      <c r="L261" s="153"/>
      <c r="M261" s="158"/>
      <c r="T261" s="159"/>
      <c r="AT261" s="154" t="s">
        <v>139</v>
      </c>
      <c r="AU261" s="154" t="s">
        <v>82</v>
      </c>
      <c r="AV261" s="13" t="s">
        <v>135</v>
      </c>
      <c r="AW261" s="13" t="s">
        <v>33</v>
      </c>
      <c r="AX261" s="13" t="s">
        <v>72</v>
      </c>
      <c r="AY261" s="154" t="s">
        <v>124</v>
      </c>
    </row>
    <row r="262" spans="2:65" s="12" customFormat="1" ht="11.25">
      <c r="B262" s="145"/>
      <c r="D262" s="146" t="s">
        <v>139</v>
      </c>
      <c r="E262" s="147" t="s">
        <v>19</v>
      </c>
      <c r="F262" s="148" t="s">
        <v>422</v>
      </c>
      <c r="H262" s="149">
        <v>134</v>
      </c>
      <c r="I262" s="150"/>
      <c r="L262" s="145"/>
      <c r="M262" s="151"/>
      <c r="T262" s="152"/>
      <c r="AT262" s="147" t="s">
        <v>139</v>
      </c>
      <c r="AU262" s="147" t="s">
        <v>82</v>
      </c>
      <c r="AV262" s="12" t="s">
        <v>82</v>
      </c>
      <c r="AW262" s="12" t="s">
        <v>33</v>
      </c>
      <c r="AX262" s="12" t="s">
        <v>80</v>
      </c>
      <c r="AY262" s="147" t="s">
        <v>124</v>
      </c>
    </row>
    <row r="263" spans="2:65" s="1" customFormat="1" ht="24.2" customHeight="1">
      <c r="B263" s="33"/>
      <c r="C263" s="173" t="s">
        <v>423</v>
      </c>
      <c r="D263" s="173" t="s">
        <v>273</v>
      </c>
      <c r="E263" s="174" t="s">
        <v>424</v>
      </c>
      <c r="F263" s="175" t="s">
        <v>425</v>
      </c>
      <c r="G263" s="176" t="s">
        <v>208</v>
      </c>
      <c r="H263" s="177">
        <v>5250</v>
      </c>
      <c r="I263" s="178"/>
      <c r="J263" s="179">
        <f>ROUND(I263*H263,1)</f>
        <v>0</v>
      </c>
      <c r="K263" s="175" t="s">
        <v>19</v>
      </c>
      <c r="L263" s="180"/>
      <c r="M263" s="181" t="s">
        <v>19</v>
      </c>
      <c r="N263" s="182" t="s">
        <v>43</v>
      </c>
      <c r="P263" s="137">
        <f>O263*H263</f>
        <v>0</v>
      </c>
      <c r="Q263" s="137">
        <v>1.0000000000000001E-5</v>
      </c>
      <c r="R263" s="137">
        <f>Q263*H263</f>
        <v>5.2500000000000005E-2</v>
      </c>
      <c r="S263" s="137">
        <v>0</v>
      </c>
      <c r="T263" s="138">
        <f>S263*H263</f>
        <v>0</v>
      </c>
      <c r="AR263" s="139" t="s">
        <v>317</v>
      </c>
      <c r="AT263" s="139" t="s">
        <v>273</v>
      </c>
      <c r="AU263" s="139" t="s">
        <v>82</v>
      </c>
      <c r="AY263" s="18" t="s">
        <v>124</v>
      </c>
      <c r="BE263" s="140">
        <f>IF(N263="základní",J263,0)</f>
        <v>0</v>
      </c>
      <c r="BF263" s="140">
        <f>IF(N263="snížená",J263,0)</f>
        <v>0</v>
      </c>
      <c r="BG263" s="140">
        <f>IF(N263="zákl. přenesená",J263,0)</f>
        <v>0</v>
      </c>
      <c r="BH263" s="140">
        <f>IF(N263="sníž. přenesená",J263,0)</f>
        <v>0</v>
      </c>
      <c r="BI263" s="140">
        <f>IF(N263="nulová",J263,0)</f>
        <v>0</v>
      </c>
      <c r="BJ263" s="18" t="s">
        <v>80</v>
      </c>
      <c r="BK263" s="140">
        <f>ROUND(I263*H263,1)</f>
        <v>0</v>
      </c>
      <c r="BL263" s="18" t="s">
        <v>222</v>
      </c>
      <c r="BM263" s="139" t="s">
        <v>426</v>
      </c>
    </row>
    <row r="264" spans="2:65" s="12" customFormat="1" ht="11.25">
      <c r="B264" s="145"/>
      <c r="D264" s="146" t="s">
        <v>139</v>
      </c>
      <c r="E264" s="147" t="s">
        <v>19</v>
      </c>
      <c r="F264" s="148" t="s">
        <v>427</v>
      </c>
      <c r="H264" s="149">
        <v>20.018999999999998</v>
      </c>
      <c r="I264" s="150"/>
      <c r="L264" s="145"/>
      <c r="M264" s="151"/>
      <c r="T264" s="152"/>
      <c r="AT264" s="147" t="s">
        <v>139</v>
      </c>
      <c r="AU264" s="147" t="s">
        <v>82</v>
      </c>
      <c r="AV264" s="12" t="s">
        <v>82</v>
      </c>
      <c r="AW264" s="12" t="s">
        <v>33</v>
      </c>
      <c r="AX264" s="12" t="s">
        <v>72</v>
      </c>
      <c r="AY264" s="147" t="s">
        <v>124</v>
      </c>
    </row>
    <row r="265" spans="2:65" s="13" customFormat="1" ht="11.25">
      <c r="B265" s="153"/>
      <c r="D265" s="146" t="s">
        <v>139</v>
      </c>
      <c r="E265" s="154" t="s">
        <v>19</v>
      </c>
      <c r="F265" s="155" t="s">
        <v>421</v>
      </c>
      <c r="H265" s="156">
        <v>20.018999999999998</v>
      </c>
      <c r="I265" s="157"/>
      <c r="L265" s="153"/>
      <c r="M265" s="158"/>
      <c r="T265" s="159"/>
      <c r="AT265" s="154" t="s">
        <v>139</v>
      </c>
      <c r="AU265" s="154" t="s">
        <v>82</v>
      </c>
      <c r="AV265" s="13" t="s">
        <v>135</v>
      </c>
      <c r="AW265" s="13" t="s">
        <v>33</v>
      </c>
      <c r="AX265" s="13" t="s">
        <v>72</v>
      </c>
      <c r="AY265" s="154" t="s">
        <v>124</v>
      </c>
    </row>
    <row r="266" spans="2:65" s="12" customFormat="1" ht="11.25">
      <c r="B266" s="145"/>
      <c r="D266" s="146" t="s">
        <v>139</v>
      </c>
      <c r="E266" s="147" t="s">
        <v>19</v>
      </c>
      <c r="F266" s="148" t="s">
        <v>428</v>
      </c>
      <c r="H266" s="149">
        <v>5250</v>
      </c>
      <c r="I266" s="150"/>
      <c r="L266" s="145"/>
      <c r="M266" s="151"/>
      <c r="T266" s="152"/>
      <c r="AT266" s="147" t="s">
        <v>139</v>
      </c>
      <c r="AU266" s="147" t="s">
        <v>82</v>
      </c>
      <c r="AV266" s="12" t="s">
        <v>82</v>
      </c>
      <c r="AW266" s="12" t="s">
        <v>33</v>
      </c>
      <c r="AX266" s="12" t="s">
        <v>80</v>
      </c>
      <c r="AY266" s="147" t="s">
        <v>124</v>
      </c>
    </row>
    <row r="267" spans="2:65" s="1" customFormat="1" ht="16.5" customHeight="1">
      <c r="B267" s="33"/>
      <c r="C267" s="173" t="s">
        <v>429</v>
      </c>
      <c r="D267" s="173" t="s">
        <v>273</v>
      </c>
      <c r="E267" s="174" t="s">
        <v>430</v>
      </c>
      <c r="F267" s="175" t="s">
        <v>431</v>
      </c>
      <c r="G267" s="176" t="s">
        <v>208</v>
      </c>
      <c r="H267" s="177">
        <v>5200</v>
      </c>
      <c r="I267" s="178"/>
      <c r="J267" s="179">
        <f>ROUND(I267*H267,1)</f>
        <v>0</v>
      </c>
      <c r="K267" s="175" t="s">
        <v>19</v>
      </c>
      <c r="L267" s="180"/>
      <c r="M267" s="181" t="s">
        <v>19</v>
      </c>
      <c r="N267" s="182" t="s">
        <v>43</v>
      </c>
      <c r="P267" s="137">
        <f>O267*H267</f>
        <v>0</v>
      </c>
      <c r="Q267" s="137">
        <v>1.0000000000000001E-5</v>
      </c>
      <c r="R267" s="137">
        <f>Q267*H267</f>
        <v>5.2000000000000005E-2</v>
      </c>
      <c r="S267" s="137">
        <v>0</v>
      </c>
      <c r="T267" s="138">
        <f>S267*H267</f>
        <v>0</v>
      </c>
      <c r="AR267" s="139" t="s">
        <v>317</v>
      </c>
      <c r="AT267" s="139" t="s">
        <v>273</v>
      </c>
      <c r="AU267" s="139" t="s">
        <v>82</v>
      </c>
      <c r="AY267" s="18" t="s">
        <v>124</v>
      </c>
      <c r="BE267" s="140">
        <f>IF(N267="základní",J267,0)</f>
        <v>0</v>
      </c>
      <c r="BF267" s="140">
        <f>IF(N267="snížená",J267,0)</f>
        <v>0</v>
      </c>
      <c r="BG267" s="140">
        <f>IF(N267="zákl. přenesená",J267,0)</f>
        <v>0</v>
      </c>
      <c r="BH267" s="140">
        <f>IF(N267="sníž. přenesená",J267,0)</f>
        <v>0</v>
      </c>
      <c r="BI267" s="140">
        <f>IF(N267="nulová",J267,0)</f>
        <v>0</v>
      </c>
      <c r="BJ267" s="18" t="s">
        <v>80</v>
      </c>
      <c r="BK267" s="140">
        <f>ROUND(I267*H267,1)</f>
        <v>0</v>
      </c>
      <c r="BL267" s="18" t="s">
        <v>222</v>
      </c>
      <c r="BM267" s="139" t="s">
        <v>432</v>
      </c>
    </row>
    <row r="268" spans="2:65" s="12" customFormat="1" ht="11.25">
      <c r="B268" s="145"/>
      <c r="D268" s="146" t="s">
        <v>139</v>
      </c>
      <c r="E268" s="147" t="s">
        <v>19</v>
      </c>
      <c r="F268" s="148" t="s">
        <v>433</v>
      </c>
      <c r="H268" s="149">
        <v>5004.72</v>
      </c>
      <c r="I268" s="150"/>
      <c r="L268" s="145"/>
      <c r="M268" s="151"/>
      <c r="T268" s="152"/>
      <c r="AT268" s="147" t="s">
        <v>139</v>
      </c>
      <c r="AU268" s="147" t="s">
        <v>82</v>
      </c>
      <c r="AV268" s="12" t="s">
        <v>82</v>
      </c>
      <c r="AW268" s="12" t="s">
        <v>33</v>
      </c>
      <c r="AX268" s="12" t="s">
        <v>72</v>
      </c>
      <c r="AY268" s="147" t="s">
        <v>124</v>
      </c>
    </row>
    <row r="269" spans="2:65" s="13" customFormat="1" ht="11.25">
      <c r="B269" s="153"/>
      <c r="D269" s="146" t="s">
        <v>139</v>
      </c>
      <c r="E269" s="154" t="s">
        <v>19</v>
      </c>
      <c r="F269" s="155" t="s">
        <v>421</v>
      </c>
      <c r="H269" s="156">
        <v>5004.72</v>
      </c>
      <c r="I269" s="157"/>
      <c r="L269" s="153"/>
      <c r="M269" s="158"/>
      <c r="T269" s="159"/>
      <c r="AT269" s="154" t="s">
        <v>139</v>
      </c>
      <c r="AU269" s="154" t="s">
        <v>82</v>
      </c>
      <c r="AV269" s="13" t="s">
        <v>135</v>
      </c>
      <c r="AW269" s="13" t="s">
        <v>33</v>
      </c>
      <c r="AX269" s="13" t="s">
        <v>72</v>
      </c>
      <c r="AY269" s="154" t="s">
        <v>124</v>
      </c>
    </row>
    <row r="270" spans="2:65" s="12" customFormat="1" ht="11.25">
      <c r="B270" s="145"/>
      <c r="D270" s="146" t="s">
        <v>139</v>
      </c>
      <c r="E270" s="147" t="s">
        <v>19</v>
      </c>
      <c r="F270" s="148" t="s">
        <v>434</v>
      </c>
      <c r="H270" s="149">
        <v>5200</v>
      </c>
      <c r="I270" s="150"/>
      <c r="L270" s="145"/>
      <c r="M270" s="151"/>
      <c r="T270" s="152"/>
      <c r="AT270" s="147" t="s">
        <v>139</v>
      </c>
      <c r="AU270" s="147" t="s">
        <v>82</v>
      </c>
      <c r="AV270" s="12" t="s">
        <v>82</v>
      </c>
      <c r="AW270" s="12" t="s">
        <v>33</v>
      </c>
      <c r="AX270" s="12" t="s">
        <v>80</v>
      </c>
      <c r="AY270" s="147" t="s">
        <v>124</v>
      </c>
    </row>
    <row r="271" spans="2:65" s="1" customFormat="1" ht="24.2" customHeight="1">
      <c r="B271" s="33"/>
      <c r="C271" s="173" t="s">
        <v>435</v>
      </c>
      <c r="D271" s="173" t="s">
        <v>273</v>
      </c>
      <c r="E271" s="174" t="s">
        <v>436</v>
      </c>
      <c r="F271" s="175" t="s">
        <v>437</v>
      </c>
      <c r="G271" s="176" t="s">
        <v>208</v>
      </c>
      <c r="H271" s="177">
        <v>20</v>
      </c>
      <c r="I271" s="178"/>
      <c r="J271" s="179">
        <f>ROUND(I271*H271,1)</f>
        <v>0</v>
      </c>
      <c r="K271" s="175" t="s">
        <v>19</v>
      </c>
      <c r="L271" s="180"/>
      <c r="M271" s="181" t="s">
        <v>19</v>
      </c>
      <c r="N271" s="182" t="s">
        <v>43</v>
      </c>
      <c r="P271" s="137">
        <f>O271*H271</f>
        <v>0</v>
      </c>
      <c r="Q271" s="137">
        <v>7.9000000000000001E-4</v>
      </c>
      <c r="R271" s="137">
        <f>Q271*H271</f>
        <v>1.5800000000000002E-2</v>
      </c>
      <c r="S271" s="137">
        <v>0</v>
      </c>
      <c r="T271" s="138">
        <f>S271*H271</f>
        <v>0</v>
      </c>
      <c r="AR271" s="139" t="s">
        <v>317</v>
      </c>
      <c r="AT271" s="139" t="s">
        <v>273</v>
      </c>
      <c r="AU271" s="139" t="s">
        <v>82</v>
      </c>
      <c r="AY271" s="18" t="s">
        <v>124</v>
      </c>
      <c r="BE271" s="140">
        <f>IF(N271="základní",J271,0)</f>
        <v>0</v>
      </c>
      <c r="BF271" s="140">
        <f>IF(N271="snížená",J271,0)</f>
        <v>0</v>
      </c>
      <c r="BG271" s="140">
        <f>IF(N271="zákl. přenesená",J271,0)</f>
        <v>0</v>
      </c>
      <c r="BH271" s="140">
        <f>IF(N271="sníž. přenesená",J271,0)</f>
        <v>0</v>
      </c>
      <c r="BI271" s="140">
        <f>IF(N271="nulová",J271,0)</f>
        <v>0</v>
      </c>
      <c r="BJ271" s="18" t="s">
        <v>80</v>
      </c>
      <c r="BK271" s="140">
        <f>ROUND(I271*H271,1)</f>
        <v>0</v>
      </c>
      <c r="BL271" s="18" t="s">
        <v>222</v>
      </c>
      <c r="BM271" s="139" t="s">
        <v>438</v>
      </c>
    </row>
    <row r="272" spans="2:65" s="12" customFormat="1" ht="11.25">
      <c r="B272" s="145"/>
      <c r="D272" s="146" t="s">
        <v>139</v>
      </c>
      <c r="E272" s="147" t="s">
        <v>19</v>
      </c>
      <c r="F272" s="148" t="s">
        <v>439</v>
      </c>
      <c r="H272" s="149">
        <v>14</v>
      </c>
      <c r="I272" s="150"/>
      <c r="L272" s="145"/>
      <c r="M272" s="151"/>
      <c r="T272" s="152"/>
      <c r="AT272" s="147" t="s">
        <v>139</v>
      </c>
      <c r="AU272" s="147" t="s">
        <v>82</v>
      </c>
      <c r="AV272" s="12" t="s">
        <v>82</v>
      </c>
      <c r="AW272" s="12" t="s">
        <v>33</v>
      </c>
      <c r="AX272" s="12" t="s">
        <v>72</v>
      </c>
      <c r="AY272" s="147" t="s">
        <v>124</v>
      </c>
    </row>
    <row r="273" spans="2:65" s="12" customFormat="1" ht="11.25">
      <c r="B273" s="145"/>
      <c r="D273" s="146" t="s">
        <v>139</v>
      </c>
      <c r="E273" s="147" t="s">
        <v>19</v>
      </c>
      <c r="F273" s="148" t="s">
        <v>440</v>
      </c>
      <c r="H273" s="149">
        <v>3</v>
      </c>
      <c r="I273" s="150"/>
      <c r="L273" s="145"/>
      <c r="M273" s="151"/>
      <c r="T273" s="152"/>
      <c r="AT273" s="147" t="s">
        <v>139</v>
      </c>
      <c r="AU273" s="147" t="s">
        <v>82</v>
      </c>
      <c r="AV273" s="12" t="s">
        <v>82</v>
      </c>
      <c r="AW273" s="12" t="s">
        <v>33</v>
      </c>
      <c r="AX273" s="12" t="s">
        <v>72</v>
      </c>
      <c r="AY273" s="147" t="s">
        <v>124</v>
      </c>
    </row>
    <row r="274" spans="2:65" s="12" customFormat="1" ht="11.25">
      <c r="B274" s="145"/>
      <c r="D274" s="146" t="s">
        <v>139</v>
      </c>
      <c r="E274" s="147" t="s">
        <v>19</v>
      </c>
      <c r="F274" s="148" t="s">
        <v>441</v>
      </c>
      <c r="H274" s="149">
        <v>3</v>
      </c>
      <c r="I274" s="150"/>
      <c r="L274" s="145"/>
      <c r="M274" s="151"/>
      <c r="T274" s="152"/>
      <c r="AT274" s="147" t="s">
        <v>139</v>
      </c>
      <c r="AU274" s="147" t="s">
        <v>82</v>
      </c>
      <c r="AV274" s="12" t="s">
        <v>82</v>
      </c>
      <c r="AW274" s="12" t="s">
        <v>33</v>
      </c>
      <c r="AX274" s="12" t="s">
        <v>72</v>
      </c>
      <c r="AY274" s="147" t="s">
        <v>124</v>
      </c>
    </row>
    <row r="275" spans="2:65" s="14" customFormat="1" ht="11.25">
      <c r="B275" s="160"/>
      <c r="D275" s="146" t="s">
        <v>139</v>
      </c>
      <c r="E275" s="161" t="s">
        <v>19</v>
      </c>
      <c r="F275" s="162" t="s">
        <v>145</v>
      </c>
      <c r="H275" s="163">
        <v>20</v>
      </c>
      <c r="I275" s="164"/>
      <c r="L275" s="160"/>
      <c r="M275" s="165"/>
      <c r="T275" s="166"/>
      <c r="AT275" s="161" t="s">
        <v>139</v>
      </c>
      <c r="AU275" s="161" t="s">
        <v>82</v>
      </c>
      <c r="AV275" s="14" t="s">
        <v>134</v>
      </c>
      <c r="AW275" s="14" t="s">
        <v>33</v>
      </c>
      <c r="AX275" s="14" t="s">
        <v>80</v>
      </c>
      <c r="AY275" s="161" t="s">
        <v>124</v>
      </c>
    </row>
    <row r="276" spans="2:65" s="1" customFormat="1" ht="16.5" customHeight="1">
      <c r="B276" s="33"/>
      <c r="C276" s="128" t="s">
        <v>442</v>
      </c>
      <c r="D276" s="128" t="s">
        <v>129</v>
      </c>
      <c r="E276" s="129" t="s">
        <v>443</v>
      </c>
      <c r="F276" s="130" t="s">
        <v>444</v>
      </c>
      <c r="G276" s="131" t="s">
        <v>157</v>
      </c>
      <c r="H276" s="132">
        <v>12.6</v>
      </c>
      <c r="I276" s="133"/>
      <c r="J276" s="134">
        <f>ROUND(I276*H276,1)</f>
        <v>0</v>
      </c>
      <c r="K276" s="130" t="s">
        <v>133</v>
      </c>
      <c r="L276" s="33"/>
      <c r="M276" s="135" t="s">
        <v>19</v>
      </c>
      <c r="N276" s="136" t="s">
        <v>43</v>
      </c>
      <c r="P276" s="137">
        <f>O276*H276</f>
        <v>0</v>
      </c>
      <c r="Q276" s="137">
        <v>9.1E-4</v>
      </c>
      <c r="R276" s="137">
        <f>Q276*H276</f>
        <v>1.1466E-2</v>
      </c>
      <c r="S276" s="137">
        <v>0</v>
      </c>
      <c r="T276" s="138">
        <f>S276*H276</f>
        <v>0</v>
      </c>
      <c r="AR276" s="139" t="s">
        <v>222</v>
      </c>
      <c r="AT276" s="139" t="s">
        <v>129</v>
      </c>
      <c r="AU276" s="139" t="s">
        <v>82</v>
      </c>
      <c r="AY276" s="18" t="s">
        <v>124</v>
      </c>
      <c r="BE276" s="140">
        <f>IF(N276="základní",J276,0)</f>
        <v>0</v>
      </c>
      <c r="BF276" s="140">
        <f>IF(N276="snížená",J276,0)</f>
        <v>0</v>
      </c>
      <c r="BG276" s="140">
        <f>IF(N276="zákl. přenesená",J276,0)</f>
        <v>0</v>
      </c>
      <c r="BH276" s="140">
        <f>IF(N276="sníž. přenesená",J276,0)</f>
        <v>0</v>
      </c>
      <c r="BI276" s="140">
        <f>IF(N276="nulová",J276,0)</f>
        <v>0</v>
      </c>
      <c r="BJ276" s="18" t="s">
        <v>80</v>
      </c>
      <c r="BK276" s="140">
        <f>ROUND(I276*H276,1)</f>
        <v>0</v>
      </c>
      <c r="BL276" s="18" t="s">
        <v>222</v>
      </c>
      <c r="BM276" s="139" t="s">
        <v>445</v>
      </c>
    </row>
    <row r="277" spans="2:65" s="1" customFormat="1" ht="11.25">
      <c r="B277" s="33"/>
      <c r="D277" s="141" t="s">
        <v>137</v>
      </c>
      <c r="F277" s="142" t="s">
        <v>446</v>
      </c>
      <c r="I277" s="143"/>
      <c r="L277" s="33"/>
      <c r="M277" s="144"/>
      <c r="T277" s="54"/>
      <c r="AT277" s="18" t="s">
        <v>137</v>
      </c>
      <c r="AU277" s="18" t="s">
        <v>82</v>
      </c>
    </row>
    <row r="278" spans="2:65" s="1" customFormat="1" ht="16.5" customHeight="1">
      <c r="B278" s="33"/>
      <c r="C278" s="173" t="s">
        <v>447</v>
      </c>
      <c r="D278" s="173" t="s">
        <v>273</v>
      </c>
      <c r="E278" s="174" t="s">
        <v>448</v>
      </c>
      <c r="F278" s="175" t="s">
        <v>449</v>
      </c>
      <c r="G278" s="176" t="s">
        <v>208</v>
      </c>
      <c r="H278" s="177">
        <v>7</v>
      </c>
      <c r="I278" s="178"/>
      <c r="J278" s="179">
        <f>ROUND(I278*H278,1)</f>
        <v>0</v>
      </c>
      <c r="K278" s="175" t="s">
        <v>19</v>
      </c>
      <c r="L278" s="180"/>
      <c r="M278" s="181" t="s">
        <v>19</v>
      </c>
      <c r="N278" s="182" t="s">
        <v>43</v>
      </c>
      <c r="P278" s="137">
        <f>O278*H278</f>
        <v>0</v>
      </c>
      <c r="Q278" s="137">
        <v>8.0000000000000004E-4</v>
      </c>
      <c r="R278" s="137">
        <f>Q278*H278</f>
        <v>5.5999999999999999E-3</v>
      </c>
      <c r="S278" s="137">
        <v>0</v>
      </c>
      <c r="T278" s="138">
        <f>S278*H278</f>
        <v>0</v>
      </c>
      <c r="AR278" s="139" t="s">
        <v>317</v>
      </c>
      <c r="AT278" s="139" t="s">
        <v>273</v>
      </c>
      <c r="AU278" s="139" t="s">
        <v>82</v>
      </c>
      <c r="AY278" s="18" t="s">
        <v>124</v>
      </c>
      <c r="BE278" s="140">
        <f>IF(N278="základní",J278,0)</f>
        <v>0</v>
      </c>
      <c r="BF278" s="140">
        <f>IF(N278="snížená",J278,0)</f>
        <v>0</v>
      </c>
      <c r="BG278" s="140">
        <f>IF(N278="zákl. přenesená",J278,0)</f>
        <v>0</v>
      </c>
      <c r="BH278" s="140">
        <f>IF(N278="sníž. přenesená",J278,0)</f>
        <v>0</v>
      </c>
      <c r="BI278" s="140">
        <f>IF(N278="nulová",J278,0)</f>
        <v>0</v>
      </c>
      <c r="BJ278" s="18" t="s">
        <v>80</v>
      </c>
      <c r="BK278" s="140">
        <f>ROUND(I278*H278,1)</f>
        <v>0</v>
      </c>
      <c r="BL278" s="18" t="s">
        <v>222</v>
      </c>
      <c r="BM278" s="139" t="s">
        <v>450</v>
      </c>
    </row>
    <row r="279" spans="2:65" s="1" customFormat="1" ht="24.2" customHeight="1">
      <c r="B279" s="33"/>
      <c r="C279" s="173" t="s">
        <v>451</v>
      </c>
      <c r="D279" s="173" t="s">
        <v>273</v>
      </c>
      <c r="E279" s="174" t="s">
        <v>424</v>
      </c>
      <c r="F279" s="175" t="s">
        <v>425</v>
      </c>
      <c r="G279" s="176" t="s">
        <v>208</v>
      </c>
      <c r="H279" s="177">
        <v>250</v>
      </c>
      <c r="I279" s="178"/>
      <c r="J279" s="179">
        <f>ROUND(I279*H279,1)</f>
        <v>0</v>
      </c>
      <c r="K279" s="175" t="s">
        <v>19</v>
      </c>
      <c r="L279" s="180"/>
      <c r="M279" s="181" t="s">
        <v>19</v>
      </c>
      <c r="N279" s="182" t="s">
        <v>43</v>
      </c>
      <c r="P279" s="137">
        <f>O279*H279</f>
        <v>0</v>
      </c>
      <c r="Q279" s="137">
        <v>1.0000000000000001E-5</v>
      </c>
      <c r="R279" s="137">
        <f>Q279*H279</f>
        <v>2.5000000000000001E-3</v>
      </c>
      <c r="S279" s="137">
        <v>0</v>
      </c>
      <c r="T279" s="138">
        <f>S279*H279</f>
        <v>0</v>
      </c>
      <c r="AR279" s="139" t="s">
        <v>317</v>
      </c>
      <c r="AT279" s="139" t="s">
        <v>273</v>
      </c>
      <c r="AU279" s="139" t="s">
        <v>82</v>
      </c>
      <c r="AY279" s="18" t="s">
        <v>124</v>
      </c>
      <c r="BE279" s="140">
        <f>IF(N279="základní",J279,0)</f>
        <v>0</v>
      </c>
      <c r="BF279" s="140">
        <f>IF(N279="snížená",J279,0)</f>
        <v>0</v>
      </c>
      <c r="BG279" s="140">
        <f>IF(N279="zákl. přenesená",J279,0)</f>
        <v>0</v>
      </c>
      <c r="BH279" s="140">
        <f>IF(N279="sníž. přenesená",J279,0)</f>
        <v>0</v>
      </c>
      <c r="BI279" s="140">
        <f>IF(N279="nulová",J279,0)</f>
        <v>0</v>
      </c>
      <c r="BJ279" s="18" t="s">
        <v>80</v>
      </c>
      <c r="BK279" s="140">
        <f>ROUND(I279*H279,1)</f>
        <v>0</v>
      </c>
      <c r="BL279" s="18" t="s">
        <v>222</v>
      </c>
      <c r="BM279" s="139" t="s">
        <v>452</v>
      </c>
    </row>
    <row r="280" spans="2:65" s="12" customFormat="1" ht="11.25">
      <c r="B280" s="145"/>
      <c r="D280" s="146" t="s">
        <v>139</v>
      </c>
      <c r="E280" s="147" t="s">
        <v>19</v>
      </c>
      <c r="F280" s="148" t="s">
        <v>453</v>
      </c>
      <c r="H280" s="149">
        <v>250</v>
      </c>
      <c r="I280" s="150"/>
      <c r="L280" s="145"/>
      <c r="M280" s="151"/>
      <c r="T280" s="152"/>
      <c r="AT280" s="147" t="s">
        <v>139</v>
      </c>
      <c r="AU280" s="147" t="s">
        <v>82</v>
      </c>
      <c r="AV280" s="12" t="s">
        <v>82</v>
      </c>
      <c r="AW280" s="12" t="s">
        <v>33</v>
      </c>
      <c r="AX280" s="12" t="s">
        <v>80</v>
      </c>
      <c r="AY280" s="147" t="s">
        <v>124</v>
      </c>
    </row>
    <row r="281" spans="2:65" s="1" customFormat="1" ht="16.5" customHeight="1">
      <c r="B281" s="33"/>
      <c r="C281" s="128" t="s">
        <v>454</v>
      </c>
      <c r="D281" s="128" t="s">
        <v>129</v>
      </c>
      <c r="E281" s="129" t="s">
        <v>455</v>
      </c>
      <c r="F281" s="130" t="s">
        <v>456</v>
      </c>
      <c r="G281" s="131" t="s">
        <v>157</v>
      </c>
      <c r="H281" s="132">
        <v>65.400000000000006</v>
      </c>
      <c r="I281" s="133"/>
      <c r="J281" s="134">
        <f>ROUND(I281*H281,1)</f>
        <v>0</v>
      </c>
      <c r="K281" s="130" t="s">
        <v>133</v>
      </c>
      <c r="L281" s="33"/>
      <c r="M281" s="135" t="s">
        <v>19</v>
      </c>
      <c r="N281" s="136" t="s">
        <v>43</v>
      </c>
      <c r="P281" s="137">
        <f>O281*H281</f>
        <v>0</v>
      </c>
      <c r="Q281" s="137">
        <v>0</v>
      </c>
      <c r="R281" s="137">
        <f>Q281*H281</f>
        <v>0</v>
      </c>
      <c r="S281" s="137">
        <v>0</v>
      </c>
      <c r="T281" s="138">
        <f>S281*H281</f>
        <v>0</v>
      </c>
      <c r="AR281" s="139" t="s">
        <v>222</v>
      </c>
      <c r="AT281" s="139" t="s">
        <v>129</v>
      </c>
      <c r="AU281" s="139" t="s">
        <v>82</v>
      </c>
      <c r="AY281" s="18" t="s">
        <v>124</v>
      </c>
      <c r="BE281" s="140">
        <f>IF(N281="základní",J281,0)</f>
        <v>0</v>
      </c>
      <c r="BF281" s="140">
        <f>IF(N281="snížená",J281,0)</f>
        <v>0</v>
      </c>
      <c r="BG281" s="140">
        <f>IF(N281="zákl. přenesená",J281,0)</f>
        <v>0</v>
      </c>
      <c r="BH281" s="140">
        <f>IF(N281="sníž. přenesená",J281,0)</f>
        <v>0</v>
      </c>
      <c r="BI281" s="140">
        <f>IF(N281="nulová",J281,0)</f>
        <v>0</v>
      </c>
      <c r="BJ281" s="18" t="s">
        <v>80</v>
      </c>
      <c r="BK281" s="140">
        <f>ROUND(I281*H281,1)</f>
        <v>0</v>
      </c>
      <c r="BL281" s="18" t="s">
        <v>222</v>
      </c>
      <c r="BM281" s="139" t="s">
        <v>457</v>
      </c>
    </row>
    <row r="282" spans="2:65" s="1" customFormat="1" ht="11.25">
      <c r="B282" s="33"/>
      <c r="D282" s="141" t="s">
        <v>137</v>
      </c>
      <c r="F282" s="142" t="s">
        <v>458</v>
      </c>
      <c r="I282" s="143"/>
      <c r="L282" s="33"/>
      <c r="M282" s="144"/>
      <c r="T282" s="54"/>
      <c r="AT282" s="18" t="s">
        <v>137</v>
      </c>
      <c r="AU282" s="18" t="s">
        <v>82</v>
      </c>
    </row>
    <row r="283" spans="2:65" s="12" customFormat="1" ht="11.25">
      <c r="B283" s="145"/>
      <c r="D283" s="146" t="s">
        <v>139</v>
      </c>
      <c r="E283" s="147" t="s">
        <v>19</v>
      </c>
      <c r="F283" s="148" t="s">
        <v>459</v>
      </c>
      <c r="H283" s="149">
        <v>50.4</v>
      </c>
      <c r="I283" s="150"/>
      <c r="L283" s="145"/>
      <c r="M283" s="151"/>
      <c r="T283" s="152"/>
      <c r="AT283" s="147" t="s">
        <v>139</v>
      </c>
      <c r="AU283" s="147" t="s">
        <v>82</v>
      </c>
      <c r="AV283" s="12" t="s">
        <v>82</v>
      </c>
      <c r="AW283" s="12" t="s">
        <v>33</v>
      </c>
      <c r="AX283" s="12" t="s">
        <v>72</v>
      </c>
      <c r="AY283" s="147" t="s">
        <v>124</v>
      </c>
    </row>
    <row r="284" spans="2:65" s="12" customFormat="1" ht="11.25">
      <c r="B284" s="145"/>
      <c r="D284" s="146" t="s">
        <v>139</v>
      </c>
      <c r="E284" s="147" t="s">
        <v>19</v>
      </c>
      <c r="F284" s="148" t="s">
        <v>460</v>
      </c>
      <c r="H284" s="149">
        <v>10.199999999999999</v>
      </c>
      <c r="I284" s="150"/>
      <c r="L284" s="145"/>
      <c r="M284" s="151"/>
      <c r="T284" s="152"/>
      <c r="AT284" s="147" t="s">
        <v>139</v>
      </c>
      <c r="AU284" s="147" t="s">
        <v>82</v>
      </c>
      <c r="AV284" s="12" t="s">
        <v>82</v>
      </c>
      <c r="AW284" s="12" t="s">
        <v>33</v>
      </c>
      <c r="AX284" s="12" t="s">
        <v>72</v>
      </c>
      <c r="AY284" s="147" t="s">
        <v>124</v>
      </c>
    </row>
    <row r="285" spans="2:65" s="12" customFormat="1" ht="11.25">
      <c r="B285" s="145"/>
      <c r="D285" s="146" t="s">
        <v>139</v>
      </c>
      <c r="E285" s="147" t="s">
        <v>19</v>
      </c>
      <c r="F285" s="148" t="s">
        <v>461</v>
      </c>
      <c r="H285" s="149">
        <v>4.8</v>
      </c>
      <c r="I285" s="150"/>
      <c r="L285" s="145"/>
      <c r="M285" s="151"/>
      <c r="T285" s="152"/>
      <c r="AT285" s="147" t="s">
        <v>139</v>
      </c>
      <c r="AU285" s="147" t="s">
        <v>82</v>
      </c>
      <c r="AV285" s="12" t="s">
        <v>82</v>
      </c>
      <c r="AW285" s="12" t="s">
        <v>33</v>
      </c>
      <c r="AX285" s="12" t="s">
        <v>72</v>
      </c>
      <c r="AY285" s="147" t="s">
        <v>124</v>
      </c>
    </row>
    <row r="286" spans="2:65" s="14" customFormat="1" ht="11.25">
      <c r="B286" s="160"/>
      <c r="D286" s="146" t="s">
        <v>139</v>
      </c>
      <c r="E286" s="161" t="s">
        <v>19</v>
      </c>
      <c r="F286" s="162" t="s">
        <v>145</v>
      </c>
      <c r="H286" s="163">
        <v>65.400000000000006</v>
      </c>
      <c r="I286" s="164"/>
      <c r="L286" s="160"/>
      <c r="M286" s="165"/>
      <c r="T286" s="166"/>
      <c r="AT286" s="161" t="s">
        <v>139</v>
      </c>
      <c r="AU286" s="161" t="s">
        <v>82</v>
      </c>
      <c r="AV286" s="14" t="s">
        <v>134</v>
      </c>
      <c r="AW286" s="14" t="s">
        <v>33</v>
      </c>
      <c r="AX286" s="14" t="s">
        <v>80</v>
      </c>
      <c r="AY286" s="161" t="s">
        <v>124</v>
      </c>
    </row>
    <row r="287" spans="2:65" s="1" customFormat="1" ht="16.5" customHeight="1">
      <c r="B287" s="33"/>
      <c r="C287" s="173" t="s">
        <v>462</v>
      </c>
      <c r="D287" s="173" t="s">
        <v>273</v>
      </c>
      <c r="E287" s="174" t="s">
        <v>463</v>
      </c>
      <c r="F287" s="175" t="s">
        <v>464</v>
      </c>
      <c r="G287" s="176" t="s">
        <v>208</v>
      </c>
      <c r="H287" s="177">
        <v>20</v>
      </c>
      <c r="I287" s="178"/>
      <c r="J287" s="179">
        <f>ROUND(I287*H287,1)</f>
        <v>0</v>
      </c>
      <c r="K287" s="175" t="s">
        <v>19</v>
      </c>
      <c r="L287" s="180"/>
      <c r="M287" s="181" t="s">
        <v>19</v>
      </c>
      <c r="N287" s="182" t="s">
        <v>43</v>
      </c>
      <c r="P287" s="137">
        <f>O287*H287</f>
        <v>0</v>
      </c>
      <c r="Q287" s="137">
        <v>1E-3</v>
      </c>
      <c r="R287" s="137">
        <f>Q287*H287</f>
        <v>0.02</v>
      </c>
      <c r="S287" s="137">
        <v>0</v>
      </c>
      <c r="T287" s="138">
        <f>S287*H287</f>
        <v>0</v>
      </c>
      <c r="AR287" s="139" t="s">
        <v>317</v>
      </c>
      <c r="AT287" s="139" t="s">
        <v>273</v>
      </c>
      <c r="AU287" s="139" t="s">
        <v>82</v>
      </c>
      <c r="AY287" s="18" t="s">
        <v>124</v>
      </c>
      <c r="BE287" s="140">
        <f>IF(N287="základní",J287,0)</f>
        <v>0</v>
      </c>
      <c r="BF287" s="140">
        <f>IF(N287="snížená",J287,0)</f>
        <v>0</v>
      </c>
      <c r="BG287" s="140">
        <f>IF(N287="zákl. přenesená",J287,0)</f>
        <v>0</v>
      </c>
      <c r="BH287" s="140">
        <f>IF(N287="sníž. přenesená",J287,0)</f>
        <v>0</v>
      </c>
      <c r="BI287" s="140">
        <f>IF(N287="nulová",J287,0)</f>
        <v>0</v>
      </c>
      <c r="BJ287" s="18" t="s">
        <v>80</v>
      </c>
      <c r="BK287" s="140">
        <f>ROUND(I287*H287,1)</f>
        <v>0</v>
      </c>
      <c r="BL287" s="18" t="s">
        <v>222</v>
      </c>
      <c r="BM287" s="139" t="s">
        <v>465</v>
      </c>
    </row>
    <row r="288" spans="2:65" s="1" customFormat="1" ht="21.75" customHeight="1">
      <c r="B288" s="33"/>
      <c r="C288" s="173" t="s">
        <v>466</v>
      </c>
      <c r="D288" s="173" t="s">
        <v>273</v>
      </c>
      <c r="E288" s="174" t="s">
        <v>467</v>
      </c>
      <c r="F288" s="175" t="s">
        <v>468</v>
      </c>
      <c r="G288" s="176" t="s">
        <v>208</v>
      </c>
      <c r="H288" s="177">
        <v>20</v>
      </c>
      <c r="I288" s="178"/>
      <c r="J288" s="179">
        <f>ROUND(I288*H288,1)</f>
        <v>0</v>
      </c>
      <c r="K288" s="175" t="s">
        <v>19</v>
      </c>
      <c r="L288" s="180"/>
      <c r="M288" s="181" t="s">
        <v>19</v>
      </c>
      <c r="N288" s="182" t="s">
        <v>43</v>
      </c>
      <c r="P288" s="137">
        <f>O288*H288</f>
        <v>0</v>
      </c>
      <c r="Q288" s="137">
        <v>8.0000000000000004E-4</v>
      </c>
      <c r="R288" s="137">
        <f>Q288*H288</f>
        <v>1.6E-2</v>
      </c>
      <c r="S288" s="137">
        <v>0</v>
      </c>
      <c r="T288" s="138">
        <f>S288*H288</f>
        <v>0</v>
      </c>
      <c r="AR288" s="139" t="s">
        <v>317</v>
      </c>
      <c r="AT288" s="139" t="s">
        <v>273</v>
      </c>
      <c r="AU288" s="139" t="s">
        <v>82</v>
      </c>
      <c r="AY288" s="18" t="s">
        <v>124</v>
      </c>
      <c r="BE288" s="140">
        <f>IF(N288="základní",J288,0)</f>
        <v>0</v>
      </c>
      <c r="BF288" s="140">
        <f>IF(N288="snížená",J288,0)</f>
        <v>0</v>
      </c>
      <c r="BG288" s="140">
        <f>IF(N288="zákl. přenesená",J288,0)</f>
        <v>0</v>
      </c>
      <c r="BH288" s="140">
        <f>IF(N288="sníž. přenesená",J288,0)</f>
        <v>0</v>
      </c>
      <c r="BI288" s="140">
        <f>IF(N288="nulová",J288,0)</f>
        <v>0</v>
      </c>
      <c r="BJ288" s="18" t="s">
        <v>80</v>
      </c>
      <c r="BK288" s="140">
        <f>ROUND(I288*H288,1)</f>
        <v>0</v>
      </c>
      <c r="BL288" s="18" t="s">
        <v>222</v>
      </c>
      <c r="BM288" s="139" t="s">
        <v>469</v>
      </c>
    </row>
    <row r="289" spans="2:65" s="1" customFormat="1" ht="24.2" customHeight="1">
      <c r="B289" s="33"/>
      <c r="C289" s="173" t="s">
        <v>470</v>
      </c>
      <c r="D289" s="173" t="s">
        <v>273</v>
      </c>
      <c r="E289" s="174" t="s">
        <v>424</v>
      </c>
      <c r="F289" s="175" t="s">
        <v>425</v>
      </c>
      <c r="G289" s="176" t="s">
        <v>208</v>
      </c>
      <c r="H289" s="177">
        <v>500</v>
      </c>
      <c r="I289" s="178"/>
      <c r="J289" s="179">
        <f>ROUND(I289*H289,1)</f>
        <v>0</v>
      </c>
      <c r="K289" s="175" t="s">
        <v>19</v>
      </c>
      <c r="L289" s="180"/>
      <c r="M289" s="181" t="s">
        <v>19</v>
      </c>
      <c r="N289" s="182" t="s">
        <v>43</v>
      </c>
      <c r="P289" s="137">
        <f>O289*H289</f>
        <v>0</v>
      </c>
      <c r="Q289" s="137">
        <v>1.0000000000000001E-5</v>
      </c>
      <c r="R289" s="137">
        <f>Q289*H289</f>
        <v>5.0000000000000001E-3</v>
      </c>
      <c r="S289" s="137">
        <v>0</v>
      </c>
      <c r="T289" s="138">
        <f>S289*H289</f>
        <v>0</v>
      </c>
      <c r="AR289" s="139" t="s">
        <v>317</v>
      </c>
      <c r="AT289" s="139" t="s">
        <v>273</v>
      </c>
      <c r="AU289" s="139" t="s">
        <v>82</v>
      </c>
      <c r="AY289" s="18" t="s">
        <v>124</v>
      </c>
      <c r="BE289" s="140">
        <f>IF(N289="základní",J289,0)</f>
        <v>0</v>
      </c>
      <c r="BF289" s="140">
        <f>IF(N289="snížená",J289,0)</f>
        <v>0</v>
      </c>
      <c r="BG289" s="140">
        <f>IF(N289="zákl. přenesená",J289,0)</f>
        <v>0</v>
      </c>
      <c r="BH289" s="140">
        <f>IF(N289="sníž. přenesená",J289,0)</f>
        <v>0</v>
      </c>
      <c r="BI289" s="140">
        <f>IF(N289="nulová",J289,0)</f>
        <v>0</v>
      </c>
      <c r="BJ289" s="18" t="s">
        <v>80</v>
      </c>
      <c r="BK289" s="140">
        <f>ROUND(I289*H289,1)</f>
        <v>0</v>
      </c>
      <c r="BL289" s="18" t="s">
        <v>222</v>
      </c>
      <c r="BM289" s="139" t="s">
        <v>471</v>
      </c>
    </row>
    <row r="290" spans="2:65" s="12" customFormat="1" ht="11.25">
      <c r="B290" s="145"/>
      <c r="D290" s="146" t="s">
        <v>139</v>
      </c>
      <c r="E290" s="147" t="s">
        <v>19</v>
      </c>
      <c r="F290" s="148" t="s">
        <v>472</v>
      </c>
      <c r="H290" s="149">
        <v>431.64</v>
      </c>
      <c r="I290" s="150"/>
      <c r="L290" s="145"/>
      <c r="M290" s="151"/>
      <c r="T290" s="152"/>
      <c r="AT290" s="147" t="s">
        <v>139</v>
      </c>
      <c r="AU290" s="147" t="s">
        <v>82</v>
      </c>
      <c r="AV290" s="12" t="s">
        <v>82</v>
      </c>
      <c r="AW290" s="12" t="s">
        <v>33</v>
      </c>
      <c r="AX290" s="12" t="s">
        <v>72</v>
      </c>
      <c r="AY290" s="147" t="s">
        <v>124</v>
      </c>
    </row>
    <row r="291" spans="2:65" s="13" customFormat="1" ht="11.25">
      <c r="B291" s="153"/>
      <c r="D291" s="146" t="s">
        <v>139</v>
      </c>
      <c r="E291" s="154" t="s">
        <v>19</v>
      </c>
      <c r="F291" s="155" t="s">
        <v>421</v>
      </c>
      <c r="H291" s="156">
        <v>431.64</v>
      </c>
      <c r="I291" s="157"/>
      <c r="L291" s="153"/>
      <c r="M291" s="158"/>
      <c r="T291" s="159"/>
      <c r="AT291" s="154" t="s">
        <v>139</v>
      </c>
      <c r="AU291" s="154" t="s">
        <v>82</v>
      </c>
      <c r="AV291" s="13" t="s">
        <v>135</v>
      </c>
      <c r="AW291" s="13" t="s">
        <v>33</v>
      </c>
      <c r="AX291" s="13" t="s">
        <v>72</v>
      </c>
      <c r="AY291" s="154" t="s">
        <v>124</v>
      </c>
    </row>
    <row r="292" spans="2:65" s="12" customFormat="1" ht="11.25">
      <c r="B292" s="145"/>
      <c r="D292" s="146" t="s">
        <v>139</v>
      </c>
      <c r="E292" s="147" t="s">
        <v>19</v>
      </c>
      <c r="F292" s="148" t="s">
        <v>473</v>
      </c>
      <c r="H292" s="149">
        <v>500</v>
      </c>
      <c r="I292" s="150"/>
      <c r="L292" s="145"/>
      <c r="M292" s="151"/>
      <c r="T292" s="152"/>
      <c r="AT292" s="147" t="s">
        <v>139</v>
      </c>
      <c r="AU292" s="147" t="s">
        <v>82</v>
      </c>
      <c r="AV292" s="12" t="s">
        <v>82</v>
      </c>
      <c r="AW292" s="12" t="s">
        <v>33</v>
      </c>
      <c r="AX292" s="12" t="s">
        <v>80</v>
      </c>
      <c r="AY292" s="147" t="s">
        <v>124</v>
      </c>
    </row>
    <row r="293" spans="2:65" s="1" customFormat="1" ht="16.5" customHeight="1">
      <c r="B293" s="33"/>
      <c r="C293" s="173" t="s">
        <v>474</v>
      </c>
      <c r="D293" s="173" t="s">
        <v>273</v>
      </c>
      <c r="E293" s="174" t="s">
        <v>430</v>
      </c>
      <c r="F293" s="175" t="s">
        <v>431</v>
      </c>
      <c r="G293" s="176" t="s">
        <v>208</v>
      </c>
      <c r="H293" s="177">
        <v>200</v>
      </c>
      <c r="I293" s="178"/>
      <c r="J293" s="179">
        <f>ROUND(I293*H293,1)</f>
        <v>0</v>
      </c>
      <c r="K293" s="175" t="s">
        <v>19</v>
      </c>
      <c r="L293" s="180"/>
      <c r="M293" s="181" t="s">
        <v>19</v>
      </c>
      <c r="N293" s="182" t="s">
        <v>43</v>
      </c>
      <c r="P293" s="137">
        <f>O293*H293</f>
        <v>0</v>
      </c>
      <c r="Q293" s="137">
        <v>1.0000000000000001E-5</v>
      </c>
      <c r="R293" s="137">
        <f>Q293*H293</f>
        <v>2E-3</v>
      </c>
      <c r="S293" s="137">
        <v>0</v>
      </c>
      <c r="T293" s="138">
        <f>S293*H293</f>
        <v>0</v>
      </c>
      <c r="AR293" s="139" t="s">
        <v>317</v>
      </c>
      <c r="AT293" s="139" t="s">
        <v>273</v>
      </c>
      <c r="AU293" s="139" t="s">
        <v>82</v>
      </c>
      <c r="AY293" s="18" t="s">
        <v>124</v>
      </c>
      <c r="BE293" s="140">
        <f>IF(N293="základní",J293,0)</f>
        <v>0</v>
      </c>
      <c r="BF293" s="140">
        <f>IF(N293="snížená",J293,0)</f>
        <v>0</v>
      </c>
      <c r="BG293" s="140">
        <f>IF(N293="zákl. přenesená",J293,0)</f>
        <v>0</v>
      </c>
      <c r="BH293" s="140">
        <f>IF(N293="sníž. přenesená",J293,0)</f>
        <v>0</v>
      </c>
      <c r="BI293" s="140">
        <f>IF(N293="nulová",J293,0)</f>
        <v>0</v>
      </c>
      <c r="BJ293" s="18" t="s">
        <v>80</v>
      </c>
      <c r="BK293" s="140">
        <f>ROUND(I293*H293,1)</f>
        <v>0</v>
      </c>
      <c r="BL293" s="18" t="s">
        <v>222</v>
      </c>
      <c r="BM293" s="139" t="s">
        <v>475</v>
      </c>
    </row>
    <row r="294" spans="2:65" s="12" customFormat="1" ht="11.25">
      <c r="B294" s="145"/>
      <c r="D294" s="146" t="s">
        <v>139</v>
      </c>
      <c r="E294" s="147" t="s">
        <v>19</v>
      </c>
      <c r="F294" s="148" t="s">
        <v>476</v>
      </c>
      <c r="H294" s="149">
        <v>196.2</v>
      </c>
      <c r="I294" s="150"/>
      <c r="L294" s="145"/>
      <c r="M294" s="151"/>
      <c r="T294" s="152"/>
      <c r="AT294" s="147" t="s">
        <v>139</v>
      </c>
      <c r="AU294" s="147" t="s">
        <v>82</v>
      </c>
      <c r="AV294" s="12" t="s">
        <v>82</v>
      </c>
      <c r="AW294" s="12" t="s">
        <v>33</v>
      </c>
      <c r="AX294" s="12" t="s">
        <v>72</v>
      </c>
      <c r="AY294" s="147" t="s">
        <v>124</v>
      </c>
    </row>
    <row r="295" spans="2:65" s="13" customFormat="1" ht="11.25">
      <c r="B295" s="153"/>
      <c r="D295" s="146" t="s">
        <v>139</v>
      </c>
      <c r="E295" s="154" t="s">
        <v>19</v>
      </c>
      <c r="F295" s="155" t="s">
        <v>421</v>
      </c>
      <c r="H295" s="156">
        <v>196.2</v>
      </c>
      <c r="I295" s="157"/>
      <c r="L295" s="153"/>
      <c r="M295" s="158"/>
      <c r="T295" s="159"/>
      <c r="AT295" s="154" t="s">
        <v>139</v>
      </c>
      <c r="AU295" s="154" t="s">
        <v>82</v>
      </c>
      <c r="AV295" s="13" t="s">
        <v>135</v>
      </c>
      <c r="AW295" s="13" t="s">
        <v>33</v>
      </c>
      <c r="AX295" s="13" t="s">
        <v>72</v>
      </c>
      <c r="AY295" s="154" t="s">
        <v>124</v>
      </c>
    </row>
    <row r="296" spans="2:65" s="12" customFormat="1" ht="11.25">
      <c r="B296" s="145"/>
      <c r="D296" s="146" t="s">
        <v>139</v>
      </c>
      <c r="E296" s="147" t="s">
        <v>19</v>
      </c>
      <c r="F296" s="148" t="s">
        <v>477</v>
      </c>
      <c r="H296" s="149">
        <v>200</v>
      </c>
      <c r="I296" s="150"/>
      <c r="L296" s="145"/>
      <c r="M296" s="151"/>
      <c r="T296" s="152"/>
      <c r="AT296" s="147" t="s">
        <v>139</v>
      </c>
      <c r="AU296" s="147" t="s">
        <v>82</v>
      </c>
      <c r="AV296" s="12" t="s">
        <v>82</v>
      </c>
      <c r="AW296" s="12" t="s">
        <v>33</v>
      </c>
      <c r="AX296" s="12" t="s">
        <v>80</v>
      </c>
      <c r="AY296" s="147" t="s">
        <v>124</v>
      </c>
    </row>
    <row r="297" spans="2:65" s="1" customFormat="1" ht="16.5" customHeight="1">
      <c r="B297" s="33"/>
      <c r="C297" s="128" t="s">
        <v>478</v>
      </c>
      <c r="D297" s="128" t="s">
        <v>129</v>
      </c>
      <c r="E297" s="129" t="s">
        <v>479</v>
      </c>
      <c r="F297" s="130" t="s">
        <v>480</v>
      </c>
      <c r="G297" s="131" t="s">
        <v>157</v>
      </c>
      <c r="H297" s="132">
        <v>50.4</v>
      </c>
      <c r="I297" s="133"/>
      <c r="J297" s="134">
        <f>ROUND(I297*H297,1)</f>
        <v>0</v>
      </c>
      <c r="K297" s="130" t="s">
        <v>133</v>
      </c>
      <c r="L297" s="33"/>
      <c r="M297" s="135" t="s">
        <v>19</v>
      </c>
      <c r="N297" s="136" t="s">
        <v>43</v>
      </c>
      <c r="P297" s="137">
        <f>O297*H297</f>
        <v>0</v>
      </c>
      <c r="Q297" s="137">
        <v>2.8300000000000001E-3</v>
      </c>
      <c r="R297" s="137">
        <f>Q297*H297</f>
        <v>0.14263200000000001</v>
      </c>
      <c r="S297" s="137">
        <v>0</v>
      </c>
      <c r="T297" s="138">
        <f>S297*H297</f>
        <v>0</v>
      </c>
      <c r="AR297" s="139" t="s">
        <v>222</v>
      </c>
      <c r="AT297" s="139" t="s">
        <v>129</v>
      </c>
      <c r="AU297" s="139" t="s">
        <v>82</v>
      </c>
      <c r="AY297" s="18" t="s">
        <v>124</v>
      </c>
      <c r="BE297" s="140">
        <f>IF(N297="základní",J297,0)</f>
        <v>0</v>
      </c>
      <c r="BF297" s="140">
        <f>IF(N297="snížená",J297,0)</f>
        <v>0</v>
      </c>
      <c r="BG297" s="140">
        <f>IF(N297="zákl. přenesená",J297,0)</f>
        <v>0</v>
      </c>
      <c r="BH297" s="140">
        <f>IF(N297="sníž. přenesená",J297,0)</f>
        <v>0</v>
      </c>
      <c r="BI297" s="140">
        <f>IF(N297="nulová",J297,0)</f>
        <v>0</v>
      </c>
      <c r="BJ297" s="18" t="s">
        <v>80</v>
      </c>
      <c r="BK297" s="140">
        <f>ROUND(I297*H297,1)</f>
        <v>0</v>
      </c>
      <c r="BL297" s="18" t="s">
        <v>222</v>
      </c>
      <c r="BM297" s="139" t="s">
        <v>481</v>
      </c>
    </row>
    <row r="298" spans="2:65" s="1" customFormat="1" ht="11.25">
      <c r="B298" s="33"/>
      <c r="D298" s="141" t="s">
        <v>137</v>
      </c>
      <c r="F298" s="142" t="s">
        <v>482</v>
      </c>
      <c r="I298" s="143"/>
      <c r="L298" s="33"/>
      <c r="M298" s="144"/>
      <c r="T298" s="54"/>
      <c r="AT298" s="18" t="s">
        <v>137</v>
      </c>
      <c r="AU298" s="18" t="s">
        <v>82</v>
      </c>
    </row>
    <row r="299" spans="2:65" s="12" customFormat="1" ht="11.25">
      <c r="B299" s="145"/>
      <c r="D299" s="146" t="s">
        <v>139</v>
      </c>
      <c r="E299" s="147" t="s">
        <v>19</v>
      </c>
      <c r="F299" s="148" t="s">
        <v>483</v>
      </c>
      <c r="H299" s="149">
        <v>50.4</v>
      </c>
      <c r="I299" s="150"/>
      <c r="L299" s="145"/>
      <c r="M299" s="151"/>
      <c r="T299" s="152"/>
      <c r="AT299" s="147" t="s">
        <v>139</v>
      </c>
      <c r="AU299" s="147" t="s">
        <v>82</v>
      </c>
      <c r="AV299" s="12" t="s">
        <v>82</v>
      </c>
      <c r="AW299" s="12" t="s">
        <v>33</v>
      </c>
      <c r="AX299" s="12" t="s">
        <v>80</v>
      </c>
      <c r="AY299" s="147" t="s">
        <v>124</v>
      </c>
    </row>
    <row r="300" spans="2:65" s="1" customFormat="1" ht="16.5" customHeight="1">
      <c r="B300" s="33"/>
      <c r="C300" s="128" t="s">
        <v>484</v>
      </c>
      <c r="D300" s="128" t="s">
        <v>129</v>
      </c>
      <c r="E300" s="129" t="s">
        <v>485</v>
      </c>
      <c r="F300" s="130" t="s">
        <v>486</v>
      </c>
      <c r="G300" s="131" t="s">
        <v>157</v>
      </c>
      <c r="H300" s="132">
        <v>52</v>
      </c>
      <c r="I300" s="133"/>
      <c r="J300" s="134">
        <f>ROUND(I300*H300,1)</f>
        <v>0</v>
      </c>
      <c r="K300" s="130" t="s">
        <v>133</v>
      </c>
      <c r="L300" s="33"/>
      <c r="M300" s="135" t="s">
        <v>19</v>
      </c>
      <c r="N300" s="136" t="s">
        <v>43</v>
      </c>
      <c r="P300" s="137">
        <f>O300*H300</f>
        <v>0</v>
      </c>
      <c r="Q300" s="137">
        <v>0</v>
      </c>
      <c r="R300" s="137">
        <f>Q300*H300</f>
        <v>0</v>
      </c>
      <c r="S300" s="137">
        <v>0</v>
      </c>
      <c r="T300" s="138">
        <f>S300*H300</f>
        <v>0</v>
      </c>
      <c r="AR300" s="139" t="s">
        <v>222</v>
      </c>
      <c r="AT300" s="139" t="s">
        <v>129</v>
      </c>
      <c r="AU300" s="139" t="s">
        <v>82</v>
      </c>
      <c r="AY300" s="18" t="s">
        <v>124</v>
      </c>
      <c r="BE300" s="140">
        <f>IF(N300="základní",J300,0)</f>
        <v>0</v>
      </c>
      <c r="BF300" s="140">
        <f>IF(N300="snížená",J300,0)</f>
        <v>0</v>
      </c>
      <c r="BG300" s="140">
        <f>IF(N300="zákl. přenesená",J300,0)</f>
        <v>0</v>
      </c>
      <c r="BH300" s="140">
        <f>IF(N300="sníž. přenesená",J300,0)</f>
        <v>0</v>
      </c>
      <c r="BI300" s="140">
        <f>IF(N300="nulová",J300,0)</f>
        <v>0</v>
      </c>
      <c r="BJ300" s="18" t="s">
        <v>80</v>
      </c>
      <c r="BK300" s="140">
        <f>ROUND(I300*H300,1)</f>
        <v>0</v>
      </c>
      <c r="BL300" s="18" t="s">
        <v>222</v>
      </c>
      <c r="BM300" s="139" t="s">
        <v>487</v>
      </c>
    </row>
    <row r="301" spans="2:65" s="1" customFormat="1" ht="11.25">
      <c r="B301" s="33"/>
      <c r="D301" s="141" t="s">
        <v>137</v>
      </c>
      <c r="F301" s="142" t="s">
        <v>488</v>
      </c>
      <c r="I301" s="143"/>
      <c r="L301" s="33"/>
      <c r="M301" s="144"/>
      <c r="T301" s="54"/>
      <c r="AT301" s="18" t="s">
        <v>137</v>
      </c>
      <c r="AU301" s="18" t="s">
        <v>82</v>
      </c>
    </row>
    <row r="302" spans="2:65" s="15" customFormat="1" ht="11.25">
      <c r="B302" s="167"/>
      <c r="D302" s="146" t="s">
        <v>139</v>
      </c>
      <c r="E302" s="168" t="s">
        <v>19</v>
      </c>
      <c r="F302" s="169" t="s">
        <v>489</v>
      </c>
      <c r="H302" s="168" t="s">
        <v>19</v>
      </c>
      <c r="I302" s="170"/>
      <c r="L302" s="167"/>
      <c r="M302" s="171"/>
      <c r="T302" s="172"/>
      <c r="AT302" s="168" t="s">
        <v>139</v>
      </c>
      <c r="AU302" s="168" t="s">
        <v>82</v>
      </c>
      <c r="AV302" s="15" t="s">
        <v>80</v>
      </c>
      <c r="AW302" s="15" t="s">
        <v>33</v>
      </c>
      <c r="AX302" s="15" t="s">
        <v>72</v>
      </c>
      <c r="AY302" s="168" t="s">
        <v>124</v>
      </c>
    </row>
    <row r="303" spans="2:65" s="12" customFormat="1" ht="11.25">
      <c r="B303" s="145"/>
      <c r="D303" s="146" t="s">
        <v>139</v>
      </c>
      <c r="E303" s="147" t="s">
        <v>19</v>
      </c>
      <c r="F303" s="148" t="s">
        <v>490</v>
      </c>
      <c r="H303" s="149">
        <v>40.799999999999997</v>
      </c>
      <c r="I303" s="150"/>
      <c r="L303" s="145"/>
      <c r="M303" s="151"/>
      <c r="T303" s="152"/>
      <c r="AT303" s="147" t="s">
        <v>139</v>
      </c>
      <c r="AU303" s="147" t="s">
        <v>82</v>
      </c>
      <c r="AV303" s="12" t="s">
        <v>82</v>
      </c>
      <c r="AW303" s="12" t="s">
        <v>33</v>
      </c>
      <c r="AX303" s="12" t="s">
        <v>72</v>
      </c>
      <c r="AY303" s="147" t="s">
        <v>124</v>
      </c>
    </row>
    <row r="304" spans="2:65" s="12" customFormat="1" ht="11.25">
      <c r="B304" s="145"/>
      <c r="D304" s="146" t="s">
        <v>139</v>
      </c>
      <c r="E304" s="147" t="s">
        <v>19</v>
      </c>
      <c r="F304" s="148" t="s">
        <v>491</v>
      </c>
      <c r="H304" s="149">
        <v>5.6</v>
      </c>
      <c r="I304" s="150"/>
      <c r="L304" s="145"/>
      <c r="M304" s="151"/>
      <c r="T304" s="152"/>
      <c r="AT304" s="147" t="s">
        <v>139</v>
      </c>
      <c r="AU304" s="147" t="s">
        <v>82</v>
      </c>
      <c r="AV304" s="12" t="s">
        <v>82</v>
      </c>
      <c r="AW304" s="12" t="s">
        <v>33</v>
      </c>
      <c r="AX304" s="12" t="s">
        <v>72</v>
      </c>
      <c r="AY304" s="147" t="s">
        <v>124</v>
      </c>
    </row>
    <row r="305" spans="2:65" s="12" customFormat="1" ht="11.25">
      <c r="B305" s="145"/>
      <c r="D305" s="146" t="s">
        <v>139</v>
      </c>
      <c r="E305" s="147" t="s">
        <v>19</v>
      </c>
      <c r="F305" s="148" t="s">
        <v>492</v>
      </c>
      <c r="H305" s="149">
        <v>5.6</v>
      </c>
      <c r="I305" s="150"/>
      <c r="L305" s="145"/>
      <c r="M305" s="151"/>
      <c r="T305" s="152"/>
      <c r="AT305" s="147" t="s">
        <v>139</v>
      </c>
      <c r="AU305" s="147" t="s">
        <v>82</v>
      </c>
      <c r="AV305" s="12" t="s">
        <v>82</v>
      </c>
      <c r="AW305" s="12" t="s">
        <v>33</v>
      </c>
      <c r="AX305" s="12" t="s">
        <v>72</v>
      </c>
      <c r="AY305" s="147" t="s">
        <v>124</v>
      </c>
    </row>
    <row r="306" spans="2:65" s="14" customFormat="1" ht="11.25">
      <c r="B306" s="160"/>
      <c r="D306" s="146" t="s">
        <v>139</v>
      </c>
      <c r="E306" s="161" t="s">
        <v>19</v>
      </c>
      <c r="F306" s="162" t="s">
        <v>145</v>
      </c>
      <c r="H306" s="163">
        <v>52</v>
      </c>
      <c r="I306" s="164"/>
      <c r="L306" s="160"/>
      <c r="M306" s="165"/>
      <c r="T306" s="166"/>
      <c r="AT306" s="161" t="s">
        <v>139</v>
      </c>
      <c r="AU306" s="161" t="s">
        <v>82</v>
      </c>
      <c r="AV306" s="14" t="s">
        <v>134</v>
      </c>
      <c r="AW306" s="14" t="s">
        <v>33</v>
      </c>
      <c r="AX306" s="14" t="s">
        <v>80</v>
      </c>
      <c r="AY306" s="161" t="s">
        <v>124</v>
      </c>
    </row>
    <row r="307" spans="2:65" s="1" customFormat="1" ht="16.5" customHeight="1">
      <c r="B307" s="33"/>
      <c r="C307" s="173" t="s">
        <v>493</v>
      </c>
      <c r="D307" s="173" t="s">
        <v>273</v>
      </c>
      <c r="E307" s="174" t="s">
        <v>494</v>
      </c>
      <c r="F307" s="175" t="s">
        <v>495</v>
      </c>
      <c r="G307" s="176" t="s">
        <v>208</v>
      </c>
      <c r="H307" s="177">
        <v>6</v>
      </c>
      <c r="I307" s="178"/>
      <c r="J307" s="179">
        <f>ROUND(I307*H307,1)</f>
        <v>0</v>
      </c>
      <c r="K307" s="175" t="s">
        <v>19</v>
      </c>
      <c r="L307" s="180"/>
      <c r="M307" s="181" t="s">
        <v>19</v>
      </c>
      <c r="N307" s="182" t="s">
        <v>43</v>
      </c>
      <c r="P307" s="137">
        <f>O307*H307</f>
        <v>0</v>
      </c>
      <c r="Q307" s="137">
        <v>9.7999999999999997E-3</v>
      </c>
      <c r="R307" s="137">
        <f>Q307*H307</f>
        <v>5.8799999999999998E-2</v>
      </c>
      <c r="S307" s="137">
        <v>0</v>
      </c>
      <c r="T307" s="138">
        <f>S307*H307</f>
        <v>0</v>
      </c>
      <c r="AR307" s="139" t="s">
        <v>317</v>
      </c>
      <c r="AT307" s="139" t="s">
        <v>273</v>
      </c>
      <c r="AU307" s="139" t="s">
        <v>82</v>
      </c>
      <c r="AY307" s="18" t="s">
        <v>124</v>
      </c>
      <c r="BE307" s="140">
        <f>IF(N307="základní",J307,0)</f>
        <v>0</v>
      </c>
      <c r="BF307" s="140">
        <f>IF(N307="snížená",J307,0)</f>
        <v>0</v>
      </c>
      <c r="BG307" s="140">
        <f>IF(N307="zákl. přenesená",J307,0)</f>
        <v>0</v>
      </c>
      <c r="BH307" s="140">
        <f>IF(N307="sníž. přenesená",J307,0)</f>
        <v>0</v>
      </c>
      <c r="BI307" s="140">
        <f>IF(N307="nulová",J307,0)</f>
        <v>0</v>
      </c>
      <c r="BJ307" s="18" t="s">
        <v>80</v>
      </c>
      <c r="BK307" s="140">
        <f>ROUND(I307*H307,1)</f>
        <v>0</v>
      </c>
      <c r="BL307" s="18" t="s">
        <v>222</v>
      </c>
      <c r="BM307" s="139" t="s">
        <v>496</v>
      </c>
    </row>
    <row r="308" spans="2:65" s="15" customFormat="1" ht="11.25">
      <c r="B308" s="167"/>
      <c r="D308" s="146" t="s">
        <v>139</v>
      </c>
      <c r="E308" s="168" t="s">
        <v>19</v>
      </c>
      <c r="F308" s="169" t="s">
        <v>497</v>
      </c>
      <c r="H308" s="168" t="s">
        <v>19</v>
      </c>
      <c r="I308" s="170"/>
      <c r="L308" s="167"/>
      <c r="M308" s="171"/>
      <c r="T308" s="172"/>
      <c r="AT308" s="168" t="s">
        <v>139</v>
      </c>
      <c r="AU308" s="168" t="s">
        <v>82</v>
      </c>
      <c r="AV308" s="15" t="s">
        <v>80</v>
      </c>
      <c r="AW308" s="15" t="s">
        <v>33</v>
      </c>
      <c r="AX308" s="15" t="s">
        <v>72</v>
      </c>
      <c r="AY308" s="168" t="s">
        <v>124</v>
      </c>
    </row>
    <row r="309" spans="2:65" s="12" customFormat="1" ht="11.25">
      <c r="B309" s="145"/>
      <c r="D309" s="146" t="s">
        <v>139</v>
      </c>
      <c r="E309" s="147" t="s">
        <v>19</v>
      </c>
      <c r="F309" s="148" t="s">
        <v>498</v>
      </c>
      <c r="H309" s="149">
        <v>5.72</v>
      </c>
      <c r="I309" s="150"/>
      <c r="L309" s="145"/>
      <c r="M309" s="151"/>
      <c r="T309" s="152"/>
      <c r="AT309" s="147" t="s">
        <v>139</v>
      </c>
      <c r="AU309" s="147" t="s">
        <v>82</v>
      </c>
      <c r="AV309" s="12" t="s">
        <v>82</v>
      </c>
      <c r="AW309" s="12" t="s">
        <v>33</v>
      </c>
      <c r="AX309" s="12" t="s">
        <v>72</v>
      </c>
      <c r="AY309" s="147" t="s">
        <v>124</v>
      </c>
    </row>
    <row r="310" spans="2:65" s="13" customFormat="1" ht="11.25">
      <c r="B310" s="153"/>
      <c r="D310" s="146" t="s">
        <v>139</v>
      </c>
      <c r="E310" s="154" t="s">
        <v>19</v>
      </c>
      <c r="F310" s="155" t="s">
        <v>421</v>
      </c>
      <c r="H310" s="156">
        <v>5.72</v>
      </c>
      <c r="I310" s="157"/>
      <c r="L310" s="153"/>
      <c r="M310" s="158"/>
      <c r="T310" s="159"/>
      <c r="AT310" s="154" t="s">
        <v>139</v>
      </c>
      <c r="AU310" s="154" t="s">
        <v>82</v>
      </c>
      <c r="AV310" s="13" t="s">
        <v>135</v>
      </c>
      <c r="AW310" s="13" t="s">
        <v>33</v>
      </c>
      <c r="AX310" s="13" t="s">
        <v>72</v>
      </c>
      <c r="AY310" s="154" t="s">
        <v>124</v>
      </c>
    </row>
    <row r="311" spans="2:65" s="12" customFormat="1" ht="11.25">
      <c r="B311" s="145"/>
      <c r="D311" s="146" t="s">
        <v>139</v>
      </c>
      <c r="E311" s="147" t="s">
        <v>19</v>
      </c>
      <c r="F311" s="148" t="s">
        <v>167</v>
      </c>
      <c r="H311" s="149">
        <v>6</v>
      </c>
      <c r="I311" s="150"/>
      <c r="L311" s="145"/>
      <c r="M311" s="151"/>
      <c r="T311" s="152"/>
      <c r="AT311" s="147" t="s">
        <v>139</v>
      </c>
      <c r="AU311" s="147" t="s">
        <v>82</v>
      </c>
      <c r="AV311" s="12" t="s">
        <v>82</v>
      </c>
      <c r="AW311" s="12" t="s">
        <v>33</v>
      </c>
      <c r="AX311" s="12" t="s">
        <v>80</v>
      </c>
      <c r="AY311" s="147" t="s">
        <v>124</v>
      </c>
    </row>
    <row r="312" spans="2:65" s="1" customFormat="1" ht="24.2" customHeight="1">
      <c r="B312" s="33"/>
      <c r="C312" s="173" t="s">
        <v>499</v>
      </c>
      <c r="D312" s="173" t="s">
        <v>273</v>
      </c>
      <c r="E312" s="174" t="s">
        <v>424</v>
      </c>
      <c r="F312" s="175" t="s">
        <v>425</v>
      </c>
      <c r="G312" s="176" t="s">
        <v>208</v>
      </c>
      <c r="H312" s="177">
        <v>500</v>
      </c>
      <c r="I312" s="178"/>
      <c r="J312" s="179">
        <f>ROUND(I312*H312,1)</f>
        <v>0</v>
      </c>
      <c r="K312" s="175" t="s">
        <v>19</v>
      </c>
      <c r="L312" s="180"/>
      <c r="M312" s="181" t="s">
        <v>19</v>
      </c>
      <c r="N312" s="182" t="s">
        <v>43</v>
      </c>
      <c r="P312" s="137">
        <f>O312*H312</f>
        <v>0</v>
      </c>
      <c r="Q312" s="137">
        <v>1.0000000000000001E-5</v>
      </c>
      <c r="R312" s="137">
        <f>Q312*H312</f>
        <v>5.0000000000000001E-3</v>
      </c>
      <c r="S312" s="137">
        <v>0</v>
      </c>
      <c r="T312" s="138">
        <f>S312*H312</f>
        <v>0</v>
      </c>
      <c r="AR312" s="139" t="s">
        <v>317</v>
      </c>
      <c r="AT312" s="139" t="s">
        <v>273</v>
      </c>
      <c r="AU312" s="139" t="s">
        <v>82</v>
      </c>
      <c r="AY312" s="18" t="s">
        <v>124</v>
      </c>
      <c r="BE312" s="140">
        <f>IF(N312="základní",J312,0)</f>
        <v>0</v>
      </c>
      <c r="BF312" s="140">
        <f>IF(N312="snížená",J312,0)</f>
        <v>0</v>
      </c>
      <c r="BG312" s="140">
        <f>IF(N312="zákl. přenesená",J312,0)</f>
        <v>0</v>
      </c>
      <c r="BH312" s="140">
        <f>IF(N312="sníž. přenesená",J312,0)</f>
        <v>0</v>
      </c>
      <c r="BI312" s="140">
        <f>IF(N312="nulová",J312,0)</f>
        <v>0</v>
      </c>
      <c r="BJ312" s="18" t="s">
        <v>80</v>
      </c>
      <c r="BK312" s="140">
        <f>ROUND(I312*H312,1)</f>
        <v>0</v>
      </c>
      <c r="BL312" s="18" t="s">
        <v>222</v>
      </c>
      <c r="BM312" s="139" t="s">
        <v>500</v>
      </c>
    </row>
    <row r="313" spans="2:65" s="12" customFormat="1" ht="11.25">
      <c r="B313" s="145"/>
      <c r="D313" s="146" t="s">
        <v>139</v>
      </c>
      <c r="E313" s="147" t="s">
        <v>19</v>
      </c>
      <c r="F313" s="148" t="s">
        <v>473</v>
      </c>
      <c r="H313" s="149">
        <v>500</v>
      </c>
      <c r="I313" s="150"/>
      <c r="L313" s="145"/>
      <c r="M313" s="151"/>
      <c r="T313" s="152"/>
      <c r="AT313" s="147" t="s">
        <v>139</v>
      </c>
      <c r="AU313" s="147" t="s">
        <v>82</v>
      </c>
      <c r="AV313" s="12" t="s">
        <v>82</v>
      </c>
      <c r="AW313" s="12" t="s">
        <v>33</v>
      </c>
      <c r="AX313" s="12" t="s">
        <v>80</v>
      </c>
      <c r="AY313" s="147" t="s">
        <v>124</v>
      </c>
    </row>
    <row r="314" spans="2:65" s="1" customFormat="1" ht="24.2" customHeight="1">
      <c r="B314" s="33"/>
      <c r="C314" s="128" t="s">
        <v>501</v>
      </c>
      <c r="D314" s="128" t="s">
        <v>129</v>
      </c>
      <c r="E314" s="129" t="s">
        <v>502</v>
      </c>
      <c r="F314" s="130" t="s">
        <v>503</v>
      </c>
      <c r="G314" s="131" t="s">
        <v>157</v>
      </c>
      <c r="H314" s="132">
        <v>7.5</v>
      </c>
      <c r="I314" s="133"/>
      <c r="J314" s="134">
        <f>ROUND(I314*H314,1)</f>
        <v>0</v>
      </c>
      <c r="K314" s="130" t="s">
        <v>133</v>
      </c>
      <c r="L314" s="33"/>
      <c r="M314" s="135" t="s">
        <v>19</v>
      </c>
      <c r="N314" s="136" t="s">
        <v>43</v>
      </c>
      <c r="P314" s="137">
        <f>O314*H314</f>
        <v>0</v>
      </c>
      <c r="Q314" s="137">
        <v>9.2000000000000003E-4</v>
      </c>
      <c r="R314" s="137">
        <f>Q314*H314</f>
        <v>6.8999999999999999E-3</v>
      </c>
      <c r="S314" s="137">
        <v>0</v>
      </c>
      <c r="T314" s="138">
        <f>S314*H314</f>
        <v>0</v>
      </c>
      <c r="AR314" s="139" t="s">
        <v>222</v>
      </c>
      <c r="AT314" s="139" t="s">
        <v>129</v>
      </c>
      <c r="AU314" s="139" t="s">
        <v>82</v>
      </c>
      <c r="AY314" s="18" t="s">
        <v>124</v>
      </c>
      <c r="BE314" s="140">
        <f>IF(N314="základní",J314,0)</f>
        <v>0</v>
      </c>
      <c r="BF314" s="140">
        <f>IF(N314="snížená",J314,0)</f>
        <v>0</v>
      </c>
      <c r="BG314" s="140">
        <f>IF(N314="zákl. přenesená",J314,0)</f>
        <v>0</v>
      </c>
      <c r="BH314" s="140">
        <f>IF(N314="sníž. přenesená",J314,0)</f>
        <v>0</v>
      </c>
      <c r="BI314" s="140">
        <f>IF(N314="nulová",J314,0)</f>
        <v>0</v>
      </c>
      <c r="BJ314" s="18" t="s">
        <v>80</v>
      </c>
      <c r="BK314" s="140">
        <f>ROUND(I314*H314,1)</f>
        <v>0</v>
      </c>
      <c r="BL314" s="18" t="s">
        <v>222</v>
      </c>
      <c r="BM314" s="139" t="s">
        <v>504</v>
      </c>
    </row>
    <row r="315" spans="2:65" s="1" customFormat="1" ht="11.25">
      <c r="B315" s="33"/>
      <c r="D315" s="141" t="s">
        <v>137</v>
      </c>
      <c r="F315" s="142" t="s">
        <v>505</v>
      </c>
      <c r="I315" s="143"/>
      <c r="L315" s="33"/>
      <c r="M315" s="144"/>
      <c r="T315" s="54"/>
      <c r="AT315" s="18" t="s">
        <v>137</v>
      </c>
      <c r="AU315" s="18" t="s">
        <v>82</v>
      </c>
    </row>
    <row r="316" spans="2:65" s="12" customFormat="1" ht="11.25">
      <c r="B316" s="145"/>
      <c r="D316" s="146" t="s">
        <v>139</v>
      </c>
      <c r="E316" s="147" t="s">
        <v>19</v>
      </c>
      <c r="F316" s="148" t="s">
        <v>239</v>
      </c>
      <c r="H316" s="149">
        <v>5.0999999999999996</v>
      </c>
      <c r="I316" s="150"/>
      <c r="L316" s="145"/>
      <c r="M316" s="151"/>
      <c r="T316" s="152"/>
      <c r="AT316" s="147" t="s">
        <v>139</v>
      </c>
      <c r="AU316" s="147" t="s">
        <v>82</v>
      </c>
      <c r="AV316" s="12" t="s">
        <v>82</v>
      </c>
      <c r="AW316" s="12" t="s">
        <v>33</v>
      </c>
      <c r="AX316" s="12" t="s">
        <v>72</v>
      </c>
      <c r="AY316" s="147" t="s">
        <v>124</v>
      </c>
    </row>
    <row r="317" spans="2:65" s="12" customFormat="1" ht="11.25">
      <c r="B317" s="145"/>
      <c r="D317" s="146" t="s">
        <v>139</v>
      </c>
      <c r="E317" s="147" t="s">
        <v>19</v>
      </c>
      <c r="F317" s="148" t="s">
        <v>240</v>
      </c>
      <c r="H317" s="149">
        <v>2.4</v>
      </c>
      <c r="I317" s="150"/>
      <c r="L317" s="145"/>
      <c r="M317" s="151"/>
      <c r="T317" s="152"/>
      <c r="AT317" s="147" t="s">
        <v>139</v>
      </c>
      <c r="AU317" s="147" t="s">
        <v>82</v>
      </c>
      <c r="AV317" s="12" t="s">
        <v>82</v>
      </c>
      <c r="AW317" s="12" t="s">
        <v>33</v>
      </c>
      <c r="AX317" s="12" t="s">
        <v>72</v>
      </c>
      <c r="AY317" s="147" t="s">
        <v>124</v>
      </c>
    </row>
    <row r="318" spans="2:65" s="14" customFormat="1" ht="11.25">
      <c r="B318" s="160"/>
      <c r="D318" s="146" t="s">
        <v>139</v>
      </c>
      <c r="E318" s="161" t="s">
        <v>19</v>
      </c>
      <c r="F318" s="162" t="s">
        <v>145</v>
      </c>
      <c r="H318" s="163">
        <v>7.5</v>
      </c>
      <c r="I318" s="164"/>
      <c r="L318" s="160"/>
      <c r="M318" s="165"/>
      <c r="T318" s="166"/>
      <c r="AT318" s="161" t="s">
        <v>139</v>
      </c>
      <c r="AU318" s="161" t="s">
        <v>82</v>
      </c>
      <c r="AV318" s="14" t="s">
        <v>134</v>
      </c>
      <c r="AW318" s="14" t="s">
        <v>33</v>
      </c>
      <c r="AX318" s="14" t="s">
        <v>80</v>
      </c>
      <c r="AY318" s="161" t="s">
        <v>124</v>
      </c>
    </row>
    <row r="319" spans="2:65" s="1" customFormat="1" ht="24.2" customHeight="1">
      <c r="B319" s="33"/>
      <c r="C319" s="128" t="s">
        <v>506</v>
      </c>
      <c r="D319" s="128" t="s">
        <v>129</v>
      </c>
      <c r="E319" s="129" t="s">
        <v>507</v>
      </c>
      <c r="F319" s="130" t="s">
        <v>508</v>
      </c>
      <c r="G319" s="131" t="s">
        <v>208</v>
      </c>
      <c r="H319" s="132">
        <v>1</v>
      </c>
      <c r="I319" s="133"/>
      <c r="J319" s="134">
        <f>ROUND(I319*H319,1)</f>
        <v>0</v>
      </c>
      <c r="K319" s="130" t="s">
        <v>133</v>
      </c>
      <c r="L319" s="33"/>
      <c r="M319" s="135" t="s">
        <v>19</v>
      </c>
      <c r="N319" s="136" t="s">
        <v>43</v>
      </c>
      <c r="P319" s="137">
        <f>O319*H319</f>
        <v>0</v>
      </c>
      <c r="Q319" s="137">
        <v>8.0000000000000004E-4</v>
      </c>
      <c r="R319" s="137">
        <f>Q319*H319</f>
        <v>8.0000000000000004E-4</v>
      </c>
      <c r="S319" s="137">
        <v>0</v>
      </c>
      <c r="T319" s="138">
        <f>S319*H319</f>
        <v>0</v>
      </c>
      <c r="AR319" s="139" t="s">
        <v>222</v>
      </c>
      <c r="AT319" s="139" t="s">
        <v>129</v>
      </c>
      <c r="AU319" s="139" t="s">
        <v>82</v>
      </c>
      <c r="AY319" s="18" t="s">
        <v>124</v>
      </c>
      <c r="BE319" s="140">
        <f>IF(N319="základní",J319,0)</f>
        <v>0</v>
      </c>
      <c r="BF319" s="140">
        <f>IF(N319="snížená",J319,0)</f>
        <v>0</v>
      </c>
      <c r="BG319" s="140">
        <f>IF(N319="zákl. přenesená",J319,0)</f>
        <v>0</v>
      </c>
      <c r="BH319" s="140">
        <f>IF(N319="sníž. přenesená",J319,0)</f>
        <v>0</v>
      </c>
      <c r="BI319" s="140">
        <f>IF(N319="nulová",J319,0)</f>
        <v>0</v>
      </c>
      <c r="BJ319" s="18" t="s">
        <v>80</v>
      </c>
      <c r="BK319" s="140">
        <f>ROUND(I319*H319,1)</f>
        <v>0</v>
      </c>
      <c r="BL319" s="18" t="s">
        <v>222</v>
      </c>
      <c r="BM319" s="139" t="s">
        <v>509</v>
      </c>
    </row>
    <row r="320" spans="2:65" s="1" customFormat="1" ht="11.25">
      <c r="B320" s="33"/>
      <c r="D320" s="141" t="s">
        <v>137</v>
      </c>
      <c r="F320" s="142" t="s">
        <v>510</v>
      </c>
      <c r="I320" s="143"/>
      <c r="L320" s="33"/>
      <c r="M320" s="144"/>
      <c r="T320" s="54"/>
      <c r="AT320" s="18" t="s">
        <v>137</v>
      </c>
      <c r="AU320" s="18" t="s">
        <v>82</v>
      </c>
    </row>
    <row r="321" spans="2:65" s="12" customFormat="1" ht="11.25">
      <c r="B321" s="145"/>
      <c r="D321" s="146" t="s">
        <v>139</v>
      </c>
      <c r="E321" s="147" t="s">
        <v>19</v>
      </c>
      <c r="F321" s="148" t="s">
        <v>511</v>
      </c>
      <c r="H321" s="149">
        <v>1</v>
      </c>
      <c r="I321" s="150"/>
      <c r="L321" s="145"/>
      <c r="M321" s="151"/>
      <c r="T321" s="152"/>
      <c r="AT321" s="147" t="s">
        <v>139</v>
      </c>
      <c r="AU321" s="147" t="s">
        <v>82</v>
      </c>
      <c r="AV321" s="12" t="s">
        <v>82</v>
      </c>
      <c r="AW321" s="12" t="s">
        <v>33</v>
      </c>
      <c r="AX321" s="12" t="s">
        <v>80</v>
      </c>
      <c r="AY321" s="147" t="s">
        <v>124</v>
      </c>
    </row>
    <row r="322" spans="2:65" s="1" customFormat="1" ht="16.5" customHeight="1">
      <c r="B322" s="33"/>
      <c r="C322" s="128" t="s">
        <v>512</v>
      </c>
      <c r="D322" s="128" t="s">
        <v>129</v>
      </c>
      <c r="E322" s="129" t="s">
        <v>513</v>
      </c>
      <c r="F322" s="130" t="s">
        <v>514</v>
      </c>
      <c r="G322" s="131" t="s">
        <v>208</v>
      </c>
      <c r="H322" s="132">
        <v>1</v>
      </c>
      <c r="I322" s="133"/>
      <c r="J322" s="134">
        <f>ROUND(I322*H322,1)</f>
        <v>0</v>
      </c>
      <c r="K322" s="130" t="s">
        <v>133</v>
      </c>
      <c r="L322" s="33"/>
      <c r="M322" s="135" t="s">
        <v>19</v>
      </c>
      <c r="N322" s="136" t="s">
        <v>43</v>
      </c>
      <c r="P322" s="137">
        <f>O322*H322</f>
        <v>0</v>
      </c>
      <c r="Q322" s="137">
        <v>1.4999999999999999E-2</v>
      </c>
      <c r="R322" s="137">
        <f>Q322*H322</f>
        <v>1.4999999999999999E-2</v>
      </c>
      <c r="S322" s="137">
        <v>0</v>
      </c>
      <c r="T322" s="138">
        <f>S322*H322</f>
        <v>0</v>
      </c>
      <c r="AR322" s="139" t="s">
        <v>222</v>
      </c>
      <c r="AT322" s="139" t="s">
        <v>129</v>
      </c>
      <c r="AU322" s="139" t="s">
        <v>82</v>
      </c>
      <c r="AY322" s="18" t="s">
        <v>124</v>
      </c>
      <c r="BE322" s="140">
        <f>IF(N322="základní",J322,0)</f>
        <v>0</v>
      </c>
      <c r="BF322" s="140">
        <f>IF(N322="snížená",J322,0)</f>
        <v>0</v>
      </c>
      <c r="BG322" s="140">
        <f>IF(N322="zákl. přenesená",J322,0)</f>
        <v>0</v>
      </c>
      <c r="BH322" s="140">
        <f>IF(N322="sníž. přenesená",J322,0)</f>
        <v>0</v>
      </c>
      <c r="BI322" s="140">
        <f>IF(N322="nulová",J322,0)</f>
        <v>0</v>
      </c>
      <c r="BJ322" s="18" t="s">
        <v>80</v>
      </c>
      <c r="BK322" s="140">
        <f>ROUND(I322*H322,1)</f>
        <v>0</v>
      </c>
      <c r="BL322" s="18" t="s">
        <v>222</v>
      </c>
      <c r="BM322" s="139" t="s">
        <v>515</v>
      </c>
    </row>
    <row r="323" spans="2:65" s="1" customFormat="1" ht="11.25">
      <c r="B323" s="33"/>
      <c r="D323" s="141" t="s">
        <v>137</v>
      </c>
      <c r="F323" s="142" t="s">
        <v>516</v>
      </c>
      <c r="I323" s="143"/>
      <c r="L323" s="33"/>
      <c r="M323" s="144"/>
      <c r="T323" s="54"/>
      <c r="AT323" s="18" t="s">
        <v>137</v>
      </c>
      <c r="AU323" s="18" t="s">
        <v>82</v>
      </c>
    </row>
    <row r="324" spans="2:65" s="1" customFormat="1" ht="16.5" customHeight="1">
      <c r="B324" s="33"/>
      <c r="C324" s="128" t="s">
        <v>517</v>
      </c>
      <c r="D324" s="128" t="s">
        <v>129</v>
      </c>
      <c r="E324" s="129" t="s">
        <v>518</v>
      </c>
      <c r="F324" s="130" t="s">
        <v>519</v>
      </c>
      <c r="G324" s="131" t="s">
        <v>208</v>
      </c>
      <c r="H324" s="132">
        <v>1</v>
      </c>
      <c r="I324" s="133"/>
      <c r="J324" s="134">
        <f>ROUND(I324*H324,1)</f>
        <v>0</v>
      </c>
      <c r="K324" s="130" t="s">
        <v>133</v>
      </c>
      <c r="L324" s="33"/>
      <c r="M324" s="135" t="s">
        <v>19</v>
      </c>
      <c r="N324" s="136" t="s">
        <v>43</v>
      </c>
      <c r="P324" s="137">
        <f>O324*H324</f>
        <v>0</v>
      </c>
      <c r="Q324" s="137">
        <v>0</v>
      </c>
      <c r="R324" s="137">
        <f>Q324*H324</f>
        <v>0</v>
      </c>
      <c r="S324" s="137">
        <v>0</v>
      </c>
      <c r="T324" s="138">
        <f>S324*H324</f>
        <v>0</v>
      </c>
      <c r="AR324" s="139" t="s">
        <v>222</v>
      </c>
      <c r="AT324" s="139" t="s">
        <v>129</v>
      </c>
      <c r="AU324" s="139" t="s">
        <v>82</v>
      </c>
      <c r="AY324" s="18" t="s">
        <v>124</v>
      </c>
      <c r="BE324" s="140">
        <f>IF(N324="základní",J324,0)</f>
        <v>0</v>
      </c>
      <c r="BF324" s="140">
        <f>IF(N324="snížená",J324,0)</f>
        <v>0</v>
      </c>
      <c r="BG324" s="140">
        <f>IF(N324="zákl. přenesená",J324,0)</f>
        <v>0</v>
      </c>
      <c r="BH324" s="140">
        <f>IF(N324="sníž. přenesená",J324,0)</f>
        <v>0</v>
      </c>
      <c r="BI324" s="140">
        <f>IF(N324="nulová",J324,0)</f>
        <v>0</v>
      </c>
      <c r="BJ324" s="18" t="s">
        <v>80</v>
      </c>
      <c r="BK324" s="140">
        <f>ROUND(I324*H324,1)</f>
        <v>0</v>
      </c>
      <c r="BL324" s="18" t="s">
        <v>222</v>
      </c>
      <c r="BM324" s="139" t="s">
        <v>520</v>
      </c>
    </row>
    <row r="325" spans="2:65" s="1" customFormat="1" ht="11.25">
      <c r="B325" s="33"/>
      <c r="D325" s="141" t="s">
        <v>137</v>
      </c>
      <c r="F325" s="142" t="s">
        <v>521</v>
      </c>
      <c r="I325" s="143"/>
      <c r="L325" s="33"/>
      <c r="M325" s="144"/>
      <c r="T325" s="54"/>
      <c r="AT325" s="18" t="s">
        <v>137</v>
      </c>
      <c r="AU325" s="18" t="s">
        <v>82</v>
      </c>
    </row>
    <row r="326" spans="2:65" s="12" customFormat="1" ht="11.25">
      <c r="B326" s="145"/>
      <c r="D326" s="146" t="s">
        <v>139</v>
      </c>
      <c r="E326" s="147" t="s">
        <v>19</v>
      </c>
      <c r="F326" s="148" t="s">
        <v>522</v>
      </c>
      <c r="H326" s="149">
        <v>1</v>
      </c>
      <c r="I326" s="150"/>
      <c r="L326" s="145"/>
      <c r="M326" s="151"/>
      <c r="T326" s="152"/>
      <c r="AT326" s="147" t="s">
        <v>139</v>
      </c>
      <c r="AU326" s="147" t="s">
        <v>82</v>
      </c>
      <c r="AV326" s="12" t="s">
        <v>82</v>
      </c>
      <c r="AW326" s="12" t="s">
        <v>33</v>
      </c>
      <c r="AX326" s="12" t="s">
        <v>80</v>
      </c>
      <c r="AY326" s="147" t="s">
        <v>124</v>
      </c>
    </row>
    <row r="327" spans="2:65" s="1" customFormat="1" ht="16.5" customHeight="1">
      <c r="B327" s="33"/>
      <c r="C327" s="128" t="s">
        <v>523</v>
      </c>
      <c r="D327" s="128" t="s">
        <v>129</v>
      </c>
      <c r="E327" s="129" t="s">
        <v>524</v>
      </c>
      <c r="F327" s="130" t="s">
        <v>525</v>
      </c>
      <c r="G327" s="131" t="s">
        <v>208</v>
      </c>
      <c r="H327" s="132">
        <v>3</v>
      </c>
      <c r="I327" s="133"/>
      <c r="J327" s="134">
        <f>ROUND(I327*H327,1)</f>
        <v>0</v>
      </c>
      <c r="K327" s="130" t="s">
        <v>19</v>
      </c>
      <c r="L327" s="33"/>
      <c r="M327" s="135" t="s">
        <v>19</v>
      </c>
      <c r="N327" s="136" t="s">
        <v>43</v>
      </c>
      <c r="P327" s="137">
        <f>O327*H327</f>
        <v>0</v>
      </c>
      <c r="Q327" s="137">
        <v>0</v>
      </c>
      <c r="R327" s="137">
        <f>Q327*H327</f>
        <v>0</v>
      </c>
      <c r="S327" s="137">
        <v>0</v>
      </c>
      <c r="T327" s="138">
        <f>S327*H327</f>
        <v>0</v>
      </c>
      <c r="AR327" s="139" t="s">
        <v>222</v>
      </c>
      <c r="AT327" s="139" t="s">
        <v>129</v>
      </c>
      <c r="AU327" s="139" t="s">
        <v>82</v>
      </c>
      <c r="AY327" s="18" t="s">
        <v>124</v>
      </c>
      <c r="BE327" s="140">
        <f>IF(N327="základní",J327,0)</f>
        <v>0</v>
      </c>
      <c r="BF327" s="140">
        <f>IF(N327="snížená",J327,0)</f>
        <v>0</v>
      </c>
      <c r="BG327" s="140">
        <f>IF(N327="zákl. přenesená",J327,0)</f>
        <v>0</v>
      </c>
      <c r="BH327" s="140">
        <f>IF(N327="sníž. přenesená",J327,0)</f>
        <v>0</v>
      </c>
      <c r="BI327" s="140">
        <f>IF(N327="nulová",J327,0)</f>
        <v>0</v>
      </c>
      <c r="BJ327" s="18" t="s">
        <v>80</v>
      </c>
      <c r="BK327" s="140">
        <f>ROUND(I327*H327,1)</f>
        <v>0</v>
      </c>
      <c r="BL327" s="18" t="s">
        <v>222</v>
      </c>
      <c r="BM327" s="139" t="s">
        <v>526</v>
      </c>
    </row>
    <row r="328" spans="2:65" s="12" customFormat="1" ht="11.25">
      <c r="B328" s="145"/>
      <c r="D328" s="146" t="s">
        <v>139</v>
      </c>
      <c r="E328" s="147" t="s">
        <v>19</v>
      </c>
      <c r="F328" s="148" t="s">
        <v>135</v>
      </c>
      <c r="H328" s="149">
        <v>3</v>
      </c>
      <c r="I328" s="150"/>
      <c r="L328" s="145"/>
      <c r="M328" s="151"/>
      <c r="T328" s="152"/>
      <c r="AT328" s="147" t="s">
        <v>139</v>
      </c>
      <c r="AU328" s="147" t="s">
        <v>82</v>
      </c>
      <c r="AV328" s="12" t="s">
        <v>82</v>
      </c>
      <c r="AW328" s="12" t="s">
        <v>33</v>
      </c>
      <c r="AX328" s="12" t="s">
        <v>80</v>
      </c>
      <c r="AY328" s="147" t="s">
        <v>124</v>
      </c>
    </row>
    <row r="329" spans="2:65" s="1" customFormat="1" ht="16.5" customHeight="1">
      <c r="B329" s="33"/>
      <c r="C329" s="173" t="s">
        <v>527</v>
      </c>
      <c r="D329" s="173" t="s">
        <v>273</v>
      </c>
      <c r="E329" s="174" t="s">
        <v>528</v>
      </c>
      <c r="F329" s="175" t="s">
        <v>529</v>
      </c>
      <c r="G329" s="176" t="s">
        <v>208</v>
      </c>
      <c r="H329" s="177">
        <v>3</v>
      </c>
      <c r="I329" s="178"/>
      <c r="J329" s="179">
        <f>ROUND(I329*H329,1)</f>
        <v>0</v>
      </c>
      <c r="K329" s="175" t="s">
        <v>19</v>
      </c>
      <c r="L329" s="180"/>
      <c r="M329" s="181" t="s">
        <v>19</v>
      </c>
      <c r="N329" s="182" t="s">
        <v>43</v>
      </c>
      <c r="P329" s="137">
        <f>O329*H329</f>
        <v>0</v>
      </c>
      <c r="Q329" s="137">
        <v>4.0000000000000002E-4</v>
      </c>
      <c r="R329" s="137">
        <f>Q329*H329</f>
        <v>1.2000000000000001E-3</v>
      </c>
      <c r="S329" s="137">
        <v>0</v>
      </c>
      <c r="T329" s="138">
        <f>S329*H329</f>
        <v>0</v>
      </c>
      <c r="AR329" s="139" t="s">
        <v>317</v>
      </c>
      <c r="AT329" s="139" t="s">
        <v>273</v>
      </c>
      <c r="AU329" s="139" t="s">
        <v>82</v>
      </c>
      <c r="AY329" s="18" t="s">
        <v>124</v>
      </c>
      <c r="BE329" s="140">
        <f>IF(N329="základní",J329,0)</f>
        <v>0</v>
      </c>
      <c r="BF329" s="140">
        <f>IF(N329="snížená",J329,0)</f>
        <v>0</v>
      </c>
      <c r="BG329" s="140">
        <f>IF(N329="zákl. přenesená",J329,0)</f>
        <v>0</v>
      </c>
      <c r="BH329" s="140">
        <f>IF(N329="sníž. přenesená",J329,0)</f>
        <v>0</v>
      </c>
      <c r="BI329" s="140">
        <f>IF(N329="nulová",J329,0)</f>
        <v>0</v>
      </c>
      <c r="BJ329" s="18" t="s">
        <v>80</v>
      </c>
      <c r="BK329" s="140">
        <f>ROUND(I329*H329,1)</f>
        <v>0</v>
      </c>
      <c r="BL329" s="18" t="s">
        <v>222</v>
      </c>
      <c r="BM329" s="139" t="s">
        <v>530</v>
      </c>
    </row>
    <row r="330" spans="2:65" s="1" customFormat="1" ht="16.5" customHeight="1">
      <c r="B330" s="33"/>
      <c r="C330" s="173" t="s">
        <v>531</v>
      </c>
      <c r="D330" s="173" t="s">
        <v>273</v>
      </c>
      <c r="E330" s="174" t="s">
        <v>532</v>
      </c>
      <c r="F330" s="175" t="s">
        <v>533</v>
      </c>
      <c r="G330" s="176" t="s">
        <v>208</v>
      </c>
      <c r="H330" s="177">
        <v>3</v>
      </c>
      <c r="I330" s="178"/>
      <c r="J330" s="179">
        <f>ROUND(I330*H330,1)</f>
        <v>0</v>
      </c>
      <c r="K330" s="175" t="s">
        <v>133</v>
      </c>
      <c r="L330" s="180"/>
      <c r="M330" s="181" t="s">
        <v>19</v>
      </c>
      <c r="N330" s="182" t="s">
        <v>43</v>
      </c>
      <c r="P330" s="137">
        <f>O330*H330</f>
        <v>0</v>
      </c>
      <c r="Q330" s="137">
        <v>5.0000000000000001E-4</v>
      </c>
      <c r="R330" s="137">
        <f>Q330*H330</f>
        <v>1.5E-3</v>
      </c>
      <c r="S330" s="137">
        <v>0</v>
      </c>
      <c r="T330" s="138">
        <f>S330*H330</f>
        <v>0</v>
      </c>
      <c r="AR330" s="139" t="s">
        <v>317</v>
      </c>
      <c r="AT330" s="139" t="s">
        <v>273</v>
      </c>
      <c r="AU330" s="139" t="s">
        <v>82</v>
      </c>
      <c r="AY330" s="18" t="s">
        <v>124</v>
      </c>
      <c r="BE330" s="140">
        <f>IF(N330="základní",J330,0)</f>
        <v>0</v>
      </c>
      <c r="BF330" s="140">
        <f>IF(N330="snížená",J330,0)</f>
        <v>0</v>
      </c>
      <c r="BG330" s="140">
        <f>IF(N330="zákl. přenesená",J330,0)</f>
        <v>0</v>
      </c>
      <c r="BH330" s="140">
        <f>IF(N330="sníž. přenesená",J330,0)</f>
        <v>0</v>
      </c>
      <c r="BI330" s="140">
        <f>IF(N330="nulová",J330,0)</f>
        <v>0</v>
      </c>
      <c r="BJ330" s="18" t="s">
        <v>80</v>
      </c>
      <c r="BK330" s="140">
        <f>ROUND(I330*H330,1)</f>
        <v>0</v>
      </c>
      <c r="BL330" s="18" t="s">
        <v>222</v>
      </c>
      <c r="BM330" s="139" t="s">
        <v>534</v>
      </c>
    </row>
    <row r="331" spans="2:65" s="1" customFormat="1" ht="16.5" customHeight="1">
      <c r="B331" s="33"/>
      <c r="C331" s="128" t="s">
        <v>535</v>
      </c>
      <c r="D331" s="128" t="s">
        <v>129</v>
      </c>
      <c r="E331" s="129" t="s">
        <v>536</v>
      </c>
      <c r="F331" s="130" t="s">
        <v>537</v>
      </c>
      <c r="G331" s="131" t="s">
        <v>208</v>
      </c>
      <c r="H331" s="132">
        <v>12</v>
      </c>
      <c r="I331" s="133"/>
      <c r="J331" s="134">
        <f>ROUND(I331*H331,1)</f>
        <v>0</v>
      </c>
      <c r="K331" s="130" t="s">
        <v>19</v>
      </c>
      <c r="L331" s="33"/>
      <c r="M331" s="135" t="s">
        <v>19</v>
      </c>
      <c r="N331" s="136" t="s">
        <v>43</v>
      </c>
      <c r="P331" s="137">
        <f>O331*H331</f>
        <v>0</v>
      </c>
      <c r="Q331" s="137">
        <v>0</v>
      </c>
      <c r="R331" s="137">
        <f>Q331*H331</f>
        <v>0</v>
      </c>
      <c r="S331" s="137">
        <v>0</v>
      </c>
      <c r="T331" s="138">
        <f>S331*H331</f>
        <v>0</v>
      </c>
      <c r="AR331" s="139" t="s">
        <v>222</v>
      </c>
      <c r="AT331" s="139" t="s">
        <v>129</v>
      </c>
      <c r="AU331" s="139" t="s">
        <v>82</v>
      </c>
      <c r="AY331" s="18" t="s">
        <v>124</v>
      </c>
      <c r="BE331" s="140">
        <f>IF(N331="základní",J331,0)</f>
        <v>0</v>
      </c>
      <c r="BF331" s="140">
        <f>IF(N331="snížená",J331,0)</f>
        <v>0</v>
      </c>
      <c r="BG331" s="140">
        <f>IF(N331="zákl. přenesená",J331,0)</f>
        <v>0</v>
      </c>
      <c r="BH331" s="140">
        <f>IF(N331="sníž. přenesená",J331,0)</f>
        <v>0</v>
      </c>
      <c r="BI331" s="140">
        <f>IF(N331="nulová",J331,0)</f>
        <v>0</v>
      </c>
      <c r="BJ331" s="18" t="s">
        <v>80</v>
      </c>
      <c r="BK331" s="140">
        <f>ROUND(I331*H331,1)</f>
        <v>0</v>
      </c>
      <c r="BL331" s="18" t="s">
        <v>222</v>
      </c>
      <c r="BM331" s="139" t="s">
        <v>538</v>
      </c>
    </row>
    <row r="332" spans="2:65" s="15" customFormat="1" ht="11.25">
      <c r="B332" s="167"/>
      <c r="D332" s="146" t="s">
        <v>139</v>
      </c>
      <c r="E332" s="168" t="s">
        <v>19</v>
      </c>
      <c r="F332" s="169" t="s">
        <v>539</v>
      </c>
      <c r="H332" s="168" t="s">
        <v>19</v>
      </c>
      <c r="I332" s="170"/>
      <c r="L332" s="167"/>
      <c r="M332" s="171"/>
      <c r="T332" s="172"/>
      <c r="AT332" s="168" t="s">
        <v>139</v>
      </c>
      <c r="AU332" s="168" t="s">
        <v>82</v>
      </c>
      <c r="AV332" s="15" t="s">
        <v>80</v>
      </c>
      <c r="AW332" s="15" t="s">
        <v>33</v>
      </c>
      <c r="AX332" s="15" t="s">
        <v>72</v>
      </c>
      <c r="AY332" s="168" t="s">
        <v>124</v>
      </c>
    </row>
    <row r="333" spans="2:65" s="12" customFormat="1" ht="11.25">
      <c r="B333" s="145"/>
      <c r="D333" s="146" t="s">
        <v>139</v>
      </c>
      <c r="E333" s="147" t="s">
        <v>19</v>
      </c>
      <c r="F333" s="148" t="s">
        <v>8</v>
      </c>
      <c r="H333" s="149">
        <v>12</v>
      </c>
      <c r="I333" s="150"/>
      <c r="L333" s="145"/>
      <c r="M333" s="151"/>
      <c r="T333" s="152"/>
      <c r="AT333" s="147" t="s">
        <v>139</v>
      </c>
      <c r="AU333" s="147" t="s">
        <v>82</v>
      </c>
      <c r="AV333" s="12" t="s">
        <v>82</v>
      </c>
      <c r="AW333" s="12" t="s">
        <v>33</v>
      </c>
      <c r="AX333" s="12" t="s">
        <v>80</v>
      </c>
      <c r="AY333" s="147" t="s">
        <v>124</v>
      </c>
    </row>
    <row r="334" spans="2:65" s="1" customFormat="1" ht="16.5" customHeight="1">
      <c r="B334" s="33"/>
      <c r="C334" s="173" t="s">
        <v>540</v>
      </c>
      <c r="D334" s="173" t="s">
        <v>273</v>
      </c>
      <c r="E334" s="174" t="s">
        <v>541</v>
      </c>
      <c r="F334" s="175" t="s">
        <v>542</v>
      </c>
      <c r="G334" s="176" t="s">
        <v>208</v>
      </c>
      <c r="H334" s="177">
        <v>12</v>
      </c>
      <c r="I334" s="178"/>
      <c r="J334" s="179">
        <f>ROUND(I334*H334,1)</f>
        <v>0</v>
      </c>
      <c r="K334" s="175" t="s">
        <v>19</v>
      </c>
      <c r="L334" s="180"/>
      <c r="M334" s="181" t="s">
        <v>19</v>
      </c>
      <c r="N334" s="182" t="s">
        <v>43</v>
      </c>
      <c r="P334" s="137">
        <f>O334*H334</f>
        <v>0</v>
      </c>
      <c r="Q334" s="137">
        <v>5.1999999999999995E-4</v>
      </c>
      <c r="R334" s="137">
        <f>Q334*H334</f>
        <v>6.239999999999999E-3</v>
      </c>
      <c r="S334" s="137">
        <v>0</v>
      </c>
      <c r="T334" s="138">
        <f>S334*H334</f>
        <v>0</v>
      </c>
      <c r="AR334" s="139" t="s">
        <v>317</v>
      </c>
      <c r="AT334" s="139" t="s">
        <v>273</v>
      </c>
      <c r="AU334" s="139" t="s">
        <v>82</v>
      </c>
      <c r="AY334" s="18" t="s">
        <v>124</v>
      </c>
      <c r="BE334" s="140">
        <f>IF(N334="základní",J334,0)</f>
        <v>0</v>
      </c>
      <c r="BF334" s="140">
        <f>IF(N334="snížená",J334,0)</f>
        <v>0</v>
      </c>
      <c r="BG334" s="140">
        <f>IF(N334="zákl. přenesená",J334,0)</f>
        <v>0</v>
      </c>
      <c r="BH334" s="140">
        <f>IF(N334="sníž. přenesená",J334,0)</f>
        <v>0</v>
      </c>
      <c r="BI334" s="140">
        <f>IF(N334="nulová",J334,0)</f>
        <v>0</v>
      </c>
      <c r="BJ334" s="18" t="s">
        <v>80</v>
      </c>
      <c r="BK334" s="140">
        <f>ROUND(I334*H334,1)</f>
        <v>0</v>
      </c>
      <c r="BL334" s="18" t="s">
        <v>222</v>
      </c>
      <c r="BM334" s="139" t="s">
        <v>543</v>
      </c>
    </row>
    <row r="335" spans="2:65" s="1" customFormat="1" ht="16.5" customHeight="1">
      <c r="B335" s="33"/>
      <c r="C335" s="128" t="s">
        <v>544</v>
      </c>
      <c r="D335" s="128" t="s">
        <v>129</v>
      </c>
      <c r="E335" s="129" t="s">
        <v>545</v>
      </c>
      <c r="F335" s="130" t="s">
        <v>546</v>
      </c>
      <c r="G335" s="131" t="s">
        <v>157</v>
      </c>
      <c r="H335" s="132">
        <v>32.700000000000003</v>
      </c>
      <c r="I335" s="133"/>
      <c r="J335" s="134">
        <f>ROUND(I335*H335,1)</f>
        <v>0</v>
      </c>
      <c r="K335" s="130" t="s">
        <v>19</v>
      </c>
      <c r="L335" s="33"/>
      <c r="M335" s="135" t="s">
        <v>19</v>
      </c>
      <c r="N335" s="136" t="s">
        <v>43</v>
      </c>
      <c r="P335" s="137">
        <f>O335*H335</f>
        <v>0</v>
      </c>
      <c r="Q335" s="137">
        <v>0</v>
      </c>
      <c r="R335" s="137">
        <f>Q335*H335</f>
        <v>0</v>
      </c>
      <c r="S335" s="137">
        <v>0</v>
      </c>
      <c r="T335" s="138">
        <f>S335*H335</f>
        <v>0</v>
      </c>
      <c r="AR335" s="139" t="s">
        <v>222</v>
      </c>
      <c r="AT335" s="139" t="s">
        <v>129</v>
      </c>
      <c r="AU335" s="139" t="s">
        <v>82</v>
      </c>
      <c r="AY335" s="18" t="s">
        <v>124</v>
      </c>
      <c r="BE335" s="140">
        <f>IF(N335="základní",J335,0)</f>
        <v>0</v>
      </c>
      <c r="BF335" s="140">
        <f>IF(N335="snížená",J335,0)</f>
        <v>0</v>
      </c>
      <c r="BG335" s="140">
        <f>IF(N335="zákl. přenesená",J335,0)</f>
        <v>0</v>
      </c>
      <c r="BH335" s="140">
        <f>IF(N335="sníž. přenesená",J335,0)</f>
        <v>0</v>
      </c>
      <c r="BI335" s="140">
        <f>IF(N335="nulová",J335,0)</f>
        <v>0</v>
      </c>
      <c r="BJ335" s="18" t="s">
        <v>80</v>
      </c>
      <c r="BK335" s="140">
        <f>ROUND(I335*H335,1)</f>
        <v>0</v>
      </c>
      <c r="BL335" s="18" t="s">
        <v>222</v>
      </c>
      <c r="BM335" s="139" t="s">
        <v>547</v>
      </c>
    </row>
    <row r="336" spans="2:65" s="12" customFormat="1" ht="11.25">
      <c r="B336" s="145"/>
      <c r="D336" s="146" t="s">
        <v>139</v>
      </c>
      <c r="E336" s="147" t="s">
        <v>19</v>
      </c>
      <c r="F336" s="148" t="s">
        <v>238</v>
      </c>
      <c r="H336" s="149">
        <v>25.2</v>
      </c>
      <c r="I336" s="150"/>
      <c r="L336" s="145"/>
      <c r="M336" s="151"/>
      <c r="T336" s="152"/>
      <c r="AT336" s="147" t="s">
        <v>139</v>
      </c>
      <c r="AU336" s="147" t="s">
        <v>82</v>
      </c>
      <c r="AV336" s="12" t="s">
        <v>82</v>
      </c>
      <c r="AW336" s="12" t="s">
        <v>33</v>
      </c>
      <c r="AX336" s="12" t="s">
        <v>72</v>
      </c>
      <c r="AY336" s="147" t="s">
        <v>124</v>
      </c>
    </row>
    <row r="337" spans="2:65" s="12" customFormat="1" ht="11.25">
      <c r="B337" s="145"/>
      <c r="D337" s="146" t="s">
        <v>139</v>
      </c>
      <c r="E337" s="147" t="s">
        <v>19</v>
      </c>
      <c r="F337" s="148" t="s">
        <v>239</v>
      </c>
      <c r="H337" s="149">
        <v>5.0999999999999996</v>
      </c>
      <c r="I337" s="150"/>
      <c r="L337" s="145"/>
      <c r="M337" s="151"/>
      <c r="T337" s="152"/>
      <c r="AT337" s="147" t="s">
        <v>139</v>
      </c>
      <c r="AU337" s="147" t="s">
        <v>82</v>
      </c>
      <c r="AV337" s="12" t="s">
        <v>82</v>
      </c>
      <c r="AW337" s="12" t="s">
        <v>33</v>
      </c>
      <c r="AX337" s="12" t="s">
        <v>72</v>
      </c>
      <c r="AY337" s="147" t="s">
        <v>124</v>
      </c>
    </row>
    <row r="338" spans="2:65" s="12" customFormat="1" ht="11.25">
      <c r="B338" s="145"/>
      <c r="D338" s="146" t="s">
        <v>139</v>
      </c>
      <c r="E338" s="147" t="s">
        <v>19</v>
      </c>
      <c r="F338" s="148" t="s">
        <v>240</v>
      </c>
      <c r="H338" s="149">
        <v>2.4</v>
      </c>
      <c r="I338" s="150"/>
      <c r="L338" s="145"/>
      <c r="M338" s="151"/>
      <c r="T338" s="152"/>
      <c r="AT338" s="147" t="s">
        <v>139</v>
      </c>
      <c r="AU338" s="147" t="s">
        <v>82</v>
      </c>
      <c r="AV338" s="12" t="s">
        <v>82</v>
      </c>
      <c r="AW338" s="12" t="s">
        <v>33</v>
      </c>
      <c r="AX338" s="12" t="s">
        <v>72</v>
      </c>
      <c r="AY338" s="147" t="s">
        <v>124</v>
      </c>
    </row>
    <row r="339" spans="2:65" s="14" customFormat="1" ht="11.25">
      <c r="B339" s="160"/>
      <c r="D339" s="146" t="s">
        <v>139</v>
      </c>
      <c r="E339" s="161" t="s">
        <v>19</v>
      </c>
      <c r="F339" s="162" t="s">
        <v>145</v>
      </c>
      <c r="H339" s="163">
        <v>32.700000000000003</v>
      </c>
      <c r="I339" s="164"/>
      <c r="L339" s="160"/>
      <c r="M339" s="165"/>
      <c r="T339" s="166"/>
      <c r="AT339" s="161" t="s">
        <v>139</v>
      </c>
      <c r="AU339" s="161" t="s">
        <v>82</v>
      </c>
      <c r="AV339" s="14" t="s">
        <v>134</v>
      </c>
      <c r="AW339" s="14" t="s">
        <v>33</v>
      </c>
      <c r="AX339" s="14" t="s">
        <v>80</v>
      </c>
      <c r="AY339" s="161" t="s">
        <v>124</v>
      </c>
    </row>
    <row r="340" spans="2:65" s="1" customFormat="1" ht="33" customHeight="1">
      <c r="B340" s="33"/>
      <c r="C340" s="128" t="s">
        <v>548</v>
      </c>
      <c r="D340" s="128" t="s">
        <v>129</v>
      </c>
      <c r="E340" s="129" t="s">
        <v>549</v>
      </c>
      <c r="F340" s="130" t="s">
        <v>550</v>
      </c>
      <c r="G340" s="131" t="s">
        <v>263</v>
      </c>
      <c r="H340" s="132">
        <v>1.42</v>
      </c>
      <c r="I340" s="133"/>
      <c r="J340" s="134">
        <f>ROUND(I340*H340,1)</f>
        <v>0</v>
      </c>
      <c r="K340" s="130" t="s">
        <v>133</v>
      </c>
      <c r="L340" s="33"/>
      <c r="M340" s="135" t="s">
        <v>19</v>
      </c>
      <c r="N340" s="136" t="s">
        <v>43</v>
      </c>
      <c r="P340" s="137">
        <f>O340*H340</f>
        <v>0</v>
      </c>
      <c r="Q340" s="137">
        <v>0</v>
      </c>
      <c r="R340" s="137">
        <f>Q340*H340</f>
        <v>0</v>
      </c>
      <c r="S340" s="137">
        <v>0</v>
      </c>
      <c r="T340" s="138">
        <f>S340*H340</f>
        <v>0</v>
      </c>
      <c r="AR340" s="139" t="s">
        <v>222</v>
      </c>
      <c r="AT340" s="139" t="s">
        <v>129</v>
      </c>
      <c r="AU340" s="139" t="s">
        <v>82</v>
      </c>
      <c r="AY340" s="18" t="s">
        <v>124</v>
      </c>
      <c r="BE340" s="140">
        <f>IF(N340="základní",J340,0)</f>
        <v>0</v>
      </c>
      <c r="BF340" s="140">
        <f>IF(N340="snížená",J340,0)</f>
        <v>0</v>
      </c>
      <c r="BG340" s="140">
        <f>IF(N340="zákl. přenesená",J340,0)</f>
        <v>0</v>
      </c>
      <c r="BH340" s="140">
        <f>IF(N340="sníž. přenesená",J340,0)</f>
        <v>0</v>
      </c>
      <c r="BI340" s="140">
        <f>IF(N340="nulová",J340,0)</f>
        <v>0</v>
      </c>
      <c r="BJ340" s="18" t="s">
        <v>80</v>
      </c>
      <c r="BK340" s="140">
        <f>ROUND(I340*H340,1)</f>
        <v>0</v>
      </c>
      <c r="BL340" s="18" t="s">
        <v>222</v>
      </c>
      <c r="BM340" s="139" t="s">
        <v>551</v>
      </c>
    </row>
    <row r="341" spans="2:65" s="1" customFormat="1" ht="11.25">
      <c r="B341" s="33"/>
      <c r="D341" s="141" t="s">
        <v>137</v>
      </c>
      <c r="F341" s="142" t="s">
        <v>552</v>
      </c>
      <c r="I341" s="143"/>
      <c r="L341" s="33"/>
      <c r="M341" s="144"/>
      <c r="T341" s="54"/>
      <c r="AT341" s="18" t="s">
        <v>137</v>
      </c>
      <c r="AU341" s="18" t="s">
        <v>82</v>
      </c>
    </row>
    <row r="342" spans="2:65" s="11" customFormat="1" ht="22.9" customHeight="1">
      <c r="B342" s="116"/>
      <c r="D342" s="117" t="s">
        <v>71</v>
      </c>
      <c r="E342" s="126" t="s">
        <v>553</v>
      </c>
      <c r="F342" s="126" t="s">
        <v>554</v>
      </c>
      <c r="I342" s="119"/>
      <c r="J342" s="127">
        <f>BK342</f>
        <v>0</v>
      </c>
      <c r="L342" s="116"/>
      <c r="M342" s="121"/>
      <c r="P342" s="122">
        <f>SUM(P343:P349)</f>
        <v>0</v>
      </c>
      <c r="R342" s="122">
        <f>SUM(R343:R349)</f>
        <v>6.8886720000000012E-2</v>
      </c>
      <c r="T342" s="123">
        <f>SUM(T343:T349)</f>
        <v>0.12852000000000002</v>
      </c>
      <c r="AR342" s="117" t="s">
        <v>82</v>
      </c>
      <c r="AT342" s="124" t="s">
        <v>71</v>
      </c>
      <c r="AU342" s="124" t="s">
        <v>80</v>
      </c>
      <c r="AY342" s="117" t="s">
        <v>124</v>
      </c>
      <c r="BK342" s="125">
        <f>SUM(BK343:BK349)</f>
        <v>0</v>
      </c>
    </row>
    <row r="343" spans="2:65" s="1" customFormat="1" ht="16.5" customHeight="1">
      <c r="B343" s="33"/>
      <c r="C343" s="128" t="s">
        <v>555</v>
      </c>
      <c r="D343" s="128" t="s">
        <v>129</v>
      </c>
      <c r="E343" s="129" t="s">
        <v>556</v>
      </c>
      <c r="F343" s="130" t="s">
        <v>557</v>
      </c>
      <c r="G343" s="131" t="s">
        <v>132</v>
      </c>
      <c r="H343" s="132">
        <v>257.04000000000002</v>
      </c>
      <c r="I343" s="133"/>
      <c r="J343" s="134">
        <f>ROUND(I343*H343,1)</f>
        <v>0</v>
      </c>
      <c r="K343" s="130" t="s">
        <v>133</v>
      </c>
      <c r="L343" s="33"/>
      <c r="M343" s="135" t="s">
        <v>19</v>
      </c>
      <c r="N343" s="136" t="s">
        <v>43</v>
      </c>
      <c r="P343" s="137">
        <f>O343*H343</f>
        <v>0</v>
      </c>
      <c r="Q343" s="137">
        <v>6.9999999999999994E-5</v>
      </c>
      <c r="R343" s="137">
        <f>Q343*H343</f>
        <v>1.79928E-2</v>
      </c>
      <c r="S343" s="137">
        <v>5.0000000000000001E-4</v>
      </c>
      <c r="T343" s="138">
        <f>S343*H343</f>
        <v>0.12852000000000002</v>
      </c>
      <c r="AR343" s="139" t="s">
        <v>222</v>
      </c>
      <c r="AT343" s="139" t="s">
        <v>129</v>
      </c>
      <c r="AU343" s="139" t="s">
        <v>82</v>
      </c>
      <c r="AY343" s="18" t="s">
        <v>124</v>
      </c>
      <c r="BE343" s="140">
        <f>IF(N343="základní",J343,0)</f>
        <v>0</v>
      </c>
      <c r="BF343" s="140">
        <f>IF(N343="snížená",J343,0)</f>
        <v>0</v>
      </c>
      <c r="BG343" s="140">
        <f>IF(N343="zákl. přenesená",J343,0)</f>
        <v>0</v>
      </c>
      <c r="BH343" s="140">
        <f>IF(N343="sníž. přenesená",J343,0)</f>
        <v>0</v>
      </c>
      <c r="BI343" s="140">
        <f>IF(N343="nulová",J343,0)</f>
        <v>0</v>
      </c>
      <c r="BJ343" s="18" t="s">
        <v>80</v>
      </c>
      <c r="BK343" s="140">
        <f>ROUND(I343*H343,1)</f>
        <v>0</v>
      </c>
      <c r="BL343" s="18" t="s">
        <v>222</v>
      </c>
      <c r="BM343" s="139" t="s">
        <v>558</v>
      </c>
    </row>
    <row r="344" spans="2:65" s="1" customFormat="1" ht="11.25">
      <c r="B344" s="33"/>
      <c r="D344" s="141" t="s">
        <v>137</v>
      </c>
      <c r="F344" s="142" t="s">
        <v>559</v>
      </c>
      <c r="I344" s="143"/>
      <c r="L344" s="33"/>
      <c r="M344" s="144"/>
      <c r="T344" s="54"/>
      <c r="AT344" s="18" t="s">
        <v>137</v>
      </c>
      <c r="AU344" s="18" t="s">
        <v>82</v>
      </c>
    </row>
    <row r="345" spans="2:65" s="12" customFormat="1" ht="11.25">
      <c r="B345" s="145"/>
      <c r="D345" s="146" t="s">
        <v>139</v>
      </c>
      <c r="E345" s="147" t="s">
        <v>19</v>
      </c>
      <c r="F345" s="148" t="s">
        <v>219</v>
      </c>
      <c r="H345" s="149">
        <v>257.04000000000002</v>
      </c>
      <c r="I345" s="150"/>
      <c r="L345" s="145"/>
      <c r="M345" s="151"/>
      <c r="T345" s="152"/>
      <c r="AT345" s="147" t="s">
        <v>139</v>
      </c>
      <c r="AU345" s="147" t="s">
        <v>82</v>
      </c>
      <c r="AV345" s="12" t="s">
        <v>82</v>
      </c>
      <c r="AW345" s="12" t="s">
        <v>33</v>
      </c>
      <c r="AX345" s="12" t="s">
        <v>80</v>
      </c>
      <c r="AY345" s="147" t="s">
        <v>124</v>
      </c>
    </row>
    <row r="346" spans="2:65" s="1" customFormat="1" ht="16.5" customHeight="1">
      <c r="B346" s="33"/>
      <c r="C346" s="173" t="s">
        <v>560</v>
      </c>
      <c r="D346" s="173" t="s">
        <v>273</v>
      </c>
      <c r="E346" s="174" t="s">
        <v>561</v>
      </c>
      <c r="F346" s="175" t="s">
        <v>562</v>
      </c>
      <c r="G346" s="176" t="s">
        <v>132</v>
      </c>
      <c r="H346" s="177">
        <v>282.74400000000003</v>
      </c>
      <c r="I346" s="178"/>
      <c r="J346" s="179">
        <f>ROUND(I346*H346,1)</f>
        <v>0</v>
      </c>
      <c r="K346" s="175" t="s">
        <v>133</v>
      </c>
      <c r="L346" s="180"/>
      <c r="M346" s="181" t="s">
        <v>19</v>
      </c>
      <c r="N346" s="182" t="s">
        <v>43</v>
      </c>
      <c r="P346" s="137">
        <f>O346*H346</f>
        <v>0</v>
      </c>
      <c r="Q346" s="137">
        <v>1.8000000000000001E-4</v>
      </c>
      <c r="R346" s="137">
        <f>Q346*H346</f>
        <v>5.0893920000000009E-2</v>
      </c>
      <c r="S346" s="137">
        <v>0</v>
      </c>
      <c r="T346" s="138">
        <f>S346*H346</f>
        <v>0</v>
      </c>
      <c r="AR346" s="139" t="s">
        <v>317</v>
      </c>
      <c r="AT346" s="139" t="s">
        <v>273</v>
      </c>
      <c r="AU346" s="139" t="s">
        <v>82</v>
      </c>
      <c r="AY346" s="18" t="s">
        <v>124</v>
      </c>
      <c r="BE346" s="140">
        <f>IF(N346="základní",J346,0)</f>
        <v>0</v>
      </c>
      <c r="BF346" s="140">
        <f>IF(N346="snížená",J346,0)</f>
        <v>0</v>
      </c>
      <c r="BG346" s="140">
        <f>IF(N346="zákl. přenesená",J346,0)</f>
        <v>0</v>
      </c>
      <c r="BH346" s="140">
        <f>IF(N346="sníž. přenesená",J346,0)</f>
        <v>0</v>
      </c>
      <c r="BI346" s="140">
        <f>IF(N346="nulová",J346,0)</f>
        <v>0</v>
      </c>
      <c r="BJ346" s="18" t="s">
        <v>80</v>
      </c>
      <c r="BK346" s="140">
        <f>ROUND(I346*H346,1)</f>
        <v>0</v>
      </c>
      <c r="BL346" s="18" t="s">
        <v>222</v>
      </c>
      <c r="BM346" s="139" t="s">
        <v>563</v>
      </c>
    </row>
    <row r="347" spans="2:65" s="12" customFormat="1" ht="11.25">
      <c r="B347" s="145"/>
      <c r="D347" s="146" t="s">
        <v>139</v>
      </c>
      <c r="E347" s="147" t="s">
        <v>19</v>
      </c>
      <c r="F347" s="148" t="s">
        <v>564</v>
      </c>
      <c r="H347" s="149">
        <v>282.74400000000003</v>
      </c>
      <c r="I347" s="150"/>
      <c r="L347" s="145"/>
      <c r="M347" s="151"/>
      <c r="T347" s="152"/>
      <c r="AT347" s="147" t="s">
        <v>139</v>
      </c>
      <c r="AU347" s="147" t="s">
        <v>82</v>
      </c>
      <c r="AV347" s="12" t="s">
        <v>82</v>
      </c>
      <c r="AW347" s="12" t="s">
        <v>33</v>
      </c>
      <c r="AX347" s="12" t="s">
        <v>80</v>
      </c>
      <c r="AY347" s="147" t="s">
        <v>124</v>
      </c>
    </row>
    <row r="348" spans="2:65" s="1" customFormat="1" ht="24.2" customHeight="1">
      <c r="B348" s="33"/>
      <c r="C348" s="128" t="s">
        <v>565</v>
      </c>
      <c r="D348" s="128" t="s">
        <v>129</v>
      </c>
      <c r="E348" s="129" t="s">
        <v>566</v>
      </c>
      <c r="F348" s="130" t="s">
        <v>567</v>
      </c>
      <c r="G348" s="131" t="s">
        <v>263</v>
      </c>
      <c r="H348" s="132">
        <v>6.9000000000000006E-2</v>
      </c>
      <c r="I348" s="133"/>
      <c r="J348" s="134">
        <f>ROUND(I348*H348,1)</f>
        <v>0</v>
      </c>
      <c r="K348" s="130" t="s">
        <v>133</v>
      </c>
      <c r="L348" s="33"/>
      <c r="M348" s="135" t="s">
        <v>19</v>
      </c>
      <c r="N348" s="136" t="s">
        <v>43</v>
      </c>
      <c r="P348" s="137">
        <f>O348*H348</f>
        <v>0</v>
      </c>
      <c r="Q348" s="137">
        <v>0</v>
      </c>
      <c r="R348" s="137">
        <f>Q348*H348</f>
        <v>0</v>
      </c>
      <c r="S348" s="137">
        <v>0</v>
      </c>
      <c r="T348" s="138">
        <f>S348*H348</f>
        <v>0</v>
      </c>
      <c r="AR348" s="139" t="s">
        <v>222</v>
      </c>
      <c r="AT348" s="139" t="s">
        <v>129</v>
      </c>
      <c r="AU348" s="139" t="s">
        <v>82</v>
      </c>
      <c r="AY348" s="18" t="s">
        <v>124</v>
      </c>
      <c r="BE348" s="140">
        <f>IF(N348="základní",J348,0)</f>
        <v>0</v>
      </c>
      <c r="BF348" s="140">
        <f>IF(N348="snížená",J348,0)</f>
        <v>0</v>
      </c>
      <c r="BG348" s="140">
        <f>IF(N348="zákl. přenesená",J348,0)</f>
        <v>0</v>
      </c>
      <c r="BH348" s="140">
        <f>IF(N348="sníž. přenesená",J348,0)</f>
        <v>0</v>
      </c>
      <c r="BI348" s="140">
        <f>IF(N348="nulová",J348,0)</f>
        <v>0</v>
      </c>
      <c r="BJ348" s="18" t="s">
        <v>80</v>
      </c>
      <c r="BK348" s="140">
        <f>ROUND(I348*H348,1)</f>
        <v>0</v>
      </c>
      <c r="BL348" s="18" t="s">
        <v>222</v>
      </c>
      <c r="BM348" s="139" t="s">
        <v>568</v>
      </c>
    </row>
    <row r="349" spans="2:65" s="1" customFormat="1" ht="11.25">
      <c r="B349" s="33"/>
      <c r="D349" s="141" t="s">
        <v>137</v>
      </c>
      <c r="F349" s="142" t="s">
        <v>569</v>
      </c>
      <c r="I349" s="143"/>
      <c r="L349" s="33"/>
      <c r="M349" s="144"/>
      <c r="T349" s="54"/>
      <c r="AT349" s="18" t="s">
        <v>137</v>
      </c>
      <c r="AU349" s="18" t="s">
        <v>82</v>
      </c>
    </row>
    <row r="350" spans="2:65" s="11" customFormat="1" ht="22.9" customHeight="1">
      <c r="B350" s="116"/>
      <c r="D350" s="117" t="s">
        <v>71</v>
      </c>
      <c r="E350" s="126" t="s">
        <v>570</v>
      </c>
      <c r="F350" s="126" t="s">
        <v>571</v>
      </c>
      <c r="I350" s="119"/>
      <c r="J350" s="127">
        <f>BK350</f>
        <v>0</v>
      </c>
      <c r="L350" s="116"/>
      <c r="M350" s="121"/>
      <c r="P350" s="122">
        <f>SUM(P351:P372)</f>
        <v>0</v>
      </c>
      <c r="R350" s="122">
        <f>SUM(R351:R372)</f>
        <v>4.4214719999999999E-2</v>
      </c>
      <c r="T350" s="123">
        <f>SUM(T351:T372)</f>
        <v>0</v>
      </c>
      <c r="AR350" s="117" t="s">
        <v>82</v>
      </c>
      <c r="AT350" s="124" t="s">
        <v>71</v>
      </c>
      <c r="AU350" s="124" t="s">
        <v>80</v>
      </c>
      <c r="AY350" s="117" t="s">
        <v>124</v>
      </c>
      <c r="BK350" s="125">
        <f>SUM(BK351:BK372)</f>
        <v>0</v>
      </c>
    </row>
    <row r="351" spans="2:65" s="1" customFormat="1" ht="16.5" customHeight="1">
      <c r="B351" s="33"/>
      <c r="C351" s="128" t="s">
        <v>572</v>
      </c>
      <c r="D351" s="128" t="s">
        <v>129</v>
      </c>
      <c r="E351" s="129" t="s">
        <v>573</v>
      </c>
      <c r="F351" s="130" t="s">
        <v>574</v>
      </c>
      <c r="G351" s="131" t="s">
        <v>132</v>
      </c>
      <c r="H351" s="132">
        <v>83.424000000000007</v>
      </c>
      <c r="I351" s="133"/>
      <c r="J351" s="134">
        <f>ROUND(I351*H351,1)</f>
        <v>0</v>
      </c>
      <c r="K351" s="130" t="s">
        <v>133</v>
      </c>
      <c r="L351" s="33"/>
      <c r="M351" s="135" t="s">
        <v>19</v>
      </c>
      <c r="N351" s="136" t="s">
        <v>43</v>
      </c>
      <c r="P351" s="137">
        <f>O351*H351</f>
        <v>0</v>
      </c>
      <c r="Q351" s="137">
        <v>0</v>
      </c>
      <c r="R351" s="137">
        <f>Q351*H351</f>
        <v>0</v>
      </c>
      <c r="S351" s="137">
        <v>0</v>
      </c>
      <c r="T351" s="138">
        <f>S351*H351</f>
        <v>0</v>
      </c>
      <c r="AR351" s="139" t="s">
        <v>222</v>
      </c>
      <c r="AT351" s="139" t="s">
        <v>129</v>
      </c>
      <c r="AU351" s="139" t="s">
        <v>82</v>
      </c>
      <c r="AY351" s="18" t="s">
        <v>124</v>
      </c>
      <c r="BE351" s="140">
        <f>IF(N351="základní",J351,0)</f>
        <v>0</v>
      </c>
      <c r="BF351" s="140">
        <f>IF(N351="snížená",J351,0)</f>
        <v>0</v>
      </c>
      <c r="BG351" s="140">
        <f>IF(N351="zákl. přenesená",J351,0)</f>
        <v>0</v>
      </c>
      <c r="BH351" s="140">
        <f>IF(N351="sníž. přenesená",J351,0)</f>
        <v>0</v>
      </c>
      <c r="BI351" s="140">
        <f>IF(N351="nulová",J351,0)</f>
        <v>0</v>
      </c>
      <c r="BJ351" s="18" t="s">
        <v>80</v>
      </c>
      <c r="BK351" s="140">
        <f>ROUND(I351*H351,1)</f>
        <v>0</v>
      </c>
      <c r="BL351" s="18" t="s">
        <v>222</v>
      </c>
      <c r="BM351" s="139" t="s">
        <v>575</v>
      </c>
    </row>
    <row r="352" spans="2:65" s="1" customFormat="1" ht="11.25">
      <c r="B352" s="33"/>
      <c r="D352" s="141" t="s">
        <v>137</v>
      </c>
      <c r="F352" s="142" t="s">
        <v>576</v>
      </c>
      <c r="I352" s="143"/>
      <c r="L352" s="33"/>
      <c r="M352" s="144"/>
      <c r="T352" s="54"/>
      <c r="AT352" s="18" t="s">
        <v>137</v>
      </c>
      <c r="AU352" s="18" t="s">
        <v>82</v>
      </c>
    </row>
    <row r="353" spans="2:65" s="12" customFormat="1" ht="11.25">
      <c r="B353" s="145"/>
      <c r="D353" s="146" t="s">
        <v>139</v>
      </c>
      <c r="E353" s="147" t="s">
        <v>19</v>
      </c>
      <c r="F353" s="148" t="s">
        <v>577</v>
      </c>
      <c r="H353" s="149">
        <v>25.2</v>
      </c>
      <c r="I353" s="150"/>
      <c r="L353" s="145"/>
      <c r="M353" s="151"/>
      <c r="T353" s="152"/>
      <c r="AT353" s="147" t="s">
        <v>139</v>
      </c>
      <c r="AU353" s="147" t="s">
        <v>82</v>
      </c>
      <c r="AV353" s="12" t="s">
        <v>82</v>
      </c>
      <c r="AW353" s="12" t="s">
        <v>33</v>
      </c>
      <c r="AX353" s="12" t="s">
        <v>72</v>
      </c>
      <c r="AY353" s="147" t="s">
        <v>124</v>
      </c>
    </row>
    <row r="354" spans="2:65" s="12" customFormat="1" ht="11.25">
      <c r="B354" s="145"/>
      <c r="D354" s="146" t="s">
        <v>139</v>
      </c>
      <c r="E354" s="147" t="s">
        <v>19</v>
      </c>
      <c r="F354" s="148" t="s">
        <v>578</v>
      </c>
      <c r="H354" s="149">
        <v>1.1200000000000001</v>
      </c>
      <c r="I354" s="150"/>
      <c r="L354" s="145"/>
      <c r="M354" s="151"/>
      <c r="T354" s="152"/>
      <c r="AT354" s="147" t="s">
        <v>139</v>
      </c>
      <c r="AU354" s="147" t="s">
        <v>82</v>
      </c>
      <c r="AV354" s="12" t="s">
        <v>82</v>
      </c>
      <c r="AW354" s="12" t="s">
        <v>33</v>
      </c>
      <c r="AX354" s="12" t="s">
        <v>72</v>
      </c>
      <c r="AY354" s="147" t="s">
        <v>124</v>
      </c>
    </row>
    <row r="355" spans="2:65" s="12" customFormat="1" ht="11.25">
      <c r="B355" s="145"/>
      <c r="D355" s="146" t="s">
        <v>139</v>
      </c>
      <c r="E355" s="147" t="s">
        <v>19</v>
      </c>
      <c r="F355" s="148" t="s">
        <v>579</v>
      </c>
      <c r="H355" s="149">
        <v>14.28</v>
      </c>
      <c r="I355" s="150"/>
      <c r="L355" s="145"/>
      <c r="M355" s="151"/>
      <c r="T355" s="152"/>
      <c r="AT355" s="147" t="s">
        <v>139</v>
      </c>
      <c r="AU355" s="147" t="s">
        <v>82</v>
      </c>
      <c r="AV355" s="12" t="s">
        <v>82</v>
      </c>
      <c r="AW355" s="12" t="s">
        <v>33</v>
      </c>
      <c r="AX355" s="12" t="s">
        <v>72</v>
      </c>
      <c r="AY355" s="147" t="s">
        <v>124</v>
      </c>
    </row>
    <row r="356" spans="2:65" s="13" customFormat="1" ht="11.25">
      <c r="B356" s="153"/>
      <c r="D356" s="146" t="s">
        <v>139</v>
      </c>
      <c r="E356" s="154" t="s">
        <v>19</v>
      </c>
      <c r="F356" s="155" t="s">
        <v>580</v>
      </c>
      <c r="H356" s="156">
        <v>40.6</v>
      </c>
      <c r="I356" s="157"/>
      <c r="L356" s="153"/>
      <c r="M356" s="158"/>
      <c r="T356" s="159"/>
      <c r="AT356" s="154" t="s">
        <v>139</v>
      </c>
      <c r="AU356" s="154" t="s">
        <v>82</v>
      </c>
      <c r="AV356" s="13" t="s">
        <v>135</v>
      </c>
      <c r="AW356" s="13" t="s">
        <v>33</v>
      </c>
      <c r="AX356" s="13" t="s">
        <v>72</v>
      </c>
      <c r="AY356" s="154" t="s">
        <v>124</v>
      </c>
    </row>
    <row r="357" spans="2:65" s="12" customFormat="1" ht="11.25">
      <c r="B357" s="145"/>
      <c r="D357" s="146" t="s">
        <v>139</v>
      </c>
      <c r="E357" s="147" t="s">
        <v>19</v>
      </c>
      <c r="F357" s="148" t="s">
        <v>581</v>
      </c>
      <c r="H357" s="149">
        <v>6.72</v>
      </c>
      <c r="I357" s="150"/>
      <c r="L357" s="145"/>
      <c r="M357" s="151"/>
      <c r="T357" s="152"/>
      <c r="AT357" s="147" t="s">
        <v>139</v>
      </c>
      <c r="AU357" s="147" t="s">
        <v>82</v>
      </c>
      <c r="AV357" s="12" t="s">
        <v>82</v>
      </c>
      <c r="AW357" s="12" t="s">
        <v>33</v>
      </c>
      <c r="AX357" s="12" t="s">
        <v>72</v>
      </c>
      <c r="AY357" s="147" t="s">
        <v>124</v>
      </c>
    </row>
    <row r="358" spans="2:65" s="12" customFormat="1" ht="11.25">
      <c r="B358" s="145"/>
      <c r="D358" s="146" t="s">
        <v>139</v>
      </c>
      <c r="E358" s="147" t="s">
        <v>19</v>
      </c>
      <c r="F358" s="148" t="s">
        <v>582</v>
      </c>
      <c r="H358" s="149">
        <v>3.5840000000000001</v>
      </c>
      <c r="I358" s="150"/>
      <c r="L358" s="145"/>
      <c r="M358" s="151"/>
      <c r="T358" s="152"/>
      <c r="AT358" s="147" t="s">
        <v>139</v>
      </c>
      <c r="AU358" s="147" t="s">
        <v>82</v>
      </c>
      <c r="AV358" s="12" t="s">
        <v>82</v>
      </c>
      <c r="AW358" s="12" t="s">
        <v>33</v>
      </c>
      <c r="AX358" s="12" t="s">
        <v>72</v>
      </c>
      <c r="AY358" s="147" t="s">
        <v>124</v>
      </c>
    </row>
    <row r="359" spans="2:65" s="12" customFormat="1" ht="11.25">
      <c r="B359" s="145"/>
      <c r="D359" s="146" t="s">
        <v>139</v>
      </c>
      <c r="E359" s="147" t="s">
        <v>19</v>
      </c>
      <c r="F359" s="148" t="s">
        <v>583</v>
      </c>
      <c r="H359" s="149">
        <v>0.76800000000000002</v>
      </c>
      <c r="I359" s="150"/>
      <c r="L359" s="145"/>
      <c r="M359" s="151"/>
      <c r="T359" s="152"/>
      <c r="AT359" s="147" t="s">
        <v>139</v>
      </c>
      <c r="AU359" s="147" t="s">
        <v>82</v>
      </c>
      <c r="AV359" s="12" t="s">
        <v>82</v>
      </c>
      <c r="AW359" s="12" t="s">
        <v>33</v>
      </c>
      <c r="AX359" s="12" t="s">
        <v>72</v>
      </c>
      <c r="AY359" s="147" t="s">
        <v>124</v>
      </c>
    </row>
    <row r="360" spans="2:65" s="12" customFormat="1" ht="11.25">
      <c r="B360" s="145"/>
      <c r="D360" s="146" t="s">
        <v>139</v>
      </c>
      <c r="E360" s="147" t="s">
        <v>19</v>
      </c>
      <c r="F360" s="148" t="s">
        <v>584</v>
      </c>
      <c r="H360" s="149">
        <v>3.456</v>
      </c>
      <c r="I360" s="150"/>
      <c r="L360" s="145"/>
      <c r="M360" s="151"/>
      <c r="T360" s="152"/>
      <c r="AT360" s="147" t="s">
        <v>139</v>
      </c>
      <c r="AU360" s="147" t="s">
        <v>82</v>
      </c>
      <c r="AV360" s="12" t="s">
        <v>82</v>
      </c>
      <c r="AW360" s="12" t="s">
        <v>33</v>
      </c>
      <c r="AX360" s="12" t="s">
        <v>72</v>
      </c>
      <c r="AY360" s="147" t="s">
        <v>124</v>
      </c>
    </row>
    <row r="361" spans="2:65" s="13" customFormat="1" ht="11.25">
      <c r="B361" s="153"/>
      <c r="D361" s="146" t="s">
        <v>139</v>
      </c>
      <c r="E361" s="154" t="s">
        <v>19</v>
      </c>
      <c r="F361" s="155" t="s">
        <v>585</v>
      </c>
      <c r="H361" s="156">
        <v>14.528</v>
      </c>
      <c r="I361" s="157"/>
      <c r="L361" s="153"/>
      <c r="M361" s="158"/>
      <c r="T361" s="159"/>
      <c r="AT361" s="154" t="s">
        <v>139</v>
      </c>
      <c r="AU361" s="154" t="s">
        <v>82</v>
      </c>
      <c r="AV361" s="13" t="s">
        <v>135</v>
      </c>
      <c r="AW361" s="13" t="s">
        <v>33</v>
      </c>
      <c r="AX361" s="13" t="s">
        <v>72</v>
      </c>
      <c r="AY361" s="154" t="s">
        <v>124</v>
      </c>
    </row>
    <row r="362" spans="2:65" s="12" customFormat="1" ht="11.25">
      <c r="B362" s="145"/>
      <c r="D362" s="146" t="s">
        <v>139</v>
      </c>
      <c r="E362" s="147" t="s">
        <v>19</v>
      </c>
      <c r="F362" s="148" t="s">
        <v>586</v>
      </c>
      <c r="H362" s="149">
        <v>14.28</v>
      </c>
      <c r="I362" s="150"/>
      <c r="L362" s="145"/>
      <c r="M362" s="151"/>
      <c r="T362" s="152"/>
      <c r="AT362" s="147" t="s">
        <v>139</v>
      </c>
      <c r="AU362" s="147" t="s">
        <v>82</v>
      </c>
      <c r="AV362" s="12" t="s">
        <v>82</v>
      </c>
      <c r="AW362" s="12" t="s">
        <v>33</v>
      </c>
      <c r="AX362" s="12" t="s">
        <v>72</v>
      </c>
      <c r="AY362" s="147" t="s">
        <v>124</v>
      </c>
    </row>
    <row r="363" spans="2:65" s="12" customFormat="1" ht="11.25">
      <c r="B363" s="145"/>
      <c r="D363" s="146" t="s">
        <v>139</v>
      </c>
      <c r="E363" s="147" t="s">
        <v>19</v>
      </c>
      <c r="F363" s="148" t="s">
        <v>587</v>
      </c>
      <c r="H363" s="149">
        <v>5.3760000000000003</v>
      </c>
      <c r="I363" s="150"/>
      <c r="L363" s="145"/>
      <c r="M363" s="151"/>
      <c r="T363" s="152"/>
      <c r="AT363" s="147" t="s">
        <v>139</v>
      </c>
      <c r="AU363" s="147" t="s">
        <v>82</v>
      </c>
      <c r="AV363" s="12" t="s">
        <v>82</v>
      </c>
      <c r="AW363" s="12" t="s">
        <v>33</v>
      </c>
      <c r="AX363" s="12" t="s">
        <v>72</v>
      </c>
      <c r="AY363" s="147" t="s">
        <v>124</v>
      </c>
    </row>
    <row r="364" spans="2:65" s="12" customFormat="1" ht="11.25">
      <c r="B364" s="145"/>
      <c r="D364" s="146" t="s">
        <v>139</v>
      </c>
      <c r="E364" s="147" t="s">
        <v>19</v>
      </c>
      <c r="F364" s="148" t="s">
        <v>588</v>
      </c>
      <c r="H364" s="149">
        <v>8.64</v>
      </c>
      <c r="I364" s="150"/>
      <c r="L364" s="145"/>
      <c r="M364" s="151"/>
      <c r="T364" s="152"/>
      <c r="AT364" s="147" t="s">
        <v>139</v>
      </c>
      <c r="AU364" s="147" t="s">
        <v>82</v>
      </c>
      <c r="AV364" s="12" t="s">
        <v>82</v>
      </c>
      <c r="AW364" s="12" t="s">
        <v>33</v>
      </c>
      <c r="AX364" s="12" t="s">
        <v>72</v>
      </c>
      <c r="AY364" s="147" t="s">
        <v>124</v>
      </c>
    </row>
    <row r="365" spans="2:65" s="13" customFormat="1" ht="11.25">
      <c r="B365" s="153"/>
      <c r="D365" s="146" t="s">
        <v>139</v>
      </c>
      <c r="E365" s="154" t="s">
        <v>19</v>
      </c>
      <c r="F365" s="155" t="s">
        <v>589</v>
      </c>
      <c r="H365" s="156">
        <v>28.295999999999999</v>
      </c>
      <c r="I365" s="157"/>
      <c r="L365" s="153"/>
      <c r="M365" s="158"/>
      <c r="T365" s="159"/>
      <c r="AT365" s="154" t="s">
        <v>139</v>
      </c>
      <c r="AU365" s="154" t="s">
        <v>82</v>
      </c>
      <c r="AV365" s="13" t="s">
        <v>135</v>
      </c>
      <c r="AW365" s="13" t="s">
        <v>33</v>
      </c>
      <c r="AX365" s="13" t="s">
        <v>72</v>
      </c>
      <c r="AY365" s="154" t="s">
        <v>124</v>
      </c>
    </row>
    <row r="366" spans="2:65" s="14" customFormat="1" ht="11.25">
      <c r="B366" s="160"/>
      <c r="D366" s="146" t="s">
        <v>139</v>
      </c>
      <c r="E366" s="161" t="s">
        <v>19</v>
      </c>
      <c r="F366" s="162" t="s">
        <v>145</v>
      </c>
      <c r="H366" s="163">
        <v>83.424000000000007</v>
      </c>
      <c r="I366" s="164"/>
      <c r="L366" s="160"/>
      <c r="M366" s="165"/>
      <c r="T366" s="166"/>
      <c r="AT366" s="161" t="s">
        <v>139</v>
      </c>
      <c r="AU366" s="161" t="s">
        <v>82</v>
      </c>
      <c r="AV366" s="14" t="s">
        <v>134</v>
      </c>
      <c r="AW366" s="14" t="s">
        <v>33</v>
      </c>
      <c r="AX366" s="14" t="s">
        <v>80</v>
      </c>
      <c r="AY366" s="161" t="s">
        <v>124</v>
      </c>
    </row>
    <row r="367" spans="2:65" s="1" customFormat="1" ht="24.2" customHeight="1">
      <c r="B367" s="33"/>
      <c r="C367" s="128" t="s">
        <v>590</v>
      </c>
      <c r="D367" s="128" t="s">
        <v>129</v>
      </c>
      <c r="E367" s="129" t="s">
        <v>591</v>
      </c>
      <c r="F367" s="130" t="s">
        <v>592</v>
      </c>
      <c r="G367" s="131" t="s">
        <v>132</v>
      </c>
      <c r="H367" s="132">
        <v>83.424000000000007</v>
      </c>
      <c r="I367" s="133"/>
      <c r="J367" s="134">
        <f>ROUND(I367*H367,1)</f>
        <v>0</v>
      </c>
      <c r="K367" s="130" t="s">
        <v>133</v>
      </c>
      <c r="L367" s="33"/>
      <c r="M367" s="135" t="s">
        <v>19</v>
      </c>
      <c r="N367" s="136" t="s">
        <v>43</v>
      </c>
      <c r="P367" s="137">
        <f>O367*H367</f>
        <v>0</v>
      </c>
      <c r="Q367" s="137">
        <v>1.4999999999999999E-4</v>
      </c>
      <c r="R367" s="137">
        <f>Q367*H367</f>
        <v>1.25136E-2</v>
      </c>
      <c r="S367" s="137">
        <v>0</v>
      </c>
      <c r="T367" s="138">
        <f>S367*H367</f>
        <v>0</v>
      </c>
      <c r="AR367" s="139" t="s">
        <v>222</v>
      </c>
      <c r="AT367" s="139" t="s">
        <v>129</v>
      </c>
      <c r="AU367" s="139" t="s">
        <v>82</v>
      </c>
      <c r="AY367" s="18" t="s">
        <v>124</v>
      </c>
      <c r="BE367" s="140">
        <f>IF(N367="základní",J367,0)</f>
        <v>0</v>
      </c>
      <c r="BF367" s="140">
        <f>IF(N367="snížená",J367,0)</f>
        <v>0</v>
      </c>
      <c r="BG367" s="140">
        <f>IF(N367="zákl. přenesená",J367,0)</f>
        <v>0</v>
      </c>
      <c r="BH367" s="140">
        <f>IF(N367="sníž. přenesená",J367,0)</f>
        <v>0</v>
      </c>
      <c r="BI367" s="140">
        <f>IF(N367="nulová",J367,0)</f>
        <v>0</v>
      </c>
      <c r="BJ367" s="18" t="s">
        <v>80</v>
      </c>
      <c r="BK367" s="140">
        <f>ROUND(I367*H367,1)</f>
        <v>0</v>
      </c>
      <c r="BL367" s="18" t="s">
        <v>222</v>
      </c>
      <c r="BM367" s="139" t="s">
        <v>593</v>
      </c>
    </row>
    <row r="368" spans="2:65" s="1" customFormat="1" ht="11.25">
      <c r="B368" s="33"/>
      <c r="D368" s="141" t="s">
        <v>137</v>
      </c>
      <c r="F368" s="142" t="s">
        <v>594</v>
      </c>
      <c r="I368" s="143"/>
      <c r="L368" s="33"/>
      <c r="M368" s="144"/>
      <c r="T368" s="54"/>
      <c r="AT368" s="18" t="s">
        <v>137</v>
      </c>
      <c r="AU368" s="18" t="s">
        <v>82</v>
      </c>
    </row>
    <row r="369" spans="2:65" s="1" customFormat="1" ht="16.5" customHeight="1">
      <c r="B369" s="33"/>
      <c r="C369" s="128" t="s">
        <v>595</v>
      </c>
      <c r="D369" s="128" t="s">
        <v>129</v>
      </c>
      <c r="E369" s="129" t="s">
        <v>596</v>
      </c>
      <c r="F369" s="130" t="s">
        <v>597</v>
      </c>
      <c r="G369" s="131" t="s">
        <v>132</v>
      </c>
      <c r="H369" s="132">
        <v>83.424000000000007</v>
      </c>
      <c r="I369" s="133"/>
      <c r="J369" s="134">
        <f>ROUND(I369*H369,1)</f>
        <v>0</v>
      </c>
      <c r="K369" s="130" t="s">
        <v>133</v>
      </c>
      <c r="L369" s="33"/>
      <c r="M369" s="135" t="s">
        <v>19</v>
      </c>
      <c r="N369" s="136" t="s">
        <v>43</v>
      </c>
      <c r="P369" s="137">
        <f>O369*H369</f>
        <v>0</v>
      </c>
      <c r="Q369" s="137">
        <v>1.2999999999999999E-4</v>
      </c>
      <c r="R369" s="137">
        <f>Q369*H369</f>
        <v>1.084512E-2</v>
      </c>
      <c r="S369" s="137">
        <v>0</v>
      </c>
      <c r="T369" s="138">
        <f>S369*H369</f>
        <v>0</v>
      </c>
      <c r="AR369" s="139" t="s">
        <v>222</v>
      </c>
      <c r="AT369" s="139" t="s">
        <v>129</v>
      </c>
      <c r="AU369" s="139" t="s">
        <v>82</v>
      </c>
      <c r="AY369" s="18" t="s">
        <v>124</v>
      </c>
      <c r="BE369" s="140">
        <f>IF(N369="základní",J369,0)</f>
        <v>0</v>
      </c>
      <c r="BF369" s="140">
        <f>IF(N369="snížená",J369,0)</f>
        <v>0</v>
      </c>
      <c r="BG369" s="140">
        <f>IF(N369="zákl. přenesená",J369,0)</f>
        <v>0</v>
      </c>
      <c r="BH369" s="140">
        <f>IF(N369="sníž. přenesená",J369,0)</f>
        <v>0</v>
      </c>
      <c r="BI369" s="140">
        <f>IF(N369="nulová",J369,0)</f>
        <v>0</v>
      </c>
      <c r="BJ369" s="18" t="s">
        <v>80</v>
      </c>
      <c r="BK369" s="140">
        <f>ROUND(I369*H369,1)</f>
        <v>0</v>
      </c>
      <c r="BL369" s="18" t="s">
        <v>222</v>
      </c>
      <c r="BM369" s="139" t="s">
        <v>598</v>
      </c>
    </row>
    <row r="370" spans="2:65" s="1" customFormat="1" ht="11.25">
      <c r="B370" s="33"/>
      <c r="D370" s="141" t="s">
        <v>137</v>
      </c>
      <c r="F370" s="142" t="s">
        <v>599</v>
      </c>
      <c r="I370" s="143"/>
      <c r="L370" s="33"/>
      <c r="M370" s="144"/>
      <c r="T370" s="54"/>
      <c r="AT370" s="18" t="s">
        <v>137</v>
      </c>
      <c r="AU370" s="18" t="s">
        <v>82</v>
      </c>
    </row>
    <row r="371" spans="2:65" s="1" customFormat="1" ht="16.5" customHeight="1">
      <c r="B371" s="33"/>
      <c r="C371" s="128" t="s">
        <v>600</v>
      </c>
      <c r="D371" s="128" t="s">
        <v>129</v>
      </c>
      <c r="E371" s="129" t="s">
        <v>601</v>
      </c>
      <c r="F371" s="130" t="s">
        <v>602</v>
      </c>
      <c r="G371" s="131" t="s">
        <v>132</v>
      </c>
      <c r="H371" s="132">
        <v>83.424000000000007</v>
      </c>
      <c r="I371" s="133"/>
      <c r="J371" s="134">
        <f>ROUND(I371*H371,1)</f>
        <v>0</v>
      </c>
      <c r="K371" s="130" t="s">
        <v>133</v>
      </c>
      <c r="L371" s="33"/>
      <c r="M371" s="135" t="s">
        <v>19</v>
      </c>
      <c r="N371" s="136" t="s">
        <v>43</v>
      </c>
      <c r="P371" s="137">
        <f>O371*H371</f>
        <v>0</v>
      </c>
      <c r="Q371" s="137">
        <v>2.5000000000000001E-4</v>
      </c>
      <c r="R371" s="137">
        <f>Q371*H371</f>
        <v>2.0856000000000003E-2</v>
      </c>
      <c r="S371" s="137">
        <v>0</v>
      </c>
      <c r="T371" s="138">
        <f>S371*H371</f>
        <v>0</v>
      </c>
      <c r="AR371" s="139" t="s">
        <v>222</v>
      </c>
      <c r="AT371" s="139" t="s">
        <v>129</v>
      </c>
      <c r="AU371" s="139" t="s">
        <v>82</v>
      </c>
      <c r="AY371" s="18" t="s">
        <v>124</v>
      </c>
      <c r="BE371" s="140">
        <f>IF(N371="základní",J371,0)</f>
        <v>0</v>
      </c>
      <c r="BF371" s="140">
        <f>IF(N371="snížená",J371,0)</f>
        <v>0</v>
      </c>
      <c r="BG371" s="140">
        <f>IF(N371="zákl. přenesená",J371,0)</f>
        <v>0</v>
      </c>
      <c r="BH371" s="140">
        <f>IF(N371="sníž. přenesená",J371,0)</f>
        <v>0</v>
      </c>
      <c r="BI371" s="140">
        <f>IF(N371="nulová",J371,0)</f>
        <v>0</v>
      </c>
      <c r="BJ371" s="18" t="s">
        <v>80</v>
      </c>
      <c r="BK371" s="140">
        <f>ROUND(I371*H371,1)</f>
        <v>0</v>
      </c>
      <c r="BL371" s="18" t="s">
        <v>222</v>
      </c>
      <c r="BM371" s="139" t="s">
        <v>603</v>
      </c>
    </row>
    <row r="372" spans="2:65" s="1" customFormat="1" ht="11.25">
      <c r="B372" s="33"/>
      <c r="D372" s="141" t="s">
        <v>137</v>
      </c>
      <c r="F372" s="142" t="s">
        <v>604</v>
      </c>
      <c r="I372" s="143"/>
      <c r="L372" s="33"/>
      <c r="M372" s="144"/>
      <c r="T372" s="54"/>
      <c r="AT372" s="18" t="s">
        <v>137</v>
      </c>
      <c r="AU372" s="18" t="s">
        <v>82</v>
      </c>
    </row>
    <row r="373" spans="2:65" s="11" customFormat="1" ht="25.9" customHeight="1">
      <c r="B373" s="116"/>
      <c r="D373" s="117" t="s">
        <v>71</v>
      </c>
      <c r="E373" s="118" t="s">
        <v>605</v>
      </c>
      <c r="F373" s="118" t="s">
        <v>606</v>
      </c>
      <c r="I373" s="119"/>
      <c r="J373" s="120">
        <f>BK373</f>
        <v>0</v>
      </c>
      <c r="L373" s="116"/>
      <c r="M373" s="121"/>
      <c r="P373" s="122">
        <f>SUM(P374:P376)</f>
        <v>0</v>
      </c>
      <c r="R373" s="122">
        <f>SUM(R374:R376)</f>
        <v>0</v>
      </c>
      <c r="T373" s="123">
        <f>SUM(T374:T376)</f>
        <v>0</v>
      </c>
      <c r="AR373" s="117" t="s">
        <v>134</v>
      </c>
      <c r="AT373" s="124" t="s">
        <v>71</v>
      </c>
      <c r="AU373" s="124" t="s">
        <v>72</v>
      </c>
      <c r="AY373" s="117" t="s">
        <v>124</v>
      </c>
      <c r="BK373" s="125">
        <f>SUM(BK374:BK376)</f>
        <v>0</v>
      </c>
    </row>
    <row r="374" spans="2:65" s="1" customFormat="1" ht="16.5" customHeight="1">
      <c r="B374" s="33"/>
      <c r="C374" s="128" t="s">
        <v>607</v>
      </c>
      <c r="D374" s="128" t="s">
        <v>129</v>
      </c>
      <c r="E374" s="129" t="s">
        <v>608</v>
      </c>
      <c r="F374" s="130" t="s">
        <v>609</v>
      </c>
      <c r="G374" s="131" t="s">
        <v>610</v>
      </c>
      <c r="H374" s="132">
        <v>10</v>
      </c>
      <c r="I374" s="133"/>
      <c r="J374" s="134">
        <f>ROUND(I374*H374,1)</f>
        <v>0</v>
      </c>
      <c r="K374" s="130" t="s">
        <v>133</v>
      </c>
      <c r="L374" s="33"/>
      <c r="M374" s="135" t="s">
        <v>19</v>
      </c>
      <c r="N374" s="136" t="s">
        <v>43</v>
      </c>
      <c r="P374" s="137">
        <f>O374*H374</f>
        <v>0</v>
      </c>
      <c r="Q374" s="137">
        <v>0</v>
      </c>
      <c r="R374" s="137">
        <f>Q374*H374</f>
        <v>0</v>
      </c>
      <c r="S374" s="137">
        <v>0</v>
      </c>
      <c r="T374" s="138">
        <f>S374*H374</f>
        <v>0</v>
      </c>
      <c r="AR374" s="139" t="s">
        <v>611</v>
      </c>
      <c r="AT374" s="139" t="s">
        <v>129</v>
      </c>
      <c r="AU374" s="139" t="s">
        <v>80</v>
      </c>
      <c r="AY374" s="18" t="s">
        <v>124</v>
      </c>
      <c r="BE374" s="140">
        <f>IF(N374="základní",J374,0)</f>
        <v>0</v>
      </c>
      <c r="BF374" s="140">
        <f>IF(N374="snížená",J374,0)</f>
        <v>0</v>
      </c>
      <c r="BG374" s="140">
        <f>IF(N374="zákl. přenesená",J374,0)</f>
        <v>0</v>
      </c>
      <c r="BH374" s="140">
        <f>IF(N374="sníž. přenesená",J374,0)</f>
        <v>0</v>
      </c>
      <c r="BI374" s="140">
        <f>IF(N374="nulová",J374,0)</f>
        <v>0</v>
      </c>
      <c r="BJ374" s="18" t="s">
        <v>80</v>
      </c>
      <c r="BK374" s="140">
        <f>ROUND(I374*H374,1)</f>
        <v>0</v>
      </c>
      <c r="BL374" s="18" t="s">
        <v>611</v>
      </c>
      <c r="BM374" s="139" t="s">
        <v>612</v>
      </c>
    </row>
    <row r="375" spans="2:65" s="1" customFormat="1" ht="11.25">
      <c r="B375" s="33"/>
      <c r="D375" s="141" t="s">
        <v>137</v>
      </c>
      <c r="F375" s="142" t="s">
        <v>613</v>
      </c>
      <c r="I375" s="143"/>
      <c r="L375" s="33"/>
      <c r="M375" s="144"/>
      <c r="T375" s="54"/>
      <c r="AT375" s="18" t="s">
        <v>137</v>
      </c>
      <c r="AU375" s="18" t="s">
        <v>80</v>
      </c>
    </row>
    <row r="376" spans="2:65" s="12" customFormat="1" ht="11.25">
      <c r="B376" s="145"/>
      <c r="D376" s="146" t="s">
        <v>139</v>
      </c>
      <c r="E376" s="147" t="s">
        <v>19</v>
      </c>
      <c r="F376" s="148" t="s">
        <v>614</v>
      </c>
      <c r="H376" s="149">
        <v>10</v>
      </c>
      <c r="I376" s="150"/>
      <c r="L376" s="145"/>
      <c r="M376" s="183"/>
      <c r="N376" s="184"/>
      <c r="O376" s="184"/>
      <c r="P376" s="184"/>
      <c r="Q376" s="184"/>
      <c r="R376" s="184"/>
      <c r="S376" s="184"/>
      <c r="T376" s="185"/>
      <c r="AT376" s="147" t="s">
        <v>139</v>
      </c>
      <c r="AU376" s="147" t="s">
        <v>80</v>
      </c>
      <c r="AV376" s="12" t="s">
        <v>82</v>
      </c>
      <c r="AW376" s="12" t="s">
        <v>33</v>
      </c>
      <c r="AX376" s="12" t="s">
        <v>80</v>
      </c>
      <c r="AY376" s="147" t="s">
        <v>124</v>
      </c>
    </row>
    <row r="377" spans="2:65" s="1" customFormat="1" ht="6.95" customHeight="1">
      <c r="B377" s="42"/>
      <c r="C377" s="43"/>
      <c r="D377" s="43"/>
      <c r="E377" s="43"/>
      <c r="F377" s="43"/>
      <c r="G377" s="43"/>
      <c r="H377" s="43"/>
      <c r="I377" s="43"/>
      <c r="J377" s="43"/>
      <c r="K377" s="43"/>
      <c r="L377" s="33"/>
    </row>
  </sheetData>
  <sheetProtection algorithmName="SHA-512" hashValue="n6iXhlNiPByF3rbPeOA3SmWLznU+E34jcDkUnRuPXJpMG3750GJY4ex+8L2s4MZuP2XB+buBc99YARAjZ1CT7A==" saltValue="iIC07qXsHmOFnT1rPnpeQDPnq6u2l0fRZ+fvVQmN2ryNf6qAGND2iHMoEkcSyR6Nl7SHzMFY/gVmdLN3np7cvA==" spinCount="100000" sheet="1" objects="1" scenarios="1" formatColumns="0" formatRows="0" autoFilter="0"/>
  <autoFilter ref="C90:K376" xr:uid="{00000000-0009-0000-0000-000001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6" r:id="rId1" xr:uid="{00000000-0004-0000-0100-000000000000}"/>
    <hyperlink ref="F104" r:id="rId2" xr:uid="{00000000-0004-0000-0100-000001000000}"/>
    <hyperlink ref="F107" r:id="rId3" xr:uid="{00000000-0004-0000-0100-000002000000}"/>
    <hyperlink ref="F109" r:id="rId4" xr:uid="{00000000-0004-0000-0100-000003000000}"/>
    <hyperlink ref="F114" r:id="rId5" xr:uid="{00000000-0004-0000-0100-000004000000}"/>
    <hyperlink ref="F117" r:id="rId6" xr:uid="{00000000-0004-0000-0100-000005000000}"/>
    <hyperlink ref="F126" r:id="rId7" xr:uid="{00000000-0004-0000-0100-000006000000}"/>
    <hyperlink ref="F134" r:id="rId8" xr:uid="{00000000-0004-0000-0100-000007000000}"/>
    <hyperlink ref="F137" r:id="rId9" xr:uid="{00000000-0004-0000-0100-000008000000}"/>
    <hyperlink ref="F139" r:id="rId10" xr:uid="{00000000-0004-0000-0100-000009000000}"/>
    <hyperlink ref="F141" r:id="rId11" xr:uid="{00000000-0004-0000-0100-00000A000000}"/>
    <hyperlink ref="F144" r:id="rId12" xr:uid="{00000000-0004-0000-0100-00000B000000}"/>
    <hyperlink ref="F151" r:id="rId13" xr:uid="{00000000-0004-0000-0100-00000C000000}"/>
    <hyperlink ref="F154" r:id="rId14" xr:uid="{00000000-0004-0000-0100-00000D000000}"/>
    <hyperlink ref="F160" r:id="rId15" xr:uid="{00000000-0004-0000-0100-00000E000000}"/>
    <hyperlink ref="F166" r:id="rId16" xr:uid="{00000000-0004-0000-0100-00000F000000}"/>
    <hyperlink ref="F171" r:id="rId17" xr:uid="{00000000-0004-0000-0100-000010000000}"/>
    <hyperlink ref="F174" r:id="rId18" xr:uid="{00000000-0004-0000-0100-000011000000}"/>
    <hyperlink ref="F180" r:id="rId19" xr:uid="{00000000-0004-0000-0100-000012000000}"/>
    <hyperlink ref="F182" r:id="rId20" xr:uid="{00000000-0004-0000-0100-000013000000}"/>
    <hyperlink ref="F192" r:id="rId21" xr:uid="{00000000-0004-0000-0100-000014000000}"/>
    <hyperlink ref="F194" r:id="rId22" xr:uid="{00000000-0004-0000-0100-000015000000}"/>
    <hyperlink ref="F197" r:id="rId23" xr:uid="{00000000-0004-0000-0100-000016000000}"/>
    <hyperlink ref="F200" r:id="rId24" xr:uid="{00000000-0004-0000-0100-000017000000}"/>
    <hyperlink ref="F205" r:id="rId25" xr:uid="{00000000-0004-0000-0100-000018000000}"/>
    <hyperlink ref="F209" r:id="rId26" xr:uid="{00000000-0004-0000-0100-000019000000}"/>
    <hyperlink ref="F212" r:id="rId27" xr:uid="{00000000-0004-0000-0100-00001A000000}"/>
    <hyperlink ref="F216" r:id="rId28" xr:uid="{00000000-0004-0000-0100-00001B000000}"/>
    <hyperlink ref="F220" r:id="rId29" xr:uid="{00000000-0004-0000-0100-00001C000000}"/>
    <hyperlink ref="F226" r:id="rId30" xr:uid="{00000000-0004-0000-0100-00001D000000}"/>
    <hyperlink ref="F232" r:id="rId31" xr:uid="{00000000-0004-0000-0100-00001E000000}"/>
    <hyperlink ref="F234" r:id="rId32" xr:uid="{00000000-0004-0000-0100-00001F000000}"/>
    <hyperlink ref="F236" r:id="rId33" xr:uid="{00000000-0004-0000-0100-000020000000}"/>
    <hyperlink ref="F241" r:id="rId34" xr:uid="{00000000-0004-0000-0100-000021000000}"/>
    <hyperlink ref="F244" r:id="rId35" xr:uid="{00000000-0004-0000-0100-000022000000}"/>
    <hyperlink ref="F252" r:id="rId36" xr:uid="{00000000-0004-0000-0100-000023000000}"/>
    <hyperlink ref="F277" r:id="rId37" xr:uid="{00000000-0004-0000-0100-000024000000}"/>
    <hyperlink ref="F282" r:id="rId38" xr:uid="{00000000-0004-0000-0100-000025000000}"/>
    <hyperlink ref="F298" r:id="rId39" xr:uid="{00000000-0004-0000-0100-000026000000}"/>
    <hyperlink ref="F301" r:id="rId40" xr:uid="{00000000-0004-0000-0100-000027000000}"/>
    <hyperlink ref="F315" r:id="rId41" xr:uid="{00000000-0004-0000-0100-000028000000}"/>
    <hyperlink ref="F320" r:id="rId42" xr:uid="{00000000-0004-0000-0100-000029000000}"/>
    <hyperlink ref="F323" r:id="rId43" xr:uid="{00000000-0004-0000-0100-00002A000000}"/>
    <hyperlink ref="F325" r:id="rId44" xr:uid="{00000000-0004-0000-0100-00002B000000}"/>
    <hyperlink ref="F341" r:id="rId45" xr:uid="{00000000-0004-0000-0100-00002C000000}"/>
    <hyperlink ref="F344" r:id="rId46" xr:uid="{00000000-0004-0000-0100-00002D000000}"/>
    <hyperlink ref="F349" r:id="rId47" xr:uid="{00000000-0004-0000-0100-00002E000000}"/>
    <hyperlink ref="F352" r:id="rId48" xr:uid="{00000000-0004-0000-0100-00002F000000}"/>
    <hyperlink ref="F368" r:id="rId49" xr:uid="{00000000-0004-0000-0100-000030000000}"/>
    <hyperlink ref="F370" r:id="rId50" xr:uid="{00000000-0004-0000-0100-000031000000}"/>
    <hyperlink ref="F372" r:id="rId51" xr:uid="{00000000-0004-0000-0100-000032000000}"/>
    <hyperlink ref="F375" r:id="rId52" xr:uid="{00000000-0004-0000-0100-00003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AT2" s="18" t="s">
        <v>85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90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1" t="str">
        <f>'Rekapitulace stavby'!K6</f>
        <v>MŠ MALŠOVICE č.p. 108 - VÝMĚNA STŘEŠNÍ KRYTINY A OPRAVA FASÁDY</v>
      </c>
      <c r="F7" s="312"/>
      <c r="G7" s="312"/>
      <c r="H7" s="312"/>
      <c r="L7" s="21"/>
    </row>
    <row r="8" spans="2:46" s="1" customFormat="1" ht="12" customHeight="1">
      <c r="B8" s="33"/>
      <c r="D8" s="28" t="s">
        <v>91</v>
      </c>
      <c r="L8" s="33"/>
    </row>
    <row r="9" spans="2:46" s="1" customFormat="1" ht="16.5" customHeight="1">
      <c r="B9" s="33"/>
      <c r="E9" s="293" t="s">
        <v>615</v>
      </c>
      <c r="F9" s="313"/>
      <c r="G9" s="313"/>
      <c r="H9" s="313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4" t="str">
        <f>'Rekapitulace stavby'!E14</f>
        <v>Vyplň údaj</v>
      </c>
      <c r="F18" s="277"/>
      <c r="G18" s="277"/>
      <c r="H18" s="277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2" t="s">
        <v>37</v>
      </c>
      <c r="F27" s="282"/>
      <c r="G27" s="282"/>
      <c r="H27" s="282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ROUND(J89,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ROUND((SUM(BE89:BE244)),  1)</f>
        <v>0</v>
      </c>
      <c r="I33" s="90">
        <v>0.21</v>
      </c>
      <c r="J33" s="89">
        <f>ROUND(((SUM(BE89:BE244))*I33),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ROUND((SUM(BF89:BF244)),  1)</f>
        <v>0</v>
      </c>
      <c r="I34" s="90">
        <v>0.12</v>
      </c>
      <c r="J34" s="89">
        <f>ROUND(((SUM(BF89:BF244))*I34),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ROUND((SUM(BG89:BG244)),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ROUND((SUM(BH89:BH244)),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ROUND((SUM(BI89:BI244)),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93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1" t="str">
        <f>E7</f>
        <v>MŠ MALŠOVICE č.p. 108 - VÝMĚNA STŘEŠNÍ KRYTINY A OPRAVA FASÁDY</v>
      </c>
      <c r="F48" s="312"/>
      <c r="G48" s="312"/>
      <c r="H48" s="312"/>
      <c r="L48" s="33"/>
    </row>
    <row r="49" spans="2:47" s="1" customFormat="1" ht="12" customHeight="1">
      <c r="B49" s="33"/>
      <c r="C49" s="28" t="s">
        <v>91</v>
      </c>
      <c r="L49" s="33"/>
    </row>
    <row r="50" spans="2:47" s="1" customFormat="1" ht="16.5" customHeight="1">
      <c r="B50" s="33"/>
      <c r="E50" s="293" t="str">
        <f>E9</f>
        <v>002 - OPRAVA FASÁDY (LEŠENÍ JE ZAPOČÍTÁNO V OBJEKTU VÝMĚNA STŘEŠNÍ KRYTINY)</v>
      </c>
      <c r="F50" s="313"/>
      <c r="G50" s="313"/>
      <c r="H50" s="313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94</v>
      </c>
      <c r="D57" s="91"/>
      <c r="E57" s="91"/>
      <c r="F57" s="91"/>
      <c r="G57" s="91"/>
      <c r="H57" s="91"/>
      <c r="I57" s="91"/>
      <c r="J57" s="98" t="s">
        <v>95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J89</f>
        <v>0</v>
      </c>
      <c r="L59" s="33"/>
      <c r="AU59" s="18" t="s">
        <v>96</v>
      </c>
    </row>
    <row r="60" spans="2:47" s="8" customFormat="1" ht="24.95" customHeight="1">
      <c r="B60" s="100"/>
      <c r="D60" s="101" t="s">
        <v>97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9" customFormat="1" ht="19.899999999999999" customHeight="1">
      <c r="B61" s="104"/>
      <c r="D61" s="105" t="s">
        <v>616</v>
      </c>
      <c r="E61" s="106"/>
      <c r="F61" s="106"/>
      <c r="G61" s="106"/>
      <c r="H61" s="106"/>
      <c r="I61" s="106"/>
      <c r="J61" s="107">
        <f>J91</f>
        <v>0</v>
      </c>
      <c r="L61" s="104"/>
    </row>
    <row r="62" spans="2:47" s="9" customFormat="1" ht="14.85" customHeight="1">
      <c r="B62" s="104"/>
      <c r="D62" s="105" t="s">
        <v>617</v>
      </c>
      <c r="E62" s="106"/>
      <c r="F62" s="106"/>
      <c r="G62" s="106"/>
      <c r="H62" s="106"/>
      <c r="I62" s="106"/>
      <c r="J62" s="107">
        <f>J92</f>
        <v>0</v>
      </c>
      <c r="L62" s="104"/>
    </row>
    <row r="63" spans="2:47" s="9" customFormat="1" ht="14.85" customHeight="1">
      <c r="B63" s="104"/>
      <c r="D63" s="105" t="s">
        <v>618</v>
      </c>
      <c r="E63" s="106"/>
      <c r="F63" s="106"/>
      <c r="G63" s="106"/>
      <c r="H63" s="106"/>
      <c r="I63" s="106"/>
      <c r="J63" s="107">
        <f>J103</f>
        <v>0</v>
      </c>
      <c r="L63" s="104"/>
    </row>
    <row r="64" spans="2:47" s="9" customFormat="1" ht="19.899999999999999" customHeight="1">
      <c r="B64" s="104"/>
      <c r="D64" s="105" t="s">
        <v>98</v>
      </c>
      <c r="E64" s="106"/>
      <c r="F64" s="106"/>
      <c r="G64" s="106"/>
      <c r="H64" s="106"/>
      <c r="I64" s="106"/>
      <c r="J64" s="107">
        <f>J108</f>
        <v>0</v>
      </c>
      <c r="L64" s="104"/>
    </row>
    <row r="65" spans="2:12" s="9" customFormat="1" ht="14.85" customHeight="1">
      <c r="B65" s="104"/>
      <c r="D65" s="105" t="s">
        <v>619</v>
      </c>
      <c r="E65" s="106"/>
      <c r="F65" s="106"/>
      <c r="G65" s="106"/>
      <c r="H65" s="106"/>
      <c r="I65" s="106"/>
      <c r="J65" s="107">
        <f>J109</f>
        <v>0</v>
      </c>
      <c r="L65" s="104"/>
    </row>
    <row r="66" spans="2:12" s="9" customFormat="1" ht="19.899999999999999" customHeight="1">
      <c r="B66" s="104"/>
      <c r="D66" s="105" t="s">
        <v>620</v>
      </c>
      <c r="E66" s="106"/>
      <c r="F66" s="106"/>
      <c r="G66" s="106"/>
      <c r="H66" s="106"/>
      <c r="I66" s="106"/>
      <c r="J66" s="107">
        <f>J142</f>
        <v>0</v>
      </c>
      <c r="L66" s="104"/>
    </row>
    <row r="67" spans="2:12" s="8" customFormat="1" ht="24.95" customHeight="1">
      <c r="B67" s="100"/>
      <c r="D67" s="101" t="s">
        <v>102</v>
      </c>
      <c r="E67" s="102"/>
      <c r="F67" s="102"/>
      <c r="G67" s="102"/>
      <c r="H67" s="102"/>
      <c r="I67" s="102"/>
      <c r="J67" s="103">
        <f>J146</f>
        <v>0</v>
      </c>
      <c r="L67" s="100"/>
    </row>
    <row r="68" spans="2:12" s="9" customFormat="1" ht="19.899999999999999" customHeight="1">
      <c r="B68" s="104"/>
      <c r="D68" s="105" t="s">
        <v>107</v>
      </c>
      <c r="E68" s="106"/>
      <c r="F68" s="106"/>
      <c r="G68" s="106"/>
      <c r="H68" s="106"/>
      <c r="I68" s="106"/>
      <c r="J68" s="107">
        <f>J147</f>
        <v>0</v>
      </c>
      <c r="L68" s="104"/>
    </row>
    <row r="69" spans="2:12" s="8" customFormat="1" ht="24.95" customHeight="1">
      <c r="B69" s="100"/>
      <c r="D69" s="101" t="s">
        <v>108</v>
      </c>
      <c r="E69" s="102"/>
      <c r="F69" s="102"/>
      <c r="G69" s="102"/>
      <c r="H69" s="102"/>
      <c r="I69" s="102"/>
      <c r="J69" s="103">
        <f>J241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109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11" t="str">
        <f>E7</f>
        <v>MŠ MALŠOVICE č.p. 108 - VÝMĚNA STŘEŠNÍ KRYTINY A OPRAVA FASÁDY</v>
      </c>
      <c r="F79" s="312"/>
      <c r="G79" s="312"/>
      <c r="H79" s="312"/>
      <c r="L79" s="33"/>
    </row>
    <row r="80" spans="2:12" s="1" customFormat="1" ht="12" customHeight="1">
      <c r="B80" s="33"/>
      <c r="C80" s="28" t="s">
        <v>91</v>
      </c>
      <c r="L80" s="33"/>
    </row>
    <row r="81" spans="2:65" s="1" customFormat="1" ht="16.5" customHeight="1">
      <c r="B81" s="33"/>
      <c r="E81" s="293" t="str">
        <f>E9</f>
        <v>002 - OPRAVA FASÁDY (LEŠENÍ JE ZAPOČÍTÁNO V OBJEKTU VÝMĚNA STŘEŠNÍ KRYTINY)</v>
      </c>
      <c r="F81" s="313"/>
      <c r="G81" s="313"/>
      <c r="H81" s="313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>MALŠOVICE</v>
      </c>
      <c r="I83" s="28" t="s">
        <v>23</v>
      </c>
      <c r="J83" s="50" t="str">
        <f>IF(J12="","",J12)</f>
        <v>7. 4. 2026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>OBEC MALŠOVICE</v>
      </c>
      <c r="I85" s="28" t="s">
        <v>31</v>
      </c>
      <c r="J85" s="31" t="str">
        <f>E21</f>
        <v>bez PD</v>
      </c>
      <c r="L85" s="33"/>
    </row>
    <row r="86" spans="2:65" s="1" customFormat="1" ht="15.2" customHeight="1">
      <c r="B86" s="33"/>
      <c r="C86" s="28" t="s">
        <v>29</v>
      </c>
      <c r="F86" s="26" t="str">
        <f>IF(E18="","",E18)</f>
        <v>Vyplň údaj</v>
      </c>
      <c r="I86" s="28" t="s">
        <v>34</v>
      </c>
      <c r="J86" s="31" t="str">
        <f>E24</f>
        <v>Nina Blavková Děčín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08"/>
      <c r="C88" s="109" t="s">
        <v>110</v>
      </c>
      <c r="D88" s="110" t="s">
        <v>57</v>
      </c>
      <c r="E88" s="110" t="s">
        <v>53</v>
      </c>
      <c r="F88" s="110" t="s">
        <v>54</v>
      </c>
      <c r="G88" s="110" t="s">
        <v>111</v>
      </c>
      <c r="H88" s="110" t="s">
        <v>112</v>
      </c>
      <c r="I88" s="110" t="s">
        <v>113</v>
      </c>
      <c r="J88" s="110" t="s">
        <v>95</v>
      </c>
      <c r="K88" s="111" t="s">
        <v>114</v>
      </c>
      <c r="L88" s="108"/>
      <c r="M88" s="57" t="s">
        <v>19</v>
      </c>
      <c r="N88" s="58" t="s">
        <v>42</v>
      </c>
      <c r="O88" s="58" t="s">
        <v>115</v>
      </c>
      <c r="P88" s="58" t="s">
        <v>116</v>
      </c>
      <c r="Q88" s="58" t="s">
        <v>117</v>
      </c>
      <c r="R88" s="58" t="s">
        <v>118</v>
      </c>
      <c r="S88" s="58" t="s">
        <v>119</v>
      </c>
      <c r="T88" s="59" t="s">
        <v>120</v>
      </c>
    </row>
    <row r="89" spans="2:65" s="1" customFormat="1" ht="22.9" customHeight="1">
      <c r="B89" s="33"/>
      <c r="C89" s="62" t="s">
        <v>121</v>
      </c>
      <c r="J89" s="112">
        <f>BK89</f>
        <v>0</v>
      </c>
      <c r="L89" s="33"/>
      <c r="M89" s="60"/>
      <c r="N89" s="51"/>
      <c r="O89" s="51"/>
      <c r="P89" s="113">
        <f>P90+P146+P241</f>
        <v>0</v>
      </c>
      <c r="Q89" s="51"/>
      <c r="R89" s="113">
        <f>R90+R146+R241</f>
        <v>0.54864046</v>
      </c>
      <c r="S89" s="51"/>
      <c r="T89" s="114">
        <f>T90+T146+T241</f>
        <v>1.13775E-2</v>
      </c>
      <c r="AT89" s="18" t="s">
        <v>71</v>
      </c>
      <c r="AU89" s="18" t="s">
        <v>96</v>
      </c>
      <c r="BK89" s="115">
        <f>BK90+BK146+BK241</f>
        <v>0</v>
      </c>
    </row>
    <row r="90" spans="2:65" s="11" customFormat="1" ht="25.9" customHeight="1">
      <c r="B90" s="116"/>
      <c r="D90" s="117" t="s">
        <v>71</v>
      </c>
      <c r="E90" s="118" t="s">
        <v>122</v>
      </c>
      <c r="F90" s="118" t="s">
        <v>123</v>
      </c>
      <c r="I90" s="119"/>
      <c r="J90" s="120">
        <f>BK90</f>
        <v>0</v>
      </c>
      <c r="L90" s="116"/>
      <c r="M90" s="121"/>
      <c r="P90" s="122">
        <f>P91+P108+P142</f>
        <v>0</v>
      </c>
      <c r="R90" s="122">
        <f>R91+R108+R142</f>
        <v>1.8577300000000001E-2</v>
      </c>
      <c r="T90" s="123">
        <f>T91+T108+T142</f>
        <v>1.13775E-2</v>
      </c>
      <c r="AR90" s="117" t="s">
        <v>80</v>
      </c>
      <c r="AT90" s="124" t="s">
        <v>71</v>
      </c>
      <c r="AU90" s="124" t="s">
        <v>72</v>
      </c>
      <c r="AY90" s="117" t="s">
        <v>124</v>
      </c>
      <c r="BK90" s="125">
        <f>BK91+BK108+BK142</f>
        <v>0</v>
      </c>
    </row>
    <row r="91" spans="2:65" s="11" customFormat="1" ht="22.9" customHeight="1">
      <c r="B91" s="116"/>
      <c r="D91" s="117" t="s">
        <v>71</v>
      </c>
      <c r="E91" s="126" t="s">
        <v>167</v>
      </c>
      <c r="F91" s="126" t="s">
        <v>621</v>
      </c>
      <c r="I91" s="119"/>
      <c r="J91" s="127">
        <f>BK91</f>
        <v>0</v>
      </c>
      <c r="L91" s="116"/>
      <c r="M91" s="121"/>
      <c r="P91" s="122">
        <f>P92+P103</f>
        <v>0</v>
      </c>
      <c r="R91" s="122">
        <f>R92+R103</f>
        <v>6.1900000000000002E-3</v>
      </c>
      <c r="T91" s="123">
        <f>T92+T103</f>
        <v>0</v>
      </c>
      <c r="AR91" s="117" t="s">
        <v>80</v>
      </c>
      <c r="AT91" s="124" t="s">
        <v>71</v>
      </c>
      <c r="AU91" s="124" t="s">
        <v>80</v>
      </c>
      <c r="AY91" s="117" t="s">
        <v>124</v>
      </c>
      <c r="BK91" s="125">
        <f>BK92+BK103</f>
        <v>0</v>
      </c>
    </row>
    <row r="92" spans="2:65" s="11" customFormat="1" ht="20.85" customHeight="1">
      <c r="B92" s="116"/>
      <c r="D92" s="117" t="s">
        <v>71</v>
      </c>
      <c r="E92" s="126" t="s">
        <v>474</v>
      </c>
      <c r="F92" s="126" t="s">
        <v>622</v>
      </c>
      <c r="I92" s="119"/>
      <c r="J92" s="127">
        <f>BK92</f>
        <v>0</v>
      </c>
      <c r="L92" s="116"/>
      <c r="M92" s="121"/>
      <c r="P92" s="122">
        <f>SUM(P93:P102)</f>
        <v>0</v>
      </c>
      <c r="R92" s="122">
        <f>SUM(R93:R102)</f>
        <v>6.1500000000000001E-3</v>
      </c>
      <c r="T92" s="123">
        <f>SUM(T93:T102)</f>
        <v>0</v>
      </c>
      <c r="AR92" s="117" t="s">
        <v>80</v>
      </c>
      <c r="AT92" s="124" t="s">
        <v>71</v>
      </c>
      <c r="AU92" s="124" t="s">
        <v>82</v>
      </c>
      <c r="AY92" s="117" t="s">
        <v>124</v>
      </c>
      <c r="BK92" s="125">
        <f>SUM(BK93:BK102)</f>
        <v>0</v>
      </c>
    </row>
    <row r="93" spans="2:65" s="1" customFormat="1" ht="24.2" customHeight="1">
      <c r="B93" s="33"/>
      <c r="C93" s="128" t="s">
        <v>80</v>
      </c>
      <c r="D93" s="128" t="s">
        <v>129</v>
      </c>
      <c r="E93" s="129" t="s">
        <v>623</v>
      </c>
      <c r="F93" s="130" t="s">
        <v>624</v>
      </c>
      <c r="G93" s="131" t="s">
        <v>208</v>
      </c>
      <c r="H93" s="132">
        <v>3</v>
      </c>
      <c r="I93" s="133"/>
      <c r="J93" s="134">
        <f>ROUND(I93*H93,1)</f>
        <v>0</v>
      </c>
      <c r="K93" s="130" t="s">
        <v>133</v>
      </c>
      <c r="L93" s="33"/>
      <c r="M93" s="135" t="s">
        <v>19</v>
      </c>
      <c r="N93" s="136" t="s">
        <v>43</v>
      </c>
      <c r="P93" s="137">
        <f>O93*H93</f>
        <v>0</v>
      </c>
      <c r="Q93" s="137">
        <v>1.49E-3</v>
      </c>
      <c r="R93" s="137">
        <f>Q93*H93</f>
        <v>4.47E-3</v>
      </c>
      <c r="S93" s="137">
        <v>0</v>
      </c>
      <c r="T93" s="138">
        <f>S93*H93</f>
        <v>0</v>
      </c>
      <c r="AR93" s="139" t="s">
        <v>134</v>
      </c>
      <c r="AT93" s="139" t="s">
        <v>129</v>
      </c>
      <c r="AU93" s="139" t="s">
        <v>135</v>
      </c>
      <c r="AY93" s="18" t="s">
        <v>124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80</v>
      </c>
      <c r="BK93" s="140">
        <f>ROUND(I93*H93,1)</f>
        <v>0</v>
      </c>
      <c r="BL93" s="18" t="s">
        <v>134</v>
      </c>
      <c r="BM93" s="139" t="s">
        <v>625</v>
      </c>
    </row>
    <row r="94" spans="2:65" s="1" customFormat="1" ht="11.25">
      <c r="B94" s="33"/>
      <c r="D94" s="141" t="s">
        <v>137</v>
      </c>
      <c r="F94" s="142" t="s">
        <v>626</v>
      </c>
      <c r="I94" s="143"/>
      <c r="L94" s="33"/>
      <c r="M94" s="144"/>
      <c r="T94" s="54"/>
      <c r="AT94" s="18" t="s">
        <v>137</v>
      </c>
      <c r="AU94" s="18" t="s">
        <v>135</v>
      </c>
    </row>
    <row r="95" spans="2:65" s="12" customFormat="1" ht="11.25">
      <c r="B95" s="145"/>
      <c r="D95" s="146" t="s">
        <v>139</v>
      </c>
      <c r="E95" s="147" t="s">
        <v>19</v>
      </c>
      <c r="F95" s="148" t="s">
        <v>627</v>
      </c>
      <c r="H95" s="149">
        <v>1</v>
      </c>
      <c r="I95" s="150"/>
      <c r="L95" s="145"/>
      <c r="M95" s="151"/>
      <c r="T95" s="152"/>
      <c r="AT95" s="147" t="s">
        <v>139</v>
      </c>
      <c r="AU95" s="147" t="s">
        <v>135</v>
      </c>
      <c r="AV95" s="12" t="s">
        <v>82</v>
      </c>
      <c r="AW95" s="12" t="s">
        <v>33</v>
      </c>
      <c r="AX95" s="12" t="s">
        <v>72</v>
      </c>
      <c r="AY95" s="147" t="s">
        <v>124</v>
      </c>
    </row>
    <row r="96" spans="2:65" s="12" customFormat="1" ht="11.25">
      <c r="B96" s="145"/>
      <c r="D96" s="146" t="s">
        <v>139</v>
      </c>
      <c r="E96" s="147" t="s">
        <v>19</v>
      </c>
      <c r="F96" s="148" t="s">
        <v>628</v>
      </c>
      <c r="H96" s="149">
        <v>2</v>
      </c>
      <c r="I96" s="150"/>
      <c r="L96" s="145"/>
      <c r="M96" s="151"/>
      <c r="T96" s="152"/>
      <c r="AT96" s="147" t="s">
        <v>139</v>
      </c>
      <c r="AU96" s="147" t="s">
        <v>135</v>
      </c>
      <c r="AV96" s="12" t="s">
        <v>82</v>
      </c>
      <c r="AW96" s="12" t="s">
        <v>33</v>
      </c>
      <c r="AX96" s="12" t="s">
        <v>72</v>
      </c>
      <c r="AY96" s="147" t="s">
        <v>124</v>
      </c>
    </row>
    <row r="97" spans="2:65" s="14" customFormat="1" ht="11.25">
      <c r="B97" s="160"/>
      <c r="D97" s="146" t="s">
        <v>139</v>
      </c>
      <c r="E97" s="161" t="s">
        <v>19</v>
      </c>
      <c r="F97" s="162" t="s">
        <v>145</v>
      </c>
      <c r="H97" s="163">
        <v>3</v>
      </c>
      <c r="I97" s="164"/>
      <c r="L97" s="160"/>
      <c r="M97" s="165"/>
      <c r="T97" s="166"/>
      <c r="AT97" s="161" t="s">
        <v>139</v>
      </c>
      <c r="AU97" s="161" t="s">
        <v>135</v>
      </c>
      <c r="AV97" s="14" t="s">
        <v>134</v>
      </c>
      <c r="AW97" s="14" t="s">
        <v>33</v>
      </c>
      <c r="AX97" s="14" t="s">
        <v>80</v>
      </c>
      <c r="AY97" s="161" t="s">
        <v>124</v>
      </c>
    </row>
    <row r="98" spans="2:65" s="1" customFormat="1" ht="24.2" customHeight="1">
      <c r="B98" s="33"/>
      <c r="C98" s="128" t="s">
        <v>82</v>
      </c>
      <c r="D98" s="128" t="s">
        <v>129</v>
      </c>
      <c r="E98" s="129" t="s">
        <v>629</v>
      </c>
      <c r="F98" s="130" t="s">
        <v>630</v>
      </c>
      <c r="G98" s="131" t="s">
        <v>208</v>
      </c>
      <c r="H98" s="132">
        <v>3</v>
      </c>
      <c r="I98" s="133"/>
      <c r="J98" s="134">
        <f>ROUND(I98*H98,1)</f>
        <v>0</v>
      </c>
      <c r="K98" s="130" t="s">
        <v>133</v>
      </c>
      <c r="L98" s="33"/>
      <c r="M98" s="135" t="s">
        <v>19</v>
      </c>
      <c r="N98" s="136" t="s">
        <v>43</v>
      </c>
      <c r="P98" s="137">
        <f>O98*H98</f>
        <v>0</v>
      </c>
      <c r="Q98" s="137">
        <v>5.5999999999999995E-4</v>
      </c>
      <c r="R98" s="137">
        <f>Q98*H98</f>
        <v>1.6799999999999999E-3</v>
      </c>
      <c r="S98" s="137">
        <v>0</v>
      </c>
      <c r="T98" s="138">
        <f>S98*H98</f>
        <v>0</v>
      </c>
      <c r="AR98" s="139" t="s">
        <v>134</v>
      </c>
      <c r="AT98" s="139" t="s">
        <v>129</v>
      </c>
      <c r="AU98" s="139" t="s">
        <v>135</v>
      </c>
      <c r="AY98" s="18" t="s">
        <v>124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134</v>
      </c>
      <c r="BM98" s="139" t="s">
        <v>631</v>
      </c>
    </row>
    <row r="99" spans="2:65" s="1" customFormat="1" ht="11.25">
      <c r="B99" s="33"/>
      <c r="D99" s="141" t="s">
        <v>137</v>
      </c>
      <c r="F99" s="142" t="s">
        <v>632</v>
      </c>
      <c r="I99" s="143"/>
      <c r="L99" s="33"/>
      <c r="M99" s="144"/>
      <c r="T99" s="54"/>
      <c r="AT99" s="18" t="s">
        <v>137</v>
      </c>
      <c r="AU99" s="18" t="s">
        <v>135</v>
      </c>
    </row>
    <row r="100" spans="2:65" s="12" customFormat="1" ht="11.25">
      <c r="B100" s="145"/>
      <c r="D100" s="146" t="s">
        <v>139</v>
      </c>
      <c r="E100" s="147" t="s">
        <v>19</v>
      </c>
      <c r="F100" s="148" t="s">
        <v>627</v>
      </c>
      <c r="H100" s="149">
        <v>1</v>
      </c>
      <c r="I100" s="150"/>
      <c r="L100" s="145"/>
      <c r="M100" s="151"/>
      <c r="T100" s="152"/>
      <c r="AT100" s="147" t="s">
        <v>139</v>
      </c>
      <c r="AU100" s="147" t="s">
        <v>135</v>
      </c>
      <c r="AV100" s="12" t="s">
        <v>82</v>
      </c>
      <c r="AW100" s="12" t="s">
        <v>33</v>
      </c>
      <c r="AX100" s="12" t="s">
        <v>72</v>
      </c>
      <c r="AY100" s="147" t="s">
        <v>124</v>
      </c>
    </row>
    <row r="101" spans="2:65" s="12" customFormat="1" ht="11.25">
      <c r="B101" s="145"/>
      <c r="D101" s="146" t="s">
        <v>139</v>
      </c>
      <c r="E101" s="147" t="s">
        <v>19</v>
      </c>
      <c r="F101" s="148" t="s">
        <v>628</v>
      </c>
      <c r="H101" s="149">
        <v>2</v>
      </c>
      <c r="I101" s="150"/>
      <c r="L101" s="145"/>
      <c r="M101" s="151"/>
      <c r="T101" s="152"/>
      <c r="AT101" s="147" t="s">
        <v>139</v>
      </c>
      <c r="AU101" s="147" t="s">
        <v>135</v>
      </c>
      <c r="AV101" s="12" t="s">
        <v>82</v>
      </c>
      <c r="AW101" s="12" t="s">
        <v>33</v>
      </c>
      <c r="AX101" s="12" t="s">
        <v>72</v>
      </c>
      <c r="AY101" s="147" t="s">
        <v>124</v>
      </c>
    </row>
    <row r="102" spans="2:65" s="14" customFormat="1" ht="11.25">
      <c r="B102" s="160"/>
      <c r="D102" s="146" t="s">
        <v>139</v>
      </c>
      <c r="E102" s="161" t="s">
        <v>19</v>
      </c>
      <c r="F102" s="162" t="s">
        <v>145</v>
      </c>
      <c r="H102" s="163">
        <v>3</v>
      </c>
      <c r="I102" s="164"/>
      <c r="L102" s="160"/>
      <c r="M102" s="165"/>
      <c r="T102" s="166"/>
      <c r="AT102" s="161" t="s">
        <v>139</v>
      </c>
      <c r="AU102" s="161" t="s">
        <v>135</v>
      </c>
      <c r="AV102" s="14" t="s">
        <v>134</v>
      </c>
      <c r="AW102" s="14" t="s">
        <v>33</v>
      </c>
      <c r="AX102" s="14" t="s">
        <v>80</v>
      </c>
      <c r="AY102" s="161" t="s">
        <v>124</v>
      </c>
    </row>
    <row r="103" spans="2:65" s="11" customFormat="1" ht="20.85" customHeight="1">
      <c r="B103" s="116"/>
      <c r="D103" s="117" t="s">
        <v>71</v>
      </c>
      <c r="E103" s="126" t="s">
        <v>484</v>
      </c>
      <c r="F103" s="126" t="s">
        <v>633</v>
      </c>
      <c r="I103" s="119"/>
      <c r="J103" s="127">
        <f>BK103</f>
        <v>0</v>
      </c>
      <c r="L103" s="116"/>
      <c r="M103" s="121"/>
      <c r="P103" s="122">
        <f>SUM(P104:P107)</f>
        <v>0</v>
      </c>
      <c r="R103" s="122">
        <f>SUM(R104:R107)</f>
        <v>4.0000000000000003E-5</v>
      </c>
      <c r="T103" s="123">
        <f>SUM(T104:T107)</f>
        <v>0</v>
      </c>
      <c r="AR103" s="117" t="s">
        <v>80</v>
      </c>
      <c r="AT103" s="124" t="s">
        <v>71</v>
      </c>
      <c r="AU103" s="124" t="s">
        <v>82</v>
      </c>
      <c r="AY103" s="117" t="s">
        <v>124</v>
      </c>
      <c r="BK103" s="125">
        <f>SUM(BK104:BK107)</f>
        <v>0</v>
      </c>
    </row>
    <row r="104" spans="2:65" s="1" customFormat="1" ht="16.5" customHeight="1">
      <c r="B104" s="33"/>
      <c r="C104" s="128" t="s">
        <v>135</v>
      </c>
      <c r="D104" s="128" t="s">
        <v>129</v>
      </c>
      <c r="E104" s="129" t="s">
        <v>634</v>
      </c>
      <c r="F104" s="130" t="s">
        <v>635</v>
      </c>
      <c r="G104" s="131" t="s">
        <v>208</v>
      </c>
      <c r="H104" s="132">
        <v>1</v>
      </c>
      <c r="I104" s="133"/>
      <c r="J104" s="134">
        <f>ROUND(I104*H104,1)</f>
        <v>0</v>
      </c>
      <c r="K104" s="130" t="s">
        <v>133</v>
      </c>
      <c r="L104" s="33"/>
      <c r="M104" s="135" t="s">
        <v>19</v>
      </c>
      <c r="N104" s="136" t="s">
        <v>43</v>
      </c>
      <c r="P104" s="137">
        <f>O104*H104</f>
        <v>0</v>
      </c>
      <c r="Q104" s="137">
        <v>0</v>
      </c>
      <c r="R104" s="137">
        <f>Q104*H104</f>
        <v>0</v>
      </c>
      <c r="S104" s="137">
        <v>0</v>
      </c>
      <c r="T104" s="138">
        <f>S104*H104</f>
        <v>0</v>
      </c>
      <c r="AR104" s="139" t="s">
        <v>134</v>
      </c>
      <c r="AT104" s="139" t="s">
        <v>129</v>
      </c>
      <c r="AU104" s="139" t="s">
        <v>135</v>
      </c>
      <c r="AY104" s="18" t="s">
        <v>124</v>
      </c>
      <c r="BE104" s="140">
        <f>IF(N104="základní",J104,0)</f>
        <v>0</v>
      </c>
      <c r="BF104" s="140">
        <f>IF(N104="snížená",J104,0)</f>
        <v>0</v>
      </c>
      <c r="BG104" s="140">
        <f>IF(N104="zákl. přenesená",J104,0)</f>
        <v>0</v>
      </c>
      <c r="BH104" s="140">
        <f>IF(N104="sníž. přenesená",J104,0)</f>
        <v>0</v>
      </c>
      <c r="BI104" s="140">
        <f>IF(N104="nulová",J104,0)</f>
        <v>0</v>
      </c>
      <c r="BJ104" s="18" t="s">
        <v>80</v>
      </c>
      <c r="BK104" s="140">
        <f>ROUND(I104*H104,1)</f>
        <v>0</v>
      </c>
      <c r="BL104" s="18" t="s">
        <v>134</v>
      </c>
      <c r="BM104" s="139" t="s">
        <v>636</v>
      </c>
    </row>
    <row r="105" spans="2:65" s="1" customFormat="1" ht="11.25">
      <c r="B105" s="33"/>
      <c r="D105" s="141" t="s">
        <v>137</v>
      </c>
      <c r="F105" s="142" t="s">
        <v>637</v>
      </c>
      <c r="I105" s="143"/>
      <c r="L105" s="33"/>
      <c r="M105" s="144"/>
      <c r="T105" s="54"/>
      <c r="AT105" s="18" t="s">
        <v>137</v>
      </c>
      <c r="AU105" s="18" t="s">
        <v>135</v>
      </c>
    </row>
    <row r="106" spans="2:65" s="12" customFormat="1" ht="11.25">
      <c r="B106" s="145"/>
      <c r="D106" s="146" t="s">
        <v>139</v>
      </c>
      <c r="E106" s="147" t="s">
        <v>19</v>
      </c>
      <c r="F106" s="148" t="s">
        <v>638</v>
      </c>
      <c r="H106" s="149">
        <v>1</v>
      </c>
      <c r="I106" s="150"/>
      <c r="L106" s="145"/>
      <c r="M106" s="151"/>
      <c r="T106" s="152"/>
      <c r="AT106" s="147" t="s">
        <v>139</v>
      </c>
      <c r="AU106" s="147" t="s">
        <v>135</v>
      </c>
      <c r="AV106" s="12" t="s">
        <v>82</v>
      </c>
      <c r="AW106" s="12" t="s">
        <v>33</v>
      </c>
      <c r="AX106" s="12" t="s">
        <v>80</v>
      </c>
      <c r="AY106" s="147" t="s">
        <v>124</v>
      </c>
    </row>
    <row r="107" spans="2:65" s="1" customFormat="1" ht="16.5" customHeight="1">
      <c r="B107" s="33"/>
      <c r="C107" s="173" t="s">
        <v>134</v>
      </c>
      <c r="D107" s="173" t="s">
        <v>273</v>
      </c>
      <c r="E107" s="174" t="s">
        <v>639</v>
      </c>
      <c r="F107" s="175" t="s">
        <v>640</v>
      </c>
      <c r="G107" s="176" t="s">
        <v>208</v>
      </c>
      <c r="H107" s="177">
        <v>1</v>
      </c>
      <c r="I107" s="178"/>
      <c r="J107" s="179">
        <f>ROUND(I107*H107,1)</f>
        <v>0</v>
      </c>
      <c r="K107" s="175" t="s">
        <v>133</v>
      </c>
      <c r="L107" s="180"/>
      <c r="M107" s="181" t="s">
        <v>19</v>
      </c>
      <c r="N107" s="182" t="s">
        <v>43</v>
      </c>
      <c r="P107" s="137">
        <f>O107*H107</f>
        <v>0</v>
      </c>
      <c r="Q107" s="137">
        <v>4.0000000000000003E-5</v>
      </c>
      <c r="R107" s="137">
        <f>Q107*H107</f>
        <v>4.0000000000000003E-5</v>
      </c>
      <c r="S107" s="137">
        <v>0</v>
      </c>
      <c r="T107" s="138">
        <f>S107*H107</f>
        <v>0</v>
      </c>
      <c r="AR107" s="139" t="s">
        <v>178</v>
      </c>
      <c r="AT107" s="139" t="s">
        <v>273</v>
      </c>
      <c r="AU107" s="139" t="s">
        <v>135</v>
      </c>
      <c r="AY107" s="18" t="s">
        <v>124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8" t="s">
        <v>80</v>
      </c>
      <c r="BK107" s="140">
        <f>ROUND(I107*H107,1)</f>
        <v>0</v>
      </c>
      <c r="BL107" s="18" t="s">
        <v>134</v>
      </c>
      <c r="BM107" s="139" t="s">
        <v>641</v>
      </c>
    </row>
    <row r="108" spans="2:65" s="11" customFormat="1" ht="22.9" customHeight="1">
      <c r="B108" s="116"/>
      <c r="D108" s="117" t="s">
        <v>71</v>
      </c>
      <c r="E108" s="126" t="s">
        <v>125</v>
      </c>
      <c r="F108" s="126" t="s">
        <v>126</v>
      </c>
      <c r="I108" s="119"/>
      <c r="J108" s="127">
        <f>BK108</f>
        <v>0</v>
      </c>
      <c r="L108" s="116"/>
      <c r="M108" s="121"/>
      <c r="P108" s="122">
        <f>P109</f>
        <v>0</v>
      </c>
      <c r="R108" s="122">
        <f>R109</f>
        <v>1.23873E-2</v>
      </c>
      <c r="T108" s="123">
        <f>T109</f>
        <v>1.13775E-2</v>
      </c>
      <c r="AR108" s="117" t="s">
        <v>80</v>
      </c>
      <c r="AT108" s="124" t="s">
        <v>71</v>
      </c>
      <c r="AU108" s="124" t="s">
        <v>80</v>
      </c>
      <c r="AY108" s="117" t="s">
        <v>124</v>
      </c>
      <c r="BK108" s="125">
        <f>BK109</f>
        <v>0</v>
      </c>
    </row>
    <row r="109" spans="2:65" s="11" customFormat="1" ht="20.85" customHeight="1">
      <c r="B109" s="116"/>
      <c r="D109" s="117" t="s">
        <v>71</v>
      </c>
      <c r="E109" s="126" t="s">
        <v>642</v>
      </c>
      <c r="F109" s="126" t="s">
        <v>643</v>
      </c>
      <c r="I109" s="119"/>
      <c r="J109" s="127">
        <f>BK109</f>
        <v>0</v>
      </c>
      <c r="L109" s="116"/>
      <c r="M109" s="121"/>
      <c r="P109" s="122">
        <f>SUM(P110:P141)</f>
        <v>0</v>
      </c>
      <c r="R109" s="122">
        <f>SUM(R110:R141)</f>
        <v>1.23873E-2</v>
      </c>
      <c r="T109" s="123">
        <f>SUM(T110:T141)</f>
        <v>1.13775E-2</v>
      </c>
      <c r="AR109" s="117" t="s">
        <v>80</v>
      </c>
      <c r="AT109" s="124" t="s">
        <v>71</v>
      </c>
      <c r="AU109" s="124" t="s">
        <v>82</v>
      </c>
      <c r="AY109" s="117" t="s">
        <v>124</v>
      </c>
      <c r="BK109" s="125">
        <f>SUM(BK110:BK141)</f>
        <v>0</v>
      </c>
    </row>
    <row r="110" spans="2:65" s="1" customFormat="1" ht="24.2" customHeight="1">
      <c r="B110" s="33"/>
      <c r="C110" s="128" t="s">
        <v>161</v>
      </c>
      <c r="D110" s="128" t="s">
        <v>129</v>
      </c>
      <c r="E110" s="129" t="s">
        <v>644</v>
      </c>
      <c r="F110" s="130" t="s">
        <v>645</v>
      </c>
      <c r="G110" s="131" t="s">
        <v>132</v>
      </c>
      <c r="H110" s="132">
        <v>63.975000000000001</v>
      </c>
      <c r="I110" s="133"/>
      <c r="J110" s="134">
        <f>ROUND(I110*H110,1)</f>
        <v>0</v>
      </c>
      <c r="K110" s="130" t="s">
        <v>133</v>
      </c>
      <c r="L110" s="33"/>
      <c r="M110" s="135" t="s">
        <v>19</v>
      </c>
      <c r="N110" s="136" t="s">
        <v>43</v>
      </c>
      <c r="P110" s="137">
        <f>O110*H110</f>
        <v>0</v>
      </c>
      <c r="Q110" s="137">
        <v>2.0000000000000002E-5</v>
      </c>
      <c r="R110" s="137">
        <f>Q110*H110</f>
        <v>1.2795E-3</v>
      </c>
      <c r="S110" s="137">
        <v>2.0000000000000002E-5</v>
      </c>
      <c r="T110" s="138">
        <f>S110*H110</f>
        <v>1.2795E-3</v>
      </c>
      <c r="AR110" s="139" t="s">
        <v>134</v>
      </c>
      <c r="AT110" s="139" t="s">
        <v>129</v>
      </c>
      <c r="AU110" s="139" t="s">
        <v>135</v>
      </c>
      <c r="AY110" s="18" t="s">
        <v>124</v>
      </c>
      <c r="BE110" s="140">
        <f>IF(N110="základní",J110,0)</f>
        <v>0</v>
      </c>
      <c r="BF110" s="140">
        <f>IF(N110="snížená",J110,0)</f>
        <v>0</v>
      </c>
      <c r="BG110" s="140">
        <f>IF(N110="zákl. přenesená",J110,0)</f>
        <v>0</v>
      </c>
      <c r="BH110" s="140">
        <f>IF(N110="sníž. přenesená",J110,0)</f>
        <v>0</v>
      </c>
      <c r="BI110" s="140">
        <f>IF(N110="nulová",J110,0)</f>
        <v>0</v>
      </c>
      <c r="BJ110" s="18" t="s">
        <v>80</v>
      </c>
      <c r="BK110" s="140">
        <f>ROUND(I110*H110,1)</f>
        <v>0</v>
      </c>
      <c r="BL110" s="18" t="s">
        <v>134</v>
      </c>
      <c r="BM110" s="139" t="s">
        <v>646</v>
      </c>
    </row>
    <row r="111" spans="2:65" s="1" customFormat="1" ht="11.25">
      <c r="B111" s="33"/>
      <c r="D111" s="141" t="s">
        <v>137</v>
      </c>
      <c r="F111" s="142" t="s">
        <v>647</v>
      </c>
      <c r="I111" s="143"/>
      <c r="L111" s="33"/>
      <c r="M111" s="144"/>
      <c r="T111" s="54"/>
      <c r="AT111" s="18" t="s">
        <v>137</v>
      </c>
      <c r="AU111" s="18" t="s">
        <v>135</v>
      </c>
    </row>
    <row r="112" spans="2:65" s="12" customFormat="1" ht="11.25">
      <c r="B112" s="145"/>
      <c r="D112" s="146" t="s">
        <v>139</v>
      </c>
      <c r="E112" s="147" t="s">
        <v>19</v>
      </c>
      <c r="F112" s="148" t="s">
        <v>648</v>
      </c>
      <c r="H112" s="149">
        <v>32.4</v>
      </c>
      <c r="I112" s="150"/>
      <c r="L112" s="145"/>
      <c r="M112" s="151"/>
      <c r="T112" s="152"/>
      <c r="AT112" s="147" t="s">
        <v>139</v>
      </c>
      <c r="AU112" s="147" t="s">
        <v>135</v>
      </c>
      <c r="AV112" s="12" t="s">
        <v>82</v>
      </c>
      <c r="AW112" s="12" t="s">
        <v>33</v>
      </c>
      <c r="AX112" s="12" t="s">
        <v>72</v>
      </c>
      <c r="AY112" s="147" t="s">
        <v>124</v>
      </c>
    </row>
    <row r="113" spans="2:65" s="12" customFormat="1" ht="11.25">
      <c r="B113" s="145"/>
      <c r="D113" s="146" t="s">
        <v>139</v>
      </c>
      <c r="E113" s="147" t="s">
        <v>19</v>
      </c>
      <c r="F113" s="148" t="s">
        <v>649</v>
      </c>
      <c r="H113" s="149">
        <v>6.48</v>
      </c>
      <c r="I113" s="150"/>
      <c r="L113" s="145"/>
      <c r="M113" s="151"/>
      <c r="T113" s="152"/>
      <c r="AT113" s="147" t="s">
        <v>139</v>
      </c>
      <c r="AU113" s="147" t="s">
        <v>135</v>
      </c>
      <c r="AV113" s="12" t="s">
        <v>82</v>
      </c>
      <c r="AW113" s="12" t="s">
        <v>33</v>
      </c>
      <c r="AX113" s="12" t="s">
        <v>72</v>
      </c>
      <c r="AY113" s="147" t="s">
        <v>124</v>
      </c>
    </row>
    <row r="114" spans="2:65" s="12" customFormat="1" ht="11.25">
      <c r="B114" s="145"/>
      <c r="D114" s="146" t="s">
        <v>139</v>
      </c>
      <c r="E114" s="147" t="s">
        <v>19</v>
      </c>
      <c r="F114" s="148" t="s">
        <v>650</v>
      </c>
      <c r="H114" s="149">
        <v>3.24</v>
      </c>
      <c r="I114" s="150"/>
      <c r="L114" s="145"/>
      <c r="M114" s="151"/>
      <c r="T114" s="152"/>
      <c r="AT114" s="147" t="s">
        <v>139</v>
      </c>
      <c r="AU114" s="147" t="s">
        <v>135</v>
      </c>
      <c r="AV114" s="12" t="s">
        <v>82</v>
      </c>
      <c r="AW114" s="12" t="s">
        <v>33</v>
      </c>
      <c r="AX114" s="12" t="s">
        <v>72</v>
      </c>
      <c r="AY114" s="147" t="s">
        <v>124</v>
      </c>
    </row>
    <row r="115" spans="2:65" s="12" customFormat="1" ht="11.25">
      <c r="B115" s="145"/>
      <c r="D115" s="146" t="s">
        <v>139</v>
      </c>
      <c r="E115" s="147" t="s">
        <v>19</v>
      </c>
      <c r="F115" s="148" t="s">
        <v>651</v>
      </c>
      <c r="H115" s="149">
        <v>3.57</v>
      </c>
      <c r="I115" s="150"/>
      <c r="L115" s="145"/>
      <c r="M115" s="151"/>
      <c r="T115" s="152"/>
      <c r="AT115" s="147" t="s">
        <v>139</v>
      </c>
      <c r="AU115" s="147" t="s">
        <v>135</v>
      </c>
      <c r="AV115" s="12" t="s">
        <v>82</v>
      </c>
      <c r="AW115" s="12" t="s">
        <v>33</v>
      </c>
      <c r="AX115" s="12" t="s">
        <v>72</v>
      </c>
      <c r="AY115" s="147" t="s">
        <v>124</v>
      </c>
    </row>
    <row r="116" spans="2:65" s="12" customFormat="1" ht="11.25">
      <c r="B116" s="145"/>
      <c r="D116" s="146" t="s">
        <v>139</v>
      </c>
      <c r="E116" s="147" t="s">
        <v>19</v>
      </c>
      <c r="F116" s="148" t="s">
        <v>652</v>
      </c>
      <c r="H116" s="149">
        <v>2.1</v>
      </c>
      <c r="I116" s="150"/>
      <c r="L116" s="145"/>
      <c r="M116" s="151"/>
      <c r="T116" s="152"/>
      <c r="AT116" s="147" t="s">
        <v>139</v>
      </c>
      <c r="AU116" s="147" t="s">
        <v>135</v>
      </c>
      <c r="AV116" s="12" t="s">
        <v>82</v>
      </c>
      <c r="AW116" s="12" t="s">
        <v>33</v>
      </c>
      <c r="AX116" s="12" t="s">
        <v>72</v>
      </c>
      <c r="AY116" s="147" t="s">
        <v>124</v>
      </c>
    </row>
    <row r="117" spans="2:65" s="12" customFormat="1" ht="11.25">
      <c r="B117" s="145"/>
      <c r="D117" s="146" t="s">
        <v>139</v>
      </c>
      <c r="E117" s="147" t="s">
        <v>19</v>
      </c>
      <c r="F117" s="148" t="s">
        <v>653</v>
      </c>
      <c r="H117" s="149">
        <v>3.48</v>
      </c>
      <c r="I117" s="150"/>
      <c r="L117" s="145"/>
      <c r="M117" s="151"/>
      <c r="T117" s="152"/>
      <c r="AT117" s="147" t="s">
        <v>139</v>
      </c>
      <c r="AU117" s="147" t="s">
        <v>135</v>
      </c>
      <c r="AV117" s="12" t="s">
        <v>82</v>
      </c>
      <c r="AW117" s="12" t="s">
        <v>33</v>
      </c>
      <c r="AX117" s="12" t="s">
        <v>72</v>
      </c>
      <c r="AY117" s="147" t="s">
        <v>124</v>
      </c>
    </row>
    <row r="118" spans="2:65" s="12" customFormat="1" ht="11.25">
      <c r="B118" s="145"/>
      <c r="D118" s="146" t="s">
        <v>139</v>
      </c>
      <c r="E118" s="147" t="s">
        <v>19</v>
      </c>
      <c r="F118" s="148" t="s">
        <v>654</v>
      </c>
      <c r="H118" s="149">
        <v>2.5499999999999998</v>
      </c>
      <c r="I118" s="150"/>
      <c r="L118" s="145"/>
      <c r="M118" s="151"/>
      <c r="T118" s="152"/>
      <c r="AT118" s="147" t="s">
        <v>139</v>
      </c>
      <c r="AU118" s="147" t="s">
        <v>135</v>
      </c>
      <c r="AV118" s="12" t="s">
        <v>82</v>
      </c>
      <c r="AW118" s="12" t="s">
        <v>33</v>
      </c>
      <c r="AX118" s="12" t="s">
        <v>72</v>
      </c>
      <c r="AY118" s="147" t="s">
        <v>124</v>
      </c>
    </row>
    <row r="119" spans="2:65" s="12" customFormat="1" ht="11.25">
      <c r="B119" s="145"/>
      <c r="D119" s="146" t="s">
        <v>139</v>
      </c>
      <c r="E119" s="147" t="s">
        <v>19</v>
      </c>
      <c r="F119" s="148" t="s">
        <v>655</v>
      </c>
      <c r="H119" s="149">
        <v>2.31</v>
      </c>
      <c r="I119" s="150"/>
      <c r="L119" s="145"/>
      <c r="M119" s="151"/>
      <c r="T119" s="152"/>
      <c r="AT119" s="147" t="s">
        <v>139</v>
      </c>
      <c r="AU119" s="147" t="s">
        <v>135</v>
      </c>
      <c r="AV119" s="12" t="s">
        <v>82</v>
      </c>
      <c r="AW119" s="12" t="s">
        <v>33</v>
      </c>
      <c r="AX119" s="12" t="s">
        <v>72</v>
      </c>
      <c r="AY119" s="147" t="s">
        <v>124</v>
      </c>
    </row>
    <row r="120" spans="2:65" s="12" customFormat="1" ht="11.25">
      <c r="B120" s="145"/>
      <c r="D120" s="146" t="s">
        <v>139</v>
      </c>
      <c r="E120" s="147" t="s">
        <v>19</v>
      </c>
      <c r="F120" s="148" t="s">
        <v>656</v>
      </c>
      <c r="H120" s="149">
        <v>1.845</v>
      </c>
      <c r="I120" s="150"/>
      <c r="L120" s="145"/>
      <c r="M120" s="151"/>
      <c r="T120" s="152"/>
      <c r="AT120" s="147" t="s">
        <v>139</v>
      </c>
      <c r="AU120" s="147" t="s">
        <v>135</v>
      </c>
      <c r="AV120" s="12" t="s">
        <v>82</v>
      </c>
      <c r="AW120" s="12" t="s">
        <v>33</v>
      </c>
      <c r="AX120" s="12" t="s">
        <v>72</v>
      </c>
      <c r="AY120" s="147" t="s">
        <v>124</v>
      </c>
    </row>
    <row r="121" spans="2:65" s="13" customFormat="1" ht="11.25">
      <c r="B121" s="153"/>
      <c r="D121" s="146" t="s">
        <v>139</v>
      </c>
      <c r="E121" s="154" t="s">
        <v>19</v>
      </c>
      <c r="F121" s="155" t="s">
        <v>657</v>
      </c>
      <c r="H121" s="156">
        <v>57.974999999999994</v>
      </c>
      <c r="I121" s="157"/>
      <c r="L121" s="153"/>
      <c r="M121" s="158"/>
      <c r="T121" s="159"/>
      <c r="AT121" s="154" t="s">
        <v>139</v>
      </c>
      <c r="AU121" s="154" t="s">
        <v>135</v>
      </c>
      <c r="AV121" s="13" t="s">
        <v>135</v>
      </c>
      <c r="AW121" s="13" t="s">
        <v>33</v>
      </c>
      <c r="AX121" s="13" t="s">
        <v>72</v>
      </c>
      <c r="AY121" s="154" t="s">
        <v>124</v>
      </c>
    </row>
    <row r="122" spans="2:65" s="12" customFormat="1" ht="11.25">
      <c r="B122" s="145"/>
      <c r="D122" s="146" t="s">
        <v>139</v>
      </c>
      <c r="E122" s="147" t="s">
        <v>19</v>
      </c>
      <c r="F122" s="148" t="s">
        <v>658</v>
      </c>
      <c r="H122" s="149">
        <v>6</v>
      </c>
      <c r="I122" s="150"/>
      <c r="L122" s="145"/>
      <c r="M122" s="151"/>
      <c r="T122" s="152"/>
      <c r="AT122" s="147" t="s">
        <v>139</v>
      </c>
      <c r="AU122" s="147" t="s">
        <v>135</v>
      </c>
      <c r="AV122" s="12" t="s">
        <v>82</v>
      </c>
      <c r="AW122" s="12" t="s">
        <v>33</v>
      </c>
      <c r="AX122" s="12" t="s">
        <v>72</v>
      </c>
      <c r="AY122" s="147" t="s">
        <v>124</v>
      </c>
    </row>
    <row r="123" spans="2:65" s="13" customFormat="1" ht="11.25">
      <c r="B123" s="153"/>
      <c r="D123" s="146" t="s">
        <v>139</v>
      </c>
      <c r="E123" s="154" t="s">
        <v>19</v>
      </c>
      <c r="F123" s="155" t="s">
        <v>659</v>
      </c>
      <c r="H123" s="156">
        <v>6</v>
      </c>
      <c r="I123" s="157"/>
      <c r="L123" s="153"/>
      <c r="M123" s="158"/>
      <c r="T123" s="159"/>
      <c r="AT123" s="154" t="s">
        <v>139</v>
      </c>
      <c r="AU123" s="154" t="s">
        <v>135</v>
      </c>
      <c r="AV123" s="13" t="s">
        <v>135</v>
      </c>
      <c r="AW123" s="13" t="s">
        <v>33</v>
      </c>
      <c r="AX123" s="13" t="s">
        <v>72</v>
      </c>
      <c r="AY123" s="154" t="s">
        <v>124</v>
      </c>
    </row>
    <row r="124" spans="2:65" s="14" customFormat="1" ht="11.25">
      <c r="B124" s="160"/>
      <c r="D124" s="146" t="s">
        <v>139</v>
      </c>
      <c r="E124" s="161" t="s">
        <v>19</v>
      </c>
      <c r="F124" s="162" t="s">
        <v>145</v>
      </c>
      <c r="H124" s="163">
        <v>63.974999999999994</v>
      </c>
      <c r="I124" s="164"/>
      <c r="L124" s="160"/>
      <c r="M124" s="165"/>
      <c r="T124" s="166"/>
      <c r="AT124" s="161" t="s">
        <v>139</v>
      </c>
      <c r="AU124" s="161" t="s">
        <v>135</v>
      </c>
      <c r="AV124" s="14" t="s">
        <v>134</v>
      </c>
      <c r="AW124" s="14" t="s">
        <v>33</v>
      </c>
      <c r="AX124" s="14" t="s">
        <v>80</v>
      </c>
      <c r="AY124" s="161" t="s">
        <v>124</v>
      </c>
    </row>
    <row r="125" spans="2:65" s="1" customFormat="1" ht="24.2" customHeight="1">
      <c r="B125" s="33"/>
      <c r="C125" s="128" t="s">
        <v>167</v>
      </c>
      <c r="D125" s="128" t="s">
        <v>129</v>
      </c>
      <c r="E125" s="129" t="s">
        <v>660</v>
      </c>
      <c r="F125" s="130" t="s">
        <v>661</v>
      </c>
      <c r="G125" s="131" t="s">
        <v>132</v>
      </c>
      <c r="H125" s="132">
        <v>50.49</v>
      </c>
      <c r="I125" s="133"/>
      <c r="J125" s="134">
        <f>ROUND(I125*H125,1)</f>
        <v>0</v>
      </c>
      <c r="K125" s="130" t="s">
        <v>133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2.2000000000000001E-4</v>
      </c>
      <c r="R125" s="137">
        <f>Q125*H125</f>
        <v>1.1107800000000001E-2</v>
      </c>
      <c r="S125" s="137">
        <v>2.0000000000000001E-4</v>
      </c>
      <c r="T125" s="138">
        <f>S125*H125</f>
        <v>1.0098000000000001E-2</v>
      </c>
      <c r="AR125" s="139" t="s">
        <v>134</v>
      </c>
      <c r="AT125" s="139" t="s">
        <v>129</v>
      </c>
      <c r="AU125" s="139" t="s">
        <v>135</v>
      </c>
      <c r="AY125" s="18" t="s">
        <v>124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134</v>
      </c>
      <c r="BM125" s="139" t="s">
        <v>662</v>
      </c>
    </row>
    <row r="126" spans="2:65" s="1" customFormat="1" ht="11.25">
      <c r="B126" s="33"/>
      <c r="D126" s="141" t="s">
        <v>137</v>
      </c>
      <c r="F126" s="142" t="s">
        <v>663</v>
      </c>
      <c r="I126" s="143"/>
      <c r="L126" s="33"/>
      <c r="M126" s="144"/>
      <c r="T126" s="54"/>
      <c r="AT126" s="18" t="s">
        <v>137</v>
      </c>
      <c r="AU126" s="18" t="s">
        <v>135</v>
      </c>
    </row>
    <row r="127" spans="2:65" s="12" customFormat="1" ht="11.25">
      <c r="B127" s="145"/>
      <c r="D127" s="146" t="s">
        <v>139</v>
      </c>
      <c r="E127" s="147" t="s">
        <v>19</v>
      </c>
      <c r="F127" s="148" t="s">
        <v>664</v>
      </c>
      <c r="H127" s="149">
        <v>20.49</v>
      </c>
      <c r="I127" s="150"/>
      <c r="L127" s="145"/>
      <c r="M127" s="151"/>
      <c r="T127" s="152"/>
      <c r="AT127" s="147" t="s">
        <v>139</v>
      </c>
      <c r="AU127" s="147" t="s">
        <v>135</v>
      </c>
      <c r="AV127" s="12" t="s">
        <v>82</v>
      </c>
      <c r="AW127" s="12" t="s">
        <v>33</v>
      </c>
      <c r="AX127" s="12" t="s">
        <v>72</v>
      </c>
      <c r="AY127" s="147" t="s">
        <v>124</v>
      </c>
    </row>
    <row r="128" spans="2:65" s="12" customFormat="1" ht="11.25">
      <c r="B128" s="145"/>
      <c r="D128" s="146" t="s">
        <v>139</v>
      </c>
      <c r="E128" s="147" t="s">
        <v>19</v>
      </c>
      <c r="F128" s="148" t="s">
        <v>665</v>
      </c>
      <c r="H128" s="149">
        <v>25</v>
      </c>
      <c r="I128" s="150"/>
      <c r="L128" s="145"/>
      <c r="M128" s="151"/>
      <c r="T128" s="152"/>
      <c r="AT128" s="147" t="s">
        <v>139</v>
      </c>
      <c r="AU128" s="147" t="s">
        <v>135</v>
      </c>
      <c r="AV128" s="12" t="s">
        <v>82</v>
      </c>
      <c r="AW128" s="12" t="s">
        <v>33</v>
      </c>
      <c r="AX128" s="12" t="s">
        <v>72</v>
      </c>
      <c r="AY128" s="147" t="s">
        <v>124</v>
      </c>
    </row>
    <row r="129" spans="2:65" s="12" customFormat="1" ht="11.25">
      <c r="B129" s="145"/>
      <c r="D129" s="146" t="s">
        <v>139</v>
      </c>
      <c r="E129" s="147" t="s">
        <v>19</v>
      </c>
      <c r="F129" s="148" t="s">
        <v>666</v>
      </c>
      <c r="H129" s="149">
        <v>5</v>
      </c>
      <c r="I129" s="150"/>
      <c r="L129" s="145"/>
      <c r="M129" s="151"/>
      <c r="T129" s="152"/>
      <c r="AT129" s="147" t="s">
        <v>139</v>
      </c>
      <c r="AU129" s="147" t="s">
        <v>135</v>
      </c>
      <c r="AV129" s="12" t="s">
        <v>82</v>
      </c>
      <c r="AW129" s="12" t="s">
        <v>33</v>
      </c>
      <c r="AX129" s="12" t="s">
        <v>72</v>
      </c>
      <c r="AY129" s="147" t="s">
        <v>124</v>
      </c>
    </row>
    <row r="130" spans="2:65" s="14" customFormat="1" ht="11.25">
      <c r="B130" s="160"/>
      <c r="D130" s="146" t="s">
        <v>139</v>
      </c>
      <c r="E130" s="161" t="s">
        <v>19</v>
      </c>
      <c r="F130" s="162" t="s">
        <v>145</v>
      </c>
      <c r="H130" s="163">
        <v>50.489999999999995</v>
      </c>
      <c r="I130" s="164"/>
      <c r="L130" s="160"/>
      <c r="M130" s="165"/>
      <c r="T130" s="166"/>
      <c r="AT130" s="161" t="s">
        <v>139</v>
      </c>
      <c r="AU130" s="161" t="s">
        <v>135</v>
      </c>
      <c r="AV130" s="14" t="s">
        <v>134</v>
      </c>
      <c r="AW130" s="14" t="s">
        <v>33</v>
      </c>
      <c r="AX130" s="14" t="s">
        <v>80</v>
      </c>
      <c r="AY130" s="161" t="s">
        <v>124</v>
      </c>
    </row>
    <row r="131" spans="2:65" s="1" customFormat="1" ht="24.2" customHeight="1">
      <c r="B131" s="33"/>
      <c r="C131" s="128" t="s">
        <v>172</v>
      </c>
      <c r="D131" s="128" t="s">
        <v>129</v>
      </c>
      <c r="E131" s="129" t="s">
        <v>667</v>
      </c>
      <c r="F131" s="130" t="s">
        <v>668</v>
      </c>
      <c r="G131" s="131" t="s">
        <v>669</v>
      </c>
      <c r="H131" s="132">
        <v>58</v>
      </c>
      <c r="I131" s="133"/>
      <c r="J131" s="134">
        <f>ROUND(I131*H131,1)</f>
        <v>0</v>
      </c>
      <c r="K131" s="130" t="s">
        <v>19</v>
      </c>
      <c r="L131" s="33"/>
      <c r="M131" s="135" t="s">
        <v>19</v>
      </c>
      <c r="N131" s="136" t="s">
        <v>43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134</v>
      </c>
      <c r="AT131" s="139" t="s">
        <v>129</v>
      </c>
      <c r="AU131" s="139" t="s">
        <v>135</v>
      </c>
      <c r="AY131" s="18" t="s">
        <v>124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80</v>
      </c>
      <c r="BK131" s="140">
        <f>ROUND(I131*H131,1)</f>
        <v>0</v>
      </c>
      <c r="BL131" s="18" t="s">
        <v>134</v>
      </c>
      <c r="BM131" s="139" t="s">
        <v>670</v>
      </c>
    </row>
    <row r="132" spans="2:65" s="12" customFormat="1" ht="11.25">
      <c r="B132" s="145"/>
      <c r="D132" s="146" t="s">
        <v>139</v>
      </c>
      <c r="E132" s="147" t="s">
        <v>19</v>
      </c>
      <c r="F132" s="148" t="s">
        <v>671</v>
      </c>
      <c r="H132" s="149">
        <v>20</v>
      </c>
      <c r="I132" s="150"/>
      <c r="L132" s="145"/>
      <c r="M132" s="151"/>
      <c r="T132" s="152"/>
      <c r="AT132" s="147" t="s">
        <v>139</v>
      </c>
      <c r="AU132" s="147" t="s">
        <v>135</v>
      </c>
      <c r="AV132" s="12" t="s">
        <v>82</v>
      </c>
      <c r="AW132" s="12" t="s">
        <v>33</v>
      </c>
      <c r="AX132" s="12" t="s">
        <v>72</v>
      </c>
      <c r="AY132" s="147" t="s">
        <v>124</v>
      </c>
    </row>
    <row r="133" spans="2:65" s="13" customFormat="1" ht="11.25">
      <c r="B133" s="153"/>
      <c r="D133" s="146" t="s">
        <v>139</v>
      </c>
      <c r="E133" s="154" t="s">
        <v>19</v>
      </c>
      <c r="F133" s="155" t="s">
        <v>672</v>
      </c>
      <c r="H133" s="156">
        <v>20</v>
      </c>
      <c r="I133" s="157"/>
      <c r="L133" s="153"/>
      <c r="M133" s="158"/>
      <c r="T133" s="159"/>
      <c r="AT133" s="154" t="s">
        <v>139</v>
      </c>
      <c r="AU133" s="154" t="s">
        <v>135</v>
      </c>
      <c r="AV133" s="13" t="s">
        <v>135</v>
      </c>
      <c r="AW133" s="13" t="s">
        <v>33</v>
      </c>
      <c r="AX133" s="13" t="s">
        <v>72</v>
      </c>
      <c r="AY133" s="154" t="s">
        <v>124</v>
      </c>
    </row>
    <row r="134" spans="2:65" s="12" customFormat="1" ht="11.25">
      <c r="B134" s="145"/>
      <c r="D134" s="146" t="s">
        <v>139</v>
      </c>
      <c r="E134" s="147" t="s">
        <v>19</v>
      </c>
      <c r="F134" s="148" t="s">
        <v>671</v>
      </c>
      <c r="H134" s="149">
        <v>20</v>
      </c>
      <c r="I134" s="150"/>
      <c r="L134" s="145"/>
      <c r="M134" s="151"/>
      <c r="T134" s="152"/>
      <c r="AT134" s="147" t="s">
        <v>139</v>
      </c>
      <c r="AU134" s="147" t="s">
        <v>135</v>
      </c>
      <c r="AV134" s="12" t="s">
        <v>82</v>
      </c>
      <c r="AW134" s="12" t="s">
        <v>33</v>
      </c>
      <c r="AX134" s="12" t="s">
        <v>72</v>
      </c>
      <c r="AY134" s="147" t="s">
        <v>124</v>
      </c>
    </row>
    <row r="135" spans="2:65" s="13" customFormat="1" ht="11.25">
      <c r="B135" s="153"/>
      <c r="D135" s="146" t="s">
        <v>139</v>
      </c>
      <c r="E135" s="154" t="s">
        <v>19</v>
      </c>
      <c r="F135" s="155" t="s">
        <v>673</v>
      </c>
      <c r="H135" s="156">
        <v>20</v>
      </c>
      <c r="I135" s="157"/>
      <c r="L135" s="153"/>
      <c r="M135" s="158"/>
      <c r="T135" s="159"/>
      <c r="AT135" s="154" t="s">
        <v>139</v>
      </c>
      <c r="AU135" s="154" t="s">
        <v>135</v>
      </c>
      <c r="AV135" s="13" t="s">
        <v>135</v>
      </c>
      <c r="AW135" s="13" t="s">
        <v>33</v>
      </c>
      <c r="AX135" s="13" t="s">
        <v>72</v>
      </c>
      <c r="AY135" s="154" t="s">
        <v>124</v>
      </c>
    </row>
    <row r="136" spans="2:65" s="12" customFormat="1" ht="11.25">
      <c r="B136" s="145"/>
      <c r="D136" s="146" t="s">
        <v>139</v>
      </c>
      <c r="E136" s="147" t="s">
        <v>19</v>
      </c>
      <c r="F136" s="148" t="s">
        <v>674</v>
      </c>
      <c r="H136" s="149">
        <v>8</v>
      </c>
      <c r="I136" s="150"/>
      <c r="L136" s="145"/>
      <c r="M136" s="151"/>
      <c r="T136" s="152"/>
      <c r="AT136" s="147" t="s">
        <v>139</v>
      </c>
      <c r="AU136" s="147" t="s">
        <v>135</v>
      </c>
      <c r="AV136" s="12" t="s">
        <v>82</v>
      </c>
      <c r="AW136" s="12" t="s">
        <v>33</v>
      </c>
      <c r="AX136" s="12" t="s">
        <v>72</v>
      </c>
      <c r="AY136" s="147" t="s">
        <v>124</v>
      </c>
    </row>
    <row r="137" spans="2:65" s="12" customFormat="1" ht="11.25">
      <c r="B137" s="145"/>
      <c r="D137" s="146" t="s">
        <v>139</v>
      </c>
      <c r="E137" s="147" t="s">
        <v>19</v>
      </c>
      <c r="F137" s="148" t="s">
        <v>675</v>
      </c>
      <c r="H137" s="149">
        <v>2</v>
      </c>
      <c r="I137" s="150"/>
      <c r="L137" s="145"/>
      <c r="M137" s="151"/>
      <c r="T137" s="152"/>
      <c r="AT137" s="147" t="s">
        <v>139</v>
      </c>
      <c r="AU137" s="147" t="s">
        <v>135</v>
      </c>
      <c r="AV137" s="12" t="s">
        <v>82</v>
      </c>
      <c r="AW137" s="12" t="s">
        <v>33</v>
      </c>
      <c r="AX137" s="12" t="s">
        <v>72</v>
      </c>
      <c r="AY137" s="147" t="s">
        <v>124</v>
      </c>
    </row>
    <row r="138" spans="2:65" s="13" customFormat="1" ht="11.25">
      <c r="B138" s="153"/>
      <c r="D138" s="146" t="s">
        <v>139</v>
      </c>
      <c r="E138" s="154" t="s">
        <v>19</v>
      </c>
      <c r="F138" s="155" t="s">
        <v>676</v>
      </c>
      <c r="H138" s="156">
        <v>10</v>
      </c>
      <c r="I138" s="157"/>
      <c r="L138" s="153"/>
      <c r="M138" s="158"/>
      <c r="T138" s="159"/>
      <c r="AT138" s="154" t="s">
        <v>139</v>
      </c>
      <c r="AU138" s="154" t="s">
        <v>135</v>
      </c>
      <c r="AV138" s="13" t="s">
        <v>135</v>
      </c>
      <c r="AW138" s="13" t="s">
        <v>33</v>
      </c>
      <c r="AX138" s="13" t="s">
        <v>72</v>
      </c>
      <c r="AY138" s="154" t="s">
        <v>124</v>
      </c>
    </row>
    <row r="139" spans="2:65" s="12" customFormat="1" ht="11.25">
      <c r="B139" s="145"/>
      <c r="D139" s="146" t="s">
        <v>139</v>
      </c>
      <c r="E139" s="147" t="s">
        <v>19</v>
      </c>
      <c r="F139" s="148" t="s">
        <v>674</v>
      </c>
      <c r="H139" s="149">
        <v>8</v>
      </c>
      <c r="I139" s="150"/>
      <c r="L139" s="145"/>
      <c r="M139" s="151"/>
      <c r="T139" s="152"/>
      <c r="AT139" s="147" t="s">
        <v>139</v>
      </c>
      <c r="AU139" s="147" t="s">
        <v>135</v>
      </c>
      <c r="AV139" s="12" t="s">
        <v>82</v>
      </c>
      <c r="AW139" s="12" t="s">
        <v>33</v>
      </c>
      <c r="AX139" s="12" t="s">
        <v>72</v>
      </c>
      <c r="AY139" s="147" t="s">
        <v>124</v>
      </c>
    </row>
    <row r="140" spans="2:65" s="13" customFormat="1" ht="11.25">
      <c r="B140" s="153"/>
      <c r="D140" s="146" t="s">
        <v>139</v>
      </c>
      <c r="E140" s="154" t="s">
        <v>19</v>
      </c>
      <c r="F140" s="155" t="s">
        <v>677</v>
      </c>
      <c r="H140" s="156">
        <v>8</v>
      </c>
      <c r="I140" s="157"/>
      <c r="L140" s="153"/>
      <c r="M140" s="158"/>
      <c r="T140" s="159"/>
      <c r="AT140" s="154" t="s">
        <v>139</v>
      </c>
      <c r="AU140" s="154" t="s">
        <v>135</v>
      </c>
      <c r="AV140" s="13" t="s">
        <v>135</v>
      </c>
      <c r="AW140" s="13" t="s">
        <v>33</v>
      </c>
      <c r="AX140" s="13" t="s">
        <v>72</v>
      </c>
      <c r="AY140" s="154" t="s">
        <v>124</v>
      </c>
    </row>
    <row r="141" spans="2:65" s="14" customFormat="1" ht="11.25">
      <c r="B141" s="160"/>
      <c r="D141" s="146" t="s">
        <v>139</v>
      </c>
      <c r="E141" s="161" t="s">
        <v>19</v>
      </c>
      <c r="F141" s="162" t="s">
        <v>145</v>
      </c>
      <c r="H141" s="163">
        <v>58</v>
      </c>
      <c r="I141" s="164"/>
      <c r="L141" s="160"/>
      <c r="M141" s="165"/>
      <c r="T141" s="166"/>
      <c r="AT141" s="161" t="s">
        <v>139</v>
      </c>
      <c r="AU141" s="161" t="s">
        <v>135</v>
      </c>
      <c r="AV141" s="14" t="s">
        <v>134</v>
      </c>
      <c r="AW141" s="14" t="s">
        <v>33</v>
      </c>
      <c r="AX141" s="14" t="s">
        <v>80</v>
      </c>
      <c r="AY141" s="161" t="s">
        <v>124</v>
      </c>
    </row>
    <row r="142" spans="2:65" s="11" customFormat="1" ht="22.9" customHeight="1">
      <c r="B142" s="116"/>
      <c r="D142" s="117" t="s">
        <v>71</v>
      </c>
      <c r="E142" s="126" t="s">
        <v>678</v>
      </c>
      <c r="F142" s="126" t="s">
        <v>679</v>
      </c>
      <c r="I142" s="119"/>
      <c r="J142" s="127">
        <f>BK142</f>
        <v>0</v>
      </c>
      <c r="L142" s="116"/>
      <c r="M142" s="121"/>
      <c r="P142" s="122">
        <f>SUM(P143:P145)</f>
        <v>0</v>
      </c>
      <c r="R142" s="122">
        <f>SUM(R143:R145)</f>
        <v>0</v>
      </c>
      <c r="T142" s="123">
        <f>SUM(T143:T145)</f>
        <v>0</v>
      </c>
      <c r="AR142" s="117" t="s">
        <v>80</v>
      </c>
      <c r="AT142" s="124" t="s">
        <v>71</v>
      </c>
      <c r="AU142" s="124" t="s">
        <v>80</v>
      </c>
      <c r="AY142" s="117" t="s">
        <v>124</v>
      </c>
      <c r="BK142" s="125">
        <f>SUM(BK143:BK145)</f>
        <v>0</v>
      </c>
    </row>
    <row r="143" spans="2:65" s="1" customFormat="1" ht="33" customHeight="1">
      <c r="B143" s="33"/>
      <c r="C143" s="128" t="s">
        <v>178</v>
      </c>
      <c r="D143" s="128" t="s">
        <v>129</v>
      </c>
      <c r="E143" s="129" t="s">
        <v>680</v>
      </c>
      <c r="F143" s="130" t="s">
        <v>681</v>
      </c>
      <c r="G143" s="131" t="s">
        <v>263</v>
      </c>
      <c r="H143" s="132">
        <v>0.54900000000000004</v>
      </c>
      <c r="I143" s="133"/>
      <c r="J143" s="134">
        <f>ROUND(I143*H143,1)</f>
        <v>0</v>
      </c>
      <c r="K143" s="130" t="s">
        <v>133</v>
      </c>
      <c r="L143" s="33"/>
      <c r="M143" s="135" t="s">
        <v>19</v>
      </c>
      <c r="N143" s="136" t="s">
        <v>43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134</v>
      </c>
      <c r="AT143" s="139" t="s">
        <v>129</v>
      </c>
      <c r="AU143" s="139" t="s">
        <v>82</v>
      </c>
      <c r="AY143" s="18" t="s">
        <v>124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80</v>
      </c>
      <c r="BK143" s="140">
        <f>ROUND(I143*H143,1)</f>
        <v>0</v>
      </c>
      <c r="BL143" s="18" t="s">
        <v>134</v>
      </c>
      <c r="BM143" s="139" t="s">
        <v>682</v>
      </c>
    </row>
    <row r="144" spans="2:65" s="1" customFormat="1" ht="11.25">
      <c r="B144" s="33"/>
      <c r="D144" s="141" t="s">
        <v>137</v>
      </c>
      <c r="F144" s="142" t="s">
        <v>683</v>
      </c>
      <c r="I144" s="143"/>
      <c r="L144" s="33"/>
      <c r="M144" s="144"/>
      <c r="T144" s="54"/>
      <c r="AT144" s="18" t="s">
        <v>137</v>
      </c>
      <c r="AU144" s="18" t="s">
        <v>82</v>
      </c>
    </row>
    <row r="145" spans="2:65" s="12" customFormat="1" ht="11.25">
      <c r="B145" s="145"/>
      <c r="D145" s="146" t="s">
        <v>139</v>
      </c>
      <c r="E145" s="147" t="s">
        <v>19</v>
      </c>
      <c r="F145" s="148" t="s">
        <v>684</v>
      </c>
      <c r="H145" s="149">
        <v>0.54900000000000004</v>
      </c>
      <c r="I145" s="150"/>
      <c r="L145" s="145"/>
      <c r="M145" s="151"/>
      <c r="T145" s="152"/>
      <c r="AT145" s="147" t="s">
        <v>139</v>
      </c>
      <c r="AU145" s="147" t="s">
        <v>82</v>
      </c>
      <c r="AV145" s="12" t="s">
        <v>82</v>
      </c>
      <c r="AW145" s="12" t="s">
        <v>33</v>
      </c>
      <c r="AX145" s="12" t="s">
        <v>80</v>
      </c>
      <c r="AY145" s="147" t="s">
        <v>124</v>
      </c>
    </row>
    <row r="146" spans="2:65" s="11" customFormat="1" ht="25.9" customHeight="1">
      <c r="B146" s="116"/>
      <c r="D146" s="117" t="s">
        <v>71</v>
      </c>
      <c r="E146" s="118" t="s">
        <v>285</v>
      </c>
      <c r="F146" s="118" t="s">
        <v>286</v>
      </c>
      <c r="I146" s="119"/>
      <c r="J146" s="120">
        <f>BK146</f>
        <v>0</v>
      </c>
      <c r="L146" s="116"/>
      <c r="M146" s="121"/>
      <c r="P146" s="122">
        <f>P147</f>
        <v>0</v>
      </c>
      <c r="R146" s="122">
        <f>R147</f>
        <v>0.53006315999999998</v>
      </c>
      <c r="T146" s="123">
        <f>T147</f>
        <v>0</v>
      </c>
      <c r="AR146" s="117" t="s">
        <v>82</v>
      </c>
      <c r="AT146" s="124" t="s">
        <v>71</v>
      </c>
      <c r="AU146" s="124" t="s">
        <v>72</v>
      </c>
      <c r="AY146" s="117" t="s">
        <v>124</v>
      </c>
      <c r="BK146" s="125">
        <f>BK147</f>
        <v>0</v>
      </c>
    </row>
    <row r="147" spans="2:65" s="11" customFormat="1" ht="22.9" customHeight="1">
      <c r="B147" s="116"/>
      <c r="D147" s="117" t="s">
        <v>71</v>
      </c>
      <c r="E147" s="126" t="s">
        <v>570</v>
      </c>
      <c r="F147" s="126" t="s">
        <v>571</v>
      </c>
      <c r="I147" s="119"/>
      <c r="J147" s="127">
        <f>BK147</f>
        <v>0</v>
      </c>
      <c r="L147" s="116"/>
      <c r="M147" s="121"/>
      <c r="P147" s="122">
        <f>SUM(P148:P240)</f>
        <v>0</v>
      </c>
      <c r="R147" s="122">
        <f>SUM(R148:R240)</f>
        <v>0.53006315999999998</v>
      </c>
      <c r="T147" s="123">
        <f>SUM(T148:T240)</f>
        <v>0</v>
      </c>
      <c r="AR147" s="117" t="s">
        <v>82</v>
      </c>
      <c r="AT147" s="124" t="s">
        <v>71</v>
      </c>
      <c r="AU147" s="124" t="s">
        <v>80</v>
      </c>
      <c r="AY147" s="117" t="s">
        <v>124</v>
      </c>
      <c r="BK147" s="125">
        <f>SUM(BK148:BK240)</f>
        <v>0</v>
      </c>
    </row>
    <row r="148" spans="2:65" s="1" customFormat="1" ht="37.9" customHeight="1">
      <c r="B148" s="33"/>
      <c r="C148" s="128" t="s">
        <v>125</v>
      </c>
      <c r="D148" s="128" t="s">
        <v>129</v>
      </c>
      <c r="E148" s="129" t="s">
        <v>685</v>
      </c>
      <c r="F148" s="130" t="s">
        <v>686</v>
      </c>
      <c r="G148" s="131" t="s">
        <v>132</v>
      </c>
      <c r="H148" s="132">
        <v>434.47800000000001</v>
      </c>
      <c r="I148" s="133"/>
      <c r="J148" s="134">
        <f>ROUND(I148*H148,1)</f>
        <v>0</v>
      </c>
      <c r="K148" s="130" t="s">
        <v>133</v>
      </c>
      <c r="L148" s="33"/>
      <c r="M148" s="135" t="s">
        <v>19</v>
      </c>
      <c r="N148" s="136" t="s">
        <v>43</v>
      </c>
      <c r="P148" s="137">
        <f>O148*H148</f>
        <v>0</v>
      </c>
      <c r="Q148" s="137">
        <v>3.4000000000000002E-4</v>
      </c>
      <c r="R148" s="137">
        <f>Q148*H148</f>
        <v>0.14772252000000002</v>
      </c>
      <c r="S148" s="137">
        <v>0</v>
      </c>
      <c r="T148" s="138">
        <f>S148*H148</f>
        <v>0</v>
      </c>
      <c r="AR148" s="139" t="s">
        <v>222</v>
      </c>
      <c r="AT148" s="139" t="s">
        <v>129</v>
      </c>
      <c r="AU148" s="139" t="s">
        <v>82</v>
      </c>
      <c r="AY148" s="18" t="s">
        <v>124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8" t="s">
        <v>80</v>
      </c>
      <c r="BK148" s="140">
        <f>ROUND(I148*H148,1)</f>
        <v>0</v>
      </c>
      <c r="BL148" s="18" t="s">
        <v>222</v>
      </c>
      <c r="BM148" s="139" t="s">
        <v>687</v>
      </c>
    </row>
    <row r="149" spans="2:65" s="1" customFormat="1" ht="11.25">
      <c r="B149" s="33"/>
      <c r="D149" s="141" t="s">
        <v>137</v>
      </c>
      <c r="F149" s="142" t="s">
        <v>688</v>
      </c>
      <c r="I149" s="143"/>
      <c r="L149" s="33"/>
      <c r="M149" s="144"/>
      <c r="T149" s="54"/>
      <c r="AT149" s="18" t="s">
        <v>137</v>
      </c>
      <c r="AU149" s="18" t="s">
        <v>82</v>
      </c>
    </row>
    <row r="150" spans="2:65" s="12" customFormat="1" ht="11.25">
      <c r="B150" s="145"/>
      <c r="D150" s="146" t="s">
        <v>139</v>
      </c>
      <c r="E150" s="147" t="s">
        <v>19</v>
      </c>
      <c r="F150" s="148" t="s">
        <v>689</v>
      </c>
      <c r="H150" s="149">
        <v>119.63</v>
      </c>
      <c r="I150" s="150"/>
      <c r="L150" s="145"/>
      <c r="M150" s="151"/>
      <c r="T150" s="152"/>
      <c r="AT150" s="147" t="s">
        <v>139</v>
      </c>
      <c r="AU150" s="147" t="s">
        <v>82</v>
      </c>
      <c r="AV150" s="12" t="s">
        <v>82</v>
      </c>
      <c r="AW150" s="12" t="s">
        <v>33</v>
      </c>
      <c r="AX150" s="12" t="s">
        <v>72</v>
      </c>
      <c r="AY150" s="147" t="s">
        <v>124</v>
      </c>
    </row>
    <row r="151" spans="2:65" s="12" customFormat="1" ht="11.25">
      <c r="B151" s="145"/>
      <c r="D151" s="146" t="s">
        <v>139</v>
      </c>
      <c r="E151" s="147" t="s">
        <v>19</v>
      </c>
      <c r="F151" s="148" t="s">
        <v>690</v>
      </c>
      <c r="H151" s="149">
        <v>34.18</v>
      </c>
      <c r="I151" s="150"/>
      <c r="L151" s="145"/>
      <c r="M151" s="151"/>
      <c r="T151" s="152"/>
      <c r="AT151" s="147" t="s">
        <v>139</v>
      </c>
      <c r="AU151" s="147" t="s">
        <v>82</v>
      </c>
      <c r="AV151" s="12" t="s">
        <v>82</v>
      </c>
      <c r="AW151" s="12" t="s">
        <v>33</v>
      </c>
      <c r="AX151" s="12" t="s">
        <v>72</v>
      </c>
      <c r="AY151" s="147" t="s">
        <v>124</v>
      </c>
    </row>
    <row r="152" spans="2:65" s="12" customFormat="1" ht="11.25">
      <c r="B152" s="145"/>
      <c r="D152" s="146" t="s">
        <v>139</v>
      </c>
      <c r="E152" s="147" t="s">
        <v>19</v>
      </c>
      <c r="F152" s="148" t="s">
        <v>691</v>
      </c>
      <c r="H152" s="149">
        <v>-23</v>
      </c>
      <c r="I152" s="150"/>
      <c r="L152" s="145"/>
      <c r="M152" s="151"/>
      <c r="T152" s="152"/>
      <c r="AT152" s="147" t="s">
        <v>139</v>
      </c>
      <c r="AU152" s="147" t="s">
        <v>82</v>
      </c>
      <c r="AV152" s="12" t="s">
        <v>82</v>
      </c>
      <c r="AW152" s="12" t="s">
        <v>33</v>
      </c>
      <c r="AX152" s="12" t="s">
        <v>72</v>
      </c>
      <c r="AY152" s="147" t="s">
        <v>124</v>
      </c>
    </row>
    <row r="153" spans="2:65" s="12" customFormat="1" ht="11.25">
      <c r="B153" s="145"/>
      <c r="D153" s="146" t="s">
        <v>139</v>
      </c>
      <c r="E153" s="147" t="s">
        <v>19</v>
      </c>
      <c r="F153" s="148" t="s">
        <v>692</v>
      </c>
      <c r="H153" s="149">
        <v>6.3</v>
      </c>
      <c r="I153" s="150"/>
      <c r="L153" s="145"/>
      <c r="M153" s="151"/>
      <c r="T153" s="152"/>
      <c r="AT153" s="147" t="s">
        <v>139</v>
      </c>
      <c r="AU153" s="147" t="s">
        <v>82</v>
      </c>
      <c r="AV153" s="12" t="s">
        <v>82</v>
      </c>
      <c r="AW153" s="12" t="s">
        <v>33</v>
      </c>
      <c r="AX153" s="12" t="s">
        <v>72</v>
      </c>
      <c r="AY153" s="147" t="s">
        <v>124</v>
      </c>
    </row>
    <row r="154" spans="2:65" s="12" customFormat="1" ht="11.25">
      <c r="B154" s="145"/>
      <c r="D154" s="146" t="s">
        <v>139</v>
      </c>
      <c r="E154" s="147" t="s">
        <v>19</v>
      </c>
      <c r="F154" s="148" t="s">
        <v>693</v>
      </c>
      <c r="H154" s="149">
        <v>0.88500000000000001</v>
      </c>
      <c r="I154" s="150"/>
      <c r="L154" s="145"/>
      <c r="M154" s="151"/>
      <c r="T154" s="152"/>
      <c r="AT154" s="147" t="s">
        <v>139</v>
      </c>
      <c r="AU154" s="147" t="s">
        <v>82</v>
      </c>
      <c r="AV154" s="12" t="s">
        <v>82</v>
      </c>
      <c r="AW154" s="12" t="s">
        <v>33</v>
      </c>
      <c r="AX154" s="12" t="s">
        <v>72</v>
      </c>
      <c r="AY154" s="147" t="s">
        <v>124</v>
      </c>
    </row>
    <row r="155" spans="2:65" s="12" customFormat="1" ht="11.25">
      <c r="B155" s="145"/>
      <c r="D155" s="146" t="s">
        <v>139</v>
      </c>
      <c r="E155" s="147" t="s">
        <v>19</v>
      </c>
      <c r="F155" s="148" t="s">
        <v>694</v>
      </c>
      <c r="H155" s="149">
        <v>0.78</v>
      </c>
      <c r="I155" s="150"/>
      <c r="L155" s="145"/>
      <c r="M155" s="151"/>
      <c r="T155" s="152"/>
      <c r="AT155" s="147" t="s">
        <v>139</v>
      </c>
      <c r="AU155" s="147" t="s">
        <v>82</v>
      </c>
      <c r="AV155" s="12" t="s">
        <v>82</v>
      </c>
      <c r="AW155" s="12" t="s">
        <v>33</v>
      </c>
      <c r="AX155" s="12" t="s">
        <v>72</v>
      </c>
      <c r="AY155" s="147" t="s">
        <v>124</v>
      </c>
    </row>
    <row r="156" spans="2:65" s="13" customFormat="1" ht="11.25">
      <c r="B156" s="153"/>
      <c r="D156" s="146" t="s">
        <v>139</v>
      </c>
      <c r="E156" s="154" t="s">
        <v>19</v>
      </c>
      <c r="F156" s="155" t="s">
        <v>695</v>
      </c>
      <c r="H156" s="156">
        <v>138.77500000000001</v>
      </c>
      <c r="I156" s="157"/>
      <c r="L156" s="153"/>
      <c r="M156" s="158"/>
      <c r="T156" s="159"/>
      <c r="AT156" s="154" t="s">
        <v>139</v>
      </c>
      <c r="AU156" s="154" t="s">
        <v>82</v>
      </c>
      <c r="AV156" s="13" t="s">
        <v>135</v>
      </c>
      <c r="AW156" s="13" t="s">
        <v>33</v>
      </c>
      <c r="AX156" s="13" t="s">
        <v>72</v>
      </c>
      <c r="AY156" s="154" t="s">
        <v>124</v>
      </c>
    </row>
    <row r="157" spans="2:65" s="12" customFormat="1" ht="11.25">
      <c r="B157" s="145"/>
      <c r="D157" s="146" t="s">
        <v>139</v>
      </c>
      <c r="E157" s="147" t="s">
        <v>19</v>
      </c>
      <c r="F157" s="148" t="s">
        <v>689</v>
      </c>
      <c r="H157" s="149">
        <v>119.63</v>
      </c>
      <c r="I157" s="150"/>
      <c r="L157" s="145"/>
      <c r="M157" s="151"/>
      <c r="T157" s="152"/>
      <c r="AT157" s="147" t="s">
        <v>139</v>
      </c>
      <c r="AU157" s="147" t="s">
        <v>82</v>
      </c>
      <c r="AV157" s="12" t="s">
        <v>82</v>
      </c>
      <c r="AW157" s="12" t="s">
        <v>33</v>
      </c>
      <c r="AX157" s="12" t="s">
        <v>72</v>
      </c>
      <c r="AY157" s="147" t="s">
        <v>124</v>
      </c>
    </row>
    <row r="158" spans="2:65" s="12" customFormat="1" ht="11.25">
      <c r="B158" s="145"/>
      <c r="D158" s="146" t="s">
        <v>139</v>
      </c>
      <c r="E158" s="147" t="s">
        <v>19</v>
      </c>
      <c r="F158" s="148" t="s">
        <v>690</v>
      </c>
      <c r="H158" s="149">
        <v>34.18</v>
      </c>
      <c r="I158" s="150"/>
      <c r="L158" s="145"/>
      <c r="M158" s="151"/>
      <c r="T158" s="152"/>
      <c r="AT158" s="147" t="s">
        <v>139</v>
      </c>
      <c r="AU158" s="147" t="s">
        <v>82</v>
      </c>
      <c r="AV158" s="12" t="s">
        <v>82</v>
      </c>
      <c r="AW158" s="12" t="s">
        <v>33</v>
      </c>
      <c r="AX158" s="12" t="s">
        <v>72</v>
      </c>
      <c r="AY158" s="147" t="s">
        <v>124</v>
      </c>
    </row>
    <row r="159" spans="2:65" s="12" customFormat="1" ht="11.25">
      <c r="B159" s="145"/>
      <c r="D159" s="146" t="s">
        <v>139</v>
      </c>
      <c r="E159" s="147" t="s">
        <v>19</v>
      </c>
      <c r="F159" s="148" t="s">
        <v>696</v>
      </c>
      <c r="H159" s="149">
        <v>-10.62</v>
      </c>
      <c r="I159" s="150"/>
      <c r="L159" s="145"/>
      <c r="M159" s="151"/>
      <c r="T159" s="152"/>
      <c r="AT159" s="147" t="s">
        <v>139</v>
      </c>
      <c r="AU159" s="147" t="s">
        <v>82</v>
      </c>
      <c r="AV159" s="12" t="s">
        <v>82</v>
      </c>
      <c r="AW159" s="12" t="s">
        <v>33</v>
      </c>
      <c r="AX159" s="12" t="s">
        <v>72</v>
      </c>
      <c r="AY159" s="147" t="s">
        <v>124</v>
      </c>
    </row>
    <row r="160" spans="2:65" s="12" customFormat="1" ht="11.25">
      <c r="B160" s="145"/>
      <c r="D160" s="146" t="s">
        <v>139</v>
      </c>
      <c r="E160" s="147" t="s">
        <v>19</v>
      </c>
      <c r="F160" s="148" t="s">
        <v>697</v>
      </c>
      <c r="H160" s="149">
        <v>-7.56</v>
      </c>
      <c r="I160" s="150"/>
      <c r="L160" s="145"/>
      <c r="M160" s="151"/>
      <c r="T160" s="152"/>
      <c r="AT160" s="147" t="s">
        <v>139</v>
      </c>
      <c r="AU160" s="147" t="s">
        <v>82</v>
      </c>
      <c r="AV160" s="12" t="s">
        <v>82</v>
      </c>
      <c r="AW160" s="12" t="s">
        <v>33</v>
      </c>
      <c r="AX160" s="12" t="s">
        <v>72</v>
      </c>
      <c r="AY160" s="147" t="s">
        <v>124</v>
      </c>
    </row>
    <row r="161" spans="2:51" s="12" customFormat="1" ht="11.25">
      <c r="B161" s="145"/>
      <c r="D161" s="146" t="s">
        <v>139</v>
      </c>
      <c r="E161" s="147" t="s">
        <v>19</v>
      </c>
      <c r="F161" s="148" t="s">
        <v>698</v>
      </c>
      <c r="H161" s="149">
        <v>2.52</v>
      </c>
      <c r="I161" s="150"/>
      <c r="L161" s="145"/>
      <c r="M161" s="151"/>
      <c r="T161" s="152"/>
      <c r="AT161" s="147" t="s">
        <v>139</v>
      </c>
      <c r="AU161" s="147" t="s">
        <v>82</v>
      </c>
      <c r="AV161" s="12" t="s">
        <v>82</v>
      </c>
      <c r="AW161" s="12" t="s">
        <v>33</v>
      </c>
      <c r="AX161" s="12" t="s">
        <v>72</v>
      </c>
      <c r="AY161" s="147" t="s">
        <v>124</v>
      </c>
    </row>
    <row r="162" spans="2:51" s="12" customFormat="1" ht="11.25">
      <c r="B162" s="145"/>
      <c r="D162" s="146" t="s">
        <v>139</v>
      </c>
      <c r="E162" s="147" t="s">
        <v>19</v>
      </c>
      <c r="F162" s="148" t="s">
        <v>699</v>
      </c>
      <c r="H162" s="149">
        <v>1.0349999999999999</v>
      </c>
      <c r="I162" s="150"/>
      <c r="L162" s="145"/>
      <c r="M162" s="151"/>
      <c r="T162" s="152"/>
      <c r="AT162" s="147" t="s">
        <v>139</v>
      </c>
      <c r="AU162" s="147" t="s">
        <v>82</v>
      </c>
      <c r="AV162" s="12" t="s">
        <v>82</v>
      </c>
      <c r="AW162" s="12" t="s">
        <v>33</v>
      </c>
      <c r="AX162" s="12" t="s">
        <v>72</v>
      </c>
      <c r="AY162" s="147" t="s">
        <v>124</v>
      </c>
    </row>
    <row r="163" spans="2:51" s="12" customFormat="1" ht="11.25">
      <c r="B163" s="145"/>
      <c r="D163" s="146" t="s">
        <v>139</v>
      </c>
      <c r="E163" s="147" t="s">
        <v>19</v>
      </c>
      <c r="F163" s="148" t="s">
        <v>700</v>
      </c>
      <c r="H163" s="149">
        <v>2.16</v>
      </c>
      <c r="I163" s="150"/>
      <c r="L163" s="145"/>
      <c r="M163" s="151"/>
      <c r="T163" s="152"/>
      <c r="AT163" s="147" t="s">
        <v>139</v>
      </c>
      <c r="AU163" s="147" t="s">
        <v>82</v>
      </c>
      <c r="AV163" s="12" t="s">
        <v>82</v>
      </c>
      <c r="AW163" s="12" t="s">
        <v>33</v>
      </c>
      <c r="AX163" s="12" t="s">
        <v>72</v>
      </c>
      <c r="AY163" s="147" t="s">
        <v>124</v>
      </c>
    </row>
    <row r="164" spans="2:51" s="12" customFormat="1" ht="11.25">
      <c r="B164" s="145"/>
      <c r="D164" s="146" t="s">
        <v>139</v>
      </c>
      <c r="E164" s="147" t="s">
        <v>19</v>
      </c>
      <c r="F164" s="148" t="s">
        <v>701</v>
      </c>
      <c r="H164" s="149">
        <v>0.72</v>
      </c>
      <c r="I164" s="150"/>
      <c r="L164" s="145"/>
      <c r="M164" s="151"/>
      <c r="T164" s="152"/>
      <c r="AT164" s="147" t="s">
        <v>139</v>
      </c>
      <c r="AU164" s="147" t="s">
        <v>82</v>
      </c>
      <c r="AV164" s="12" t="s">
        <v>82</v>
      </c>
      <c r="AW164" s="12" t="s">
        <v>33</v>
      </c>
      <c r="AX164" s="12" t="s">
        <v>72</v>
      </c>
      <c r="AY164" s="147" t="s">
        <v>124</v>
      </c>
    </row>
    <row r="165" spans="2:51" s="13" customFormat="1" ht="11.25">
      <c r="B165" s="153"/>
      <c r="D165" s="146" t="s">
        <v>139</v>
      </c>
      <c r="E165" s="154" t="s">
        <v>19</v>
      </c>
      <c r="F165" s="155" t="s">
        <v>673</v>
      </c>
      <c r="H165" s="156">
        <v>142.065</v>
      </c>
      <c r="I165" s="157"/>
      <c r="L165" s="153"/>
      <c r="M165" s="158"/>
      <c r="T165" s="159"/>
      <c r="AT165" s="154" t="s">
        <v>139</v>
      </c>
      <c r="AU165" s="154" t="s">
        <v>82</v>
      </c>
      <c r="AV165" s="13" t="s">
        <v>135</v>
      </c>
      <c r="AW165" s="13" t="s">
        <v>33</v>
      </c>
      <c r="AX165" s="13" t="s">
        <v>72</v>
      </c>
      <c r="AY165" s="154" t="s">
        <v>124</v>
      </c>
    </row>
    <row r="166" spans="2:51" s="12" customFormat="1" ht="11.25">
      <c r="B166" s="145"/>
      <c r="D166" s="146" t="s">
        <v>139</v>
      </c>
      <c r="E166" s="147" t="s">
        <v>19</v>
      </c>
      <c r="F166" s="148" t="s">
        <v>702</v>
      </c>
      <c r="H166" s="149">
        <v>81.069999999999993</v>
      </c>
      <c r="I166" s="150"/>
      <c r="L166" s="145"/>
      <c r="M166" s="151"/>
      <c r="T166" s="152"/>
      <c r="AT166" s="147" t="s">
        <v>139</v>
      </c>
      <c r="AU166" s="147" t="s">
        <v>82</v>
      </c>
      <c r="AV166" s="12" t="s">
        <v>82</v>
      </c>
      <c r="AW166" s="12" t="s">
        <v>33</v>
      </c>
      <c r="AX166" s="12" t="s">
        <v>72</v>
      </c>
      <c r="AY166" s="147" t="s">
        <v>124</v>
      </c>
    </row>
    <row r="167" spans="2:51" s="12" customFormat="1" ht="11.25">
      <c r="B167" s="145"/>
      <c r="D167" s="146" t="s">
        <v>139</v>
      </c>
      <c r="E167" s="147" t="s">
        <v>19</v>
      </c>
      <c r="F167" s="148" t="s">
        <v>703</v>
      </c>
      <c r="H167" s="149">
        <v>-6.1459999999999999</v>
      </c>
      <c r="I167" s="150"/>
      <c r="L167" s="145"/>
      <c r="M167" s="151"/>
      <c r="T167" s="152"/>
      <c r="AT167" s="147" t="s">
        <v>139</v>
      </c>
      <c r="AU167" s="147" t="s">
        <v>82</v>
      </c>
      <c r="AV167" s="12" t="s">
        <v>82</v>
      </c>
      <c r="AW167" s="12" t="s">
        <v>33</v>
      </c>
      <c r="AX167" s="12" t="s">
        <v>72</v>
      </c>
      <c r="AY167" s="147" t="s">
        <v>124</v>
      </c>
    </row>
    <row r="168" spans="2:51" s="12" customFormat="1" ht="11.25">
      <c r="B168" s="145"/>
      <c r="D168" s="146" t="s">
        <v>139</v>
      </c>
      <c r="E168" s="147" t="s">
        <v>19</v>
      </c>
      <c r="F168" s="148" t="s">
        <v>704</v>
      </c>
      <c r="H168" s="149">
        <v>1.44</v>
      </c>
      <c r="I168" s="150"/>
      <c r="L168" s="145"/>
      <c r="M168" s="151"/>
      <c r="T168" s="152"/>
      <c r="AT168" s="147" t="s">
        <v>139</v>
      </c>
      <c r="AU168" s="147" t="s">
        <v>82</v>
      </c>
      <c r="AV168" s="12" t="s">
        <v>82</v>
      </c>
      <c r="AW168" s="12" t="s">
        <v>33</v>
      </c>
      <c r="AX168" s="12" t="s">
        <v>72</v>
      </c>
      <c r="AY168" s="147" t="s">
        <v>124</v>
      </c>
    </row>
    <row r="169" spans="2:51" s="12" customFormat="1" ht="11.25">
      <c r="B169" s="145"/>
      <c r="D169" s="146" t="s">
        <v>139</v>
      </c>
      <c r="E169" s="147" t="s">
        <v>19</v>
      </c>
      <c r="F169" s="148" t="s">
        <v>705</v>
      </c>
      <c r="H169" s="149">
        <v>0.91500000000000004</v>
      </c>
      <c r="I169" s="150"/>
      <c r="L169" s="145"/>
      <c r="M169" s="151"/>
      <c r="T169" s="152"/>
      <c r="AT169" s="147" t="s">
        <v>139</v>
      </c>
      <c r="AU169" s="147" t="s">
        <v>82</v>
      </c>
      <c r="AV169" s="12" t="s">
        <v>82</v>
      </c>
      <c r="AW169" s="12" t="s">
        <v>33</v>
      </c>
      <c r="AX169" s="12" t="s">
        <v>72</v>
      </c>
      <c r="AY169" s="147" t="s">
        <v>124</v>
      </c>
    </row>
    <row r="170" spans="2:51" s="12" customFormat="1" ht="11.25">
      <c r="B170" s="145"/>
      <c r="D170" s="146" t="s">
        <v>139</v>
      </c>
      <c r="E170" s="147" t="s">
        <v>19</v>
      </c>
      <c r="F170" s="148" t="s">
        <v>706</v>
      </c>
      <c r="H170" s="149">
        <v>0.79500000000000004</v>
      </c>
      <c r="I170" s="150"/>
      <c r="L170" s="145"/>
      <c r="M170" s="151"/>
      <c r="T170" s="152"/>
      <c r="AT170" s="147" t="s">
        <v>139</v>
      </c>
      <c r="AU170" s="147" t="s">
        <v>82</v>
      </c>
      <c r="AV170" s="12" t="s">
        <v>82</v>
      </c>
      <c r="AW170" s="12" t="s">
        <v>33</v>
      </c>
      <c r="AX170" s="12" t="s">
        <v>72</v>
      </c>
      <c r="AY170" s="147" t="s">
        <v>124</v>
      </c>
    </row>
    <row r="171" spans="2:51" s="13" customFormat="1" ht="11.25">
      <c r="B171" s="153"/>
      <c r="D171" s="146" t="s">
        <v>139</v>
      </c>
      <c r="E171" s="154" t="s">
        <v>19</v>
      </c>
      <c r="F171" s="155" t="s">
        <v>676</v>
      </c>
      <c r="H171" s="156">
        <v>78.073999999999998</v>
      </c>
      <c r="I171" s="157"/>
      <c r="L171" s="153"/>
      <c r="M171" s="158"/>
      <c r="T171" s="159"/>
      <c r="AT171" s="154" t="s">
        <v>139</v>
      </c>
      <c r="AU171" s="154" t="s">
        <v>82</v>
      </c>
      <c r="AV171" s="13" t="s">
        <v>135</v>
      </c>
      <c r="AW171" s="13" t="s">
        <v>33</v>
      </c>
      <c r="AX171" s="13" t="s">
        <v>72</v>
      </c>
      <c r="AY171" s="154" t="s">
        <v>124</v>
      </c>
    </row>
    <row r="172" spans="2:51" s="12" customFormat="1" ht="11.25">
      <c r="B172" s="145"/>
      <c r="D172" s="146" t="s">
        <v>139</v>
      </c>
      <c r="E172" s="147" t="s">
        <v>19</v>
      </c>
      <c r="F172" s="148" t="s">
        <v>702</v>
      </c>
      <c r="H172" s="149">
        <v>81.069999999999993</v>
      </c>
      <c r="I172" s="150"/>
      <c r="L172" s="145"/>
      <c r="M172" s="151"/>
      <c r="T172" s="152"/>
      <c r="AT172" s="147" t="s">
        <v>139</v>
      </c>
      <c r="AU172" s="147" t="s">
        <v>82</v>
      </c>
      <c r="AV172" s="12" t="s">
        <v>82</v>
      </c>
      <c r="AW172" s="12" t="s">
        <v>33</v>
      </c>
      <c r="AX172" s="12" t="s">
        <v>72</v>
      </c>
      <c r="AY172" s="147" t="s">
        <v>124</v>
      </c>
    </row>
    <row r="173" spans="2:51" s="12" customFormat="1" ht="11.25">
      <c r="B173" s="145"/>
      <c r="D173" s="146" t="s">
        <v>139</v>
      </c>
      <c r="E173" s="147" t="s">
        <v>19</v>
      </c>
      <c r="F173" s="148" t="s">
        <v>707</v>
      </c>
      <c r="H173" s="149">
        <v>-8.7759999999999998</v>
      </c>
      <c r="I173" s="150"/>
      <c r="L173" s="145"/>
      <c r="M173" s="151"/>
      <c r="T173" s="152"/>
      <c r="AT173" s="147" t="s">
        <v>139</v>
      </c>
      <c r="AU173" s="147" t="s">
        <v>82</v>
      </c>
      <c r="AV173" s="12" t="s">
        <v>82</v>
      </c>
      <c r="AW173" s="12" t="s">
        <v>33</v>
      </c>
      <c r="AX173" s="12" t="s">
        <v>72</v>
      </c>
      <c r="AY173" s="147" t="s">
        <v>124</v>
      </c>
    </row>
    <row r="174" spans="2:51" s="12" customFormat="1" ht="11.25">
      <c r="B174" s="145"/>
      <c r="D174" s="146" t="s">
        <v>139</v>
      </c>
      <c r="E174" s="147" t="s">
        <v>19</v>
      </c>
      <c r="F174" s="148" t="s">
        <v>698</v>
      </c>
      <c r="H174" s="149">
        <v>2.52</v>
      </c>
      <c r="I174" s="150"/>
      <c r="L174" s="145"/>
      <c r="M174" s="151"/>
      <c r="T174" s="152"/>
      <c r="AT174" s="147" t="s">
        <v>139</v>
      </c>
      <c r="AU174" s="147" t="s">
        <v>82</v>
      </c>
      <c r="AV174" s="12" t="s">
        <v>82</v>
      </c>
      <c r="AW174" s="12" t="s">
        <v>33</v>
      </c>
      <c r="AX174" s="12" t="s">
        <v>72</v>
      </c>
      <c r="AY174" s="147" t="s">
        <v>124</v>
      </c>
    </row>
    <row r="175" spans="2:51" s="12" customFormat="1" ht="11.25">
      <c r="B175" s="145"/>
      <c r="D175" s="146" t="s">
        <v>139</v>
      </c>
      <c r="E175" s="147" t="s">
        <v>19</v>
      </c>
      <c r="F175" s="148" t="s">
        <v>708</v>
      </c>
      <c r="H175" s="149">
        <v>0.75</v>
      </c>
      <c r="I175" s="150"/>
      <c r="L175" s="145"/>
      <c r="M175" s="151"/>
      <c r="T175" s="152"/>
      <c r="AT175" s="147" t="s">
        <v>139</v>
      </c>
      <c r="AU175" s="147" t="s">
        <v>82</v>
      </c>
      <c r="AV175" s="12" t="s">
        <v>82</v>
      </c>
      <c r="AW175" s="12" t="s">
        <v>33</v>
      </c>
      <c r="AX175" s="12" t="s">
        <v>72</v>
      </c>
      <c r="AY175" s="147" t="s">
        <v>124</v>
      </c>
    </row>
    <row r="176" spans="2:51" s="13" customFormat="1" ht="11.25">
      <c r="B176" s="153"/>
      <c r="D176" s="146" t="s">
        <v>139</v>
      </c>
      <c r="E176" s="154" t="s">
        <v>19</v>
      </c>
      <c r="F176" s="155" t="s">
        <v>677</v>
      </c>
      <c r="H176" s="156">
        <v>75.563999999999993</v>
      </c>
      <c r="I176" s="157"/>
      <c r="L176" s="153"/>
      <c r="M176" s="158"/>
      <c r="T176" s="159"/>
      <c r="AT176" s="154" t="s">
        <v>139</v>
      </c>
      <c r="AU176" s="154" t="s">
        <v>82</v>
      </c>
      <c r="AV176" s="13" t="s">
        <v>135</v>
      </c>
      <c r="AW176" s="13" t="s">
        <v>33</v>
      </c>
      <c r="AX176" s="13" t="s">
        <v>72</v>
      </c>
      <c r="AY176" s="154" t="s">
        <v>124</v>
      </c>
    </row>
    <row r="177" spans="2:65" s="14" customFormat="1" ht="11.25">
      <c r="B177" s="160"/>
      <c r="D177" s="146" t="s">
        <v>139</v>
      </c>
      <c r="E177" s="161" t="s">
        <v>19</v>
      </c>
      <c r="F177" s="162" t="s">
        <v>145</v>
      </c>
      <c r="H177" s="163">
        <v>434.47800000000001</v>
      </c>
      <c r="I177" s="164"/>
      <c r="L177" s="160"/>
      <c r="M177" s="165"/>
      <c r="T177" s="166"/>
      <c r="AT177" s="161" t="s">
        <v>139</v>
      </c>
      <c r="AU177" s="161" t="s">
        <v>82</v>
      </c>
      <c r="AV177" s="14" t="s">
        <v>134</v>
      </c>
      <c r="AW177" s="14" t="s">
        <v>33</v>
      </c>
      <c r="AX177" s="14" t="s">
        <v>80</v>
      </c>
      <c r="AY177" s="161" t="s">
        <v>124</v>
      </c>
    </row>
    <row r="178" spans="2:65" s="1" customFormat="1" ht="16.5" customHeight="1">
      <c r="B178" s="33"/>
      <c r="C178" s="128" t="s">
        <v>186</v>
      </c>
      <c r="D178" s="128" t="s">
        <v>129</v>
      </c>
      <c r="E178" s="129" t="s">
        <v>709</v>
      </c>
      <c r="F178" s="130" t="s">
        <v>710</v>
      </c>
      <c r="G178" s="131" t="s">
        <v>132</v>
      </c>
      <c r="H178" s="132">
        <v>434.47800000000001</v>
      </c>
      <c r="I178" s="133"/>
      <c r="J178" s="134">
        <f>ROUND(I178*H178,1)</f>
        <v>0</v>
      </c>
      <c r="K178" s="130" t="s">
        <v>133</v>
      </c>
      <c r="L178" s="33"/>
      <c r="M178" s="135" t="s">
        <v>19</v>
      </c>
      <c r="N178" s="136" t="s">
        <v>43</v>
      </c>
      <c r="P178" s="137">
        <f>O178*H178</f>
        <v>0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222</v>
      </c>
      <c r="AT178" s="139" t="s">
        <v>129</v>
      </c>
      <c r="AU178" s="139" t="s">
        <v>82</v>
      </c>
      <c r="AY178" s="18" t="s">
        <v>124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8" t="s">
        <v>80</v>
      </c>
      <c r="BK178" s="140">
        <f>ROUND(I178*H178,1)</f>
        <v>0</v>
      </c>
      <c r="BL178" s="18" t="s">
        <v>222</v>
      </c>
      <c r="BM178" s="139" t="s">
        <v>711</v>
      </c>
    </row>
    <row r="179" spans="2:65" s="1" customFormat="1" ht="11.25">
      <c r="B179" s="33"/>
      <c r="D179" s="141" t="s">
        <v>137</v>
      </c>
      <c r="F179" s="142" t="s">
        <v>712</v>
      </c>
      <c r="I179" s="143"/>
      <c r="L179" s="33"/>
      <c r="M179" s="144"/>
      <c r="T179" s="54"/>
      <c r="AT179" s="18" t="s">
        <v>137</v>
      </c>
      <c r="AU179" s="18" t="s">
        <v>82</v>
      </c>
    </row>
    <row r="180" spans="2:65" s="1" customFormat="1" ht="24.2" customHeight="1">
      <c r="B180" s="33"/>
      <c r="C180" s="128" t="s">
        <v>191</v>
      </c>
      <c r="D180" s="128" t="s">
        <v>129</v>
      </c>
      <c r="E180" s="129" t="s">
        <v>713</v>
      </c>
      <c r="F180" s="130" t="s">
        <v>714</v>
      </c>
      <c r="G180" s="131" t="s">
        <v>132</v>
      </c>
      <c r="H180" s="132">
        <v>434.47800000000001</v>
      </c>
      <c r="I180" s="133"/>
      <c r="J180" s="134">
        <f>ROUND(I180*H180,1)</f>
        <v>0</v>
      </c>
      <c r="K180" s="130" t="s">
        <v>133</v>
      </c>
      <c r="L180" s="33"/>
      <c r="M180" s="135" t="s">
        <v>19</v>
      </c>
      <c r="N180" s="136" t="s">
        <v>43</v>
      </c>
      <c r="P180" s="137">
        <f>O180*H180</f>
        <v>0</v>
      </c>
      <c r="Q180" s="137">
        <v>1.3999999999999999E-4</v>
      </c>
      <c r="R180" s="137">
        <f>Q180*H180</f>
        <v>6.0826919999999993E-2</v>
      </c>
      <c r="S180" s="137">
        <v>0</v>
      </c>
      <c r="T180" s="138">
        <f>S180*H180</f>
        <v>0</v>
      </c>
      <c r="AR180" s="139" t="s">
        <v>222</v>
      </c>
      <c r="AT180" s="139" t="s">
        <v>129</v>
      </c>
      <c r="AU180" s="139" t="s">
        <v>82</v>
      </c>
      <c r="AY180" s="18" t="s">
        <v>124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8" t="s">
        <v>80</v>
      </c>
      <c r="BK180" s="140">
        <f>ROUND(I180*H180,1)</f>
        <v>0</v>
      </c>
      <c r="BL180" s="18" t="s">
        <v>222</v>
      </c>
      <c r="BM180" s="139" t="s">
        <v>715</v>
      </c>
    </row>
    <row r="181" spans="2:65" s="1" customFormat="1" ht="11.25">
      <c r="B181" s="33"/>
      <c r="D181" s="141" t="s">
        <v>137</v>
      </c>
      <c r="F181" s="142" t="s">
        <v>716</v>
      </c>
      <c r="I181" s="143"/>
      <c r="L181" s="33"/>
      <c r="M181" s="144"/>
      <c r="T181" s="54"/>
      <c r="AT181" s="18" t="s">
        <v>137</v>
      </c>
      <c r="AU181" s="18" t="s">
        <v>82</v>
      </c>
    </row>
    <row r="182" spans="2:65" s="1" customFormat="1" ht="24.2" customHeight="1">
      <c r="B182" s="33"/>
      <c r="C182" s="128" t="s">
        <v>8</v>
      </c>
      <c r="D182" s="128" t="s">
        <v>129</v>
      </c>
      <c r="E182" s="129" t="s">
        <v>717</v>
      </c>
      <c r="F182" s="130" t="s">
        <v>718</v>
      </c>
      <c r="G182" s="131" t="s">
        <v>132</v>
      </c>
      <c r="H182" s="132">
        <v>434.47800000000001</v>
      </c>
      <c r="I182" s="133"/>
      <c r="J182" s="134">
        <f>ROUND(I182*H182,1)</f>
        <v>0</v>
      </c>
      <c r="K182" s="130" t="s">
        <v>133</v>
      </c>
      <c r="L182" s="33"/>
      <c r="M182" s="135" t="s">
        <v>19</v>
      </c>
      <c r="N182" s="136" t="s">
        <v>43</v>
      </c>
      <c r="P182" s="137">
        <f>O182*H182</f>
        <v>0</v>
      </c>
      <c r="Q182" s="137">
        <v>3.6000000000000002E-4</v>
      </c>
      <c r="R182" s="137">
        <f>Q182*H182</f>
        <v>0.15641208000000001</v>
      </c>
      <c r="S182" s="137">
        <v>0</v>
      </c>
      <c r="T182" s="138">
        <f>S182*H182</f>
        <v>0</v>
      </c>
      <c r="AR182" s="139" t="s">
        <v>222</v>
      </c>
      <c r="AT182" s="139" t="s">
        <v>129</v>
      </c>
      <c r="AU182" s="139" t="s">
        <v>82</v>
      </c>
      <c r="AY182" s="18" t="s">
        <v>124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8" t="s">
        <v>80</v>
      </c>
      <c r="BK182" s="140">
        <f>ROUND(I182*H182,1)</f>
        <v>0</v>
      </c>
      <c r="BL182" s="18" t="s">
        <v>222</v>
      </c>
      <c r="BM182" s="139" t="s">
        <v>719</v>
      </c>
    </row>
    <row r="183" spans="2:65" s="1" customFormat="1" ht="11.25">
      <c r="B183" s="33"/>
      <c r="D183" s="141" t="s">
        <v>137</v>
      </c>
      <c r="F183" s="142" t="s">
        <v>720</v>
      </c>
      <c r="I183" s="143"/>
      <c r="L183" s="33"/>
      <c r="M183" s="144"/>
      <c r="T183" s="54"/>
      <c r="AT183" s="18" t="s">
        <v>137</v>
      </c>
      <c r="AU183" s="18" t="s">
        <v>82</v>
      </c>
    </row>
    <row r="184" spans="2:65" s="15" customFormat="1" ht="11.25">
      <c r="B184" s="167"/>
      <c r="D184" s="146" t="s">
        <v>139</v>
      </c>
      <c r="E184" s="168" t="s">
        <v>19</v>
      </c>
      <c r="F184" s="169" t="s">
        <v>721</v>
      </c>
      <c r="H184" s="168" t="s">
        <v>19</v>
      </c>
      <c r="I184" s="170"/>
      <c r="L184" s="167"/>
      <c r="M184" s="171"/>
      <c r="T184" s="172"/>
      <c r="AT184" s="168" t="s">
        <v>139</v>
      </c>
      <c r="AU184" s="168" t="s">
        <v>82</v>
      </c>
      <c r="AV184" s="15" t="s">
        <v>80</v>
      </c>
      <c r="AW184" s="15" t="s">
        <v>33</v>
      </c>
      <c r="AX184" s="15" t="s">
        <v>72</v>
      </c>
      <c r="AY184" s="168" t="s">
        <v>124</v>
      </c>
    </row>
    <row r="185" spans="2:65" s="12" customFormat="1" ht="11.25">
      <c r="B185" s="145"/>
      <c r="D185" s="146" t="s">
        <v>139</v>
      </c>
      <c r="E185" s="147" t="s">
        <v>19</v>
      </c>
      <c r="F185" s="148" t="s">
        <v>722</v>
      </c>
      <c r="H185" s="149">
        <v>434.47800000000001</v>
      </c>
      <c r="I185" s="150"/>
      <c r="L185" s="145"/>
      <c r="M185" s="151"/>
      <c r="T185" s="152"/>
      <c r="AT185" s="147" t="s">
        <v>139</v>
      </c>
      <c r="AU185" s="147" t="s">
        <v>82</v>
      </c>
      <c r="AV185" s="12" t="s">
        <v>82</v>
      </c>
      <c r="AW185" s="12" t="s">
        <v>33</v>
      </c>
      <c r="AX185" s="12" t="s">
        <v>80</v>
      </c>
      <c r="AY185" s="147" t="s">
        <v>124</v>
      </c>
    </row>
    <row r="186" spans="2:65" s="1" customFormat="1" ht="24.2" customHeight="1">
      <c r="B186" s="33"/>
      <c r="C186" s="128" t="s">
        <v>200</v>
      </c>
      <c r="D186" s="128" t="s">
        <v>129</v>
      </c>
      <c r="E186" s="129" t="s">
        <v>717</v>
      </c>
      <c r="F186" s="130" t="s">
        <v>718</v>
      </c>
      <c r="G186" s="131" t="s">
        <v>132</v>
      </c>
      <c r="H186" s="132">
        <v>434.47800000000001</v>
      </c>
      <c r="I186" s="133"/>
      <c r="J186" s="134">
        <f>ROUND(I186*H186,1)</f>
        <v>0</v>
      </c>
      <c r="K186" s="130" t="s">
        <v>133</v>
      </c>
      <c r="L186" s="33"/>
      <c r="M186" s="135" t="s">
        <v>19</v>
      </c>
      <c r="N186" s="136" t="s">
        <v>43</v>
      </c>
      <c r="P186" s="137">
        <f>O186*H186</f>
        <v>0</v>
      </c>
      <c r="Q186" s="137">
        <v>3.6000000000000002E-4</v>
      </c>
      <c r="R186" s="137">
        <f>Q186*H186</f>
        <v>0.15641208000000001</v>
      </c>
      <c r="S186" s="137">
        <v>0</v>
      </c>
      <c r="T186" s="138">
        <f>S186*H186</f>
        <v>0</v>
      </c>
      <c r="AR186" s="139" t="s">
        <v>222</v>
      </c>
      <c r="AT186" s="139" t="s">
        <v>129</v>
      </c>
      <c r="AU186" s="139" t="s">
        <v>82</v>
      </c>
      <c r="AY186" s="18" t="s">
        <v>124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8" t="s">
        <v>80</v>
      </c>
      <c r="BK186" s="140">
        <f>ROUND(I186*H186,1)</f>
        <v>0</v>
      </c>
      <c r="BL186" s="18" t="s">
        <v>222</v>
      </c>
      <c r="BM186" s="139" t="s">
        <v>723</v>
      </c>
    </row>
    <row r="187" spans="2:65" s="1" customFormat="1" ht="11.25">
      <c r="B187" s="33"/>
      <c r="D187" s="141" t="s">
        <v>137</v>
      </c>
      <c r="F187" s="142" t="s">
        <v>720</v>
      </c>
      <c r="I187" s="143"/>
      <c r="L187" s="33"/>
      <c r="M187" s="144"/>
      <c r="T187" s="54"/>
      <c r="AT187" s="18" t="s">
        <v>137</v>
      </c>
      <c r="AU187" s="18" t="s">
        <v>82</v>
      </c>
    </row>
    <row r="188" spans="2:65" s="15" customFormat="1" ht="11.25">
      <c r="B188" s="167"/>
      <c r="D188" s="146" t="s">
        <v>139</v>
      </c>
      <c r="E188" s="168" t="s">
        <v>19</v>
      </c>
      <c r="F188" s="169" t="s">
        <v>724</v>
      </c>
      <c r="H188" s="168" t="s">
        <v>19</v>
      </c>
      <c r="I188" s="170"/>
      <c r="L188" s="167"/>
      <c r="M188" s="171"/>
      <c r="T188" s="172"/>
      <c r="AT188" s="168" t="s">
        <v>139</v>
      </c>
      <c r="AU188" s="168" t="s">
        <v>82</v>
      </c>
      <c r="AV188" s="15" t="s">
        <v>80</v>
      </c>
      <c r="AW188" s="15" t="s">
        <v>33</v>
      </c>
      <c r="AX188" s="15" t="s">
        <v>72</v>
      </c>
      <c r="AY188" s="168" t="s">
        <v>124</v>
      </c>
    </row>
    <row r="189" spans="2:65" s="12" customFormat="1" ht="11.25">
      <c r="B189" s="145"/>
      <c r="D189" s="146" t="s">
        <v>139</v>
      </c>
      <c r="E189" s="147" t="s">
        <v>19</v>
      </c>
      <c r="F189" s="148" t="s">
        <v>722</v>
      </c>
      <c r="H189" s="149">
        <v>434.47800000000001</v>
      </c>
      <c r="I189" s="150"/>
      <c r="L189" s="145"/>
      <c r="M189" s="151"/>
      <c r="T189" s="152"/>
      <c r="AT189" s="147" t="s">
        <v>139</v>
      </c>
      <c r="AU189" s="147" t="s">
        <v>82</v>
      </c>
      <c r="AV189" s="12" t="s">
        <v>82</v>
      </c>
      <c r="AW189" s="12" t="s">
        <v>33</v>
      </c>
      <c r="AX189" s="12" t="s">
        <v>80</v>
      </c>
      <c r="AY189" s="147" t="s">
        <v>124</v>
      </c>
    </row>
    <row r="190" spans="2:65" s="1" customFormat="1" ht="24.2" customHeight="1">
      <c r="B190" s="33"/>
      <c r="C190" s="128" t="s">
        <v>205</v>
      </c>
      <c r="D190" s="128" t="s">
        <v>129</v>
      </c>
      <c r="E190" s="129" t="s">
        <v>725</v>
      </c>
      <c r="F190" s="130" t="s">
        <v>726</v>
      </c>
      <c r="G190" s="131" t="s">
        <v>132</v>
      </c>
      <c r="H190" s="132">
        <v>434.47800000000001</v>
      </c>
      <c r="I190" s="133"/>
      <c r="J190" s="134">
        <f>ROUND(I190*H190,1)</f>
        <v>0</v>
      </c>
      <c r="K190" s="130" t="s">
        <v>133</v>
      </c>
      <c r="L190" s="33"/>
      <c r="M190" s="135" t="s">
        <v>19</v>
      </c>
      <c r="N190" s="136" t="s">
        <v>43</v>
      </c>
      <c r="P190" s="137">
        <f>O190*H190</f>
        <v>0</v>
      </c>
      <c r="Q190" s="137">
        <v>2.0000000000000002E-5</v>
      </c>
      <c r="R190" s="137">
        <f>Q190*H190</f>
        <v>8.6895600000000007E-3</v>
      </c>
      <c r="S190" s="137">
        <v>0</v>
      </c>
      <c r="T190" s="138">
        <f>S190*H190</f>
        <v>0</v>
      </c>
      <c r="AR190" s="139" t="s">
        <v>222</v>
      </c>
      <c r="AT190" s="139" t="s">
        <v>129</v>
      </c>
      <c r="AU190" s="139" t="s">
        <v>82</v>
      </c>
      <c r="AY190" s="18" t="s">
        <v>124</v>
      </c>
      <c r="BE190" s="140">
        <f>IF(N190="základní",J190,0)</f>
        <v>0</v>
      </c>
      <c r="BF190" s="140">
        <f>IF(N190="snížená",J190,0)</f>
        <v>0</v>
      </c>
      <c r="BG190" s="140">
        <f>IF(N190="zákl. přenesená",J190,0)</f>
        <v>0</v>
      </c>
      <c r="BH190" s="140">
        <f>IF(N190="sníž. přenesená",J190,0)</f>
        <v>0</v>
      </c>
      <c r="BI190" s="140">
        <f>IF(N190="nulová",J190,0)</f>
        <v>0</v>
      </c>
      <c r="BJ190" s="18" t="s">
        <v>80</v>
      </c>
      <c r="BK190" s="140">
        <f>ROUND(I190*H190,1)</f>
        <v>0</v>
      </c>
      <c r="BL190" s="18" t="s">
        <v>222</v>
      </c>
      <c r="BM190" s="139" t="s">
        <v>727</v>
      </c>
    </row>
    <row r="191" spans="2:65" s="1" customFormat="1" ht="11.25">
      <c r="B191" s="33"/>
      <c r="D191" s="141" t="s">
        <v>137</v>
      </c>
      <c r="F191" s="142" t="s">
        <v>728</v>
      </c>
      <c r="I191" s="143"/>
      <c r="L191" s="33"/>
      <c r="M191" s="144"/>
      <c r="T191" s="54"/>
      <c r="AT191" s="18" t="s">
        <v>137</v>
      </c>
      <c r="AU191" s="18" t="s">
        <v>82</v>
      </c>
    </row>
    <row r="192" spans="2:65" s="1" customFormat="1" ht="24.2" customHeight="1">
      <c r="B192" s="33"/>
      <c r="C192" s="128" t="s">
        <v>213</v>
      </c>
      <c r="D192" s="128" t="s">
        <v>129</v>
      </c>
      <c r="E192" s="129" t="s">
        <v>729</v>
      </c>
      <c r="F192" s="130" t="s">
        <v>730</v>
      </c>
      <c r="G192" s="131" t="s">
        <v>157</v>
      </c>
      <c r="H192" s="132">
        <v>339.8</v>
      </c>
      <c r="I192" s="133"/>
      <c r="J192" s="134">
        <f>ROUND(I192*H192,1)</f>
        <v>0</v>
      </c>
      <c r="K192" s="130" t="s">
        <v>133</v>
      </c>
      <c r="L192" s="33"/>
      <c r="M192" s="135" t="s">
        <v>19</v>
      </c>
      <c r="N192" s="136" t="s">
        <v>43</v>
      </c>
      <c r="P192" s="137">
        <f>O192*H192</f>
        <v>0</v>
      </c>
      <c r="Q192" s="137">
        <v>0</v>
      </c>
      <c r="R192" s="137">
        <f>Q192*H192</f>
        <v>0</v>
      </c>
      <c r="S192" s="137">
        <v>0</v>
      </c>
      <c r="T192" s="138">
        <f>S192*H192</f>
        <v>0</v>
      </c>
      <c r="AR192" s="139" t="s">
        <v>222</v>
      </c>
      <c r="AT192" s="139" t="s">
        <v>129</v>
      </c>
      <c r="AU192" s="139" t="s">
        <v>82</v>
      </c>
      <c r="AY192" s="18" t="s">
        <v>124</v>
      </c>
      <c r="BE192" s="140">
        <f>IF(N192="základní",J192,0)</f>
        <v>0</v>
      </c>
      <c r="BF192" s="140">
        <f>IF(N192="snížená",J192,0)</f>
        <v>0</v>
      </c>
      <c r="BG192" s="140">
        <f>IF(N192="zákl. přenesená",J192,0)</f>
        <v>0</v>
      </c>
      <c r="BH192" s="140">
        <f>IF(N192="sníž. přenesená",J192,0)</f>
        <v>0</v>
      </c>
      <c r="BI192" s="140">
        <f>IF(N192="nulová",J192,0)</f>
        <v>0</v>
      </c>
      <c r="BJ192" s="18" t="s">
        <v>80</v>
      </c>
      <c r="BK192" s="140">
        <f>ROUND(I192*H192,1)</f>
        <v>0</v>
      </c>
      <c r="BL192" s="18" t="s">
        <v>222</v>
      </c>
      <c r="BM192" s="139" t="s">
        <v>731</v>
      </c>
    </row>
    <row r="193" spans="2:51" s="1" customFormat="1" ht="11.25">
      <c r="B193" s="33"/>
      <c r="D193" s="141" t="s">
        <v>137</v>
      </c>
      <c r="F193" s="142" t="s">
        <v>732</v>
      </c>
      <c r="I193" s="143"/>
      <c r="L193" s="33"/>
      <c r="M193" s="144"/>
      <c r="T193" s="54"/>
      <c r="AT193" s="18" t="s">
        <v>137</v>
      </c>
      <c r="AU193" s="18" t="s">
        <v>82</v>
      </c>
    </row>
    <row r="194" spans="2:51" s="12" customFormat="1" ht="11.25">
      <c r="B194" s="145"/>
      <c r="D194" s="146" t="s">
        <v>139</v>
      </c>
      <c r="E194" s="147" t="s">
        <v>19</v>
      </c>
      <c r="F194" s="148" t="s">
        <v>733</v>
      </c>
      <c r="H194" s="149">
        <v>66</v>
      </c>
      <c r="I194" s="150"/>
      <c r="L194" s="145"/>
      <c r="M194" s="151"/>
      <c r="T194" s="152"/>
      <c r="AT194" s="147" t="s">
        <v>139</v>
      </c>
      <c r="AU194" s="147" t="s">
        <v>82</v>
      </c>
      <c r="AV194" s="12" t="s">
        <v>82</v>
      </c>
      <c r="AW194" s="12" t="s">
        <v>33</v>
      </c>
      <c r="AX194" s="12" t="s">
        <v>72</v>
      </c>
      <c r="AY194" s="147" t="s">
        <v>124</v>
      </c>
    </row>
    <row r="195" spans="2:51" s="12" customFormat="1" ht="11.25">
      <c r="B195" s="145"/>
      <c r="D195" s="146" t="s">
        <v>139</v>
      </c>
      <c r="E195" s="147" t="s">
        <v>19</v>
      </c>
      <c r="F195" s="148" t="s">
        <v>734</v>
      </c>
      <c r="H195" s="149">
        <v>6.5</v>
      </c>
      <c r="I195" s="150"/>
      <c r="L195" s="145"/>
      <c r="M195" s="151"/>
      <c r="T195" s="152"/>
      <c r="AT195" s="147" t="s">
        <v>139</v>
      </c>
      <c r="AU195" s="147" t="s">
        <v>82</v>
      </c>
      <c r="AV195" s="12" t="s">
        <v>82</v>
      </c>
      <c r="AW195" s="12" t="s">
        <v>33</v>
      </c>
      <c r="AX195" s="12" t="s">
        <v>72</v>
      </c>
      <c r="AY195" s="147" t="s">
        <v>124</v>
      </c>
    </row>
    <row r="196" spans="2:51" s="12" customFormat="1" ht="11.25">
      <c r="B196" s="145"/>
      <c r="D196" s="146" t="s">
        <v>139</v>
      </c>
      <c r="E196" s="147" t="s">
        <v>19</v>
      </c>
      <c r="F196" s="148" t="s">
        <v>735</v>
      </c>
      <c r="H196" s="149">
        <v>5.8</v>
      </c>
      <c r="I196" s="150"/>
      <c r="L196" s="145"/>
      <c r="M196" s="151"/>
      <c r="T196" s="152"/>
      <c r="AT196" s="147" t="s">
        <v>139</v>
      </c>
      <c r="AU196" s="147" t="s">
        <v>82</v>
      </c>
      <c r="AV196" s="12" t="s">
        <v>82</v>
      </c>
      <c r="AW196" s="12" t="s">
        <v>33</v>
      </c>
      <c r="AX196" s="12" t="s">
        <v>72</v>
      </c>
      <c r="AY196" s="147" t="s">
        <v>124</v>
      </c>
    </row>
    <row r="197" spans="2:51" s="12" customFormat="1" ht="11.25">
      <c r="B197" s="145"/>
      <c r="D197" s="146" t="s">
        <v>139</v>
      </c>
      <c r="E197" s="147" t="s">
        <v>19</v>
      </c>
      <c r="F197" s="148" t="s">
        <v>736</v>
      </c>
      <c r="H197" s="149">
        <v>48.8</v>
      </c>
      <c r="I197" s="150"/>
      <c r="L197" s="145"/>
      <c r="M197" s="151"/>
      <c r="T197" s="152"/>
      <c r="AT197" s="147" t="s">
        <v>139</v>
      </c>
      <c r="AU197" s="147" t="s">
        <v>82</v>
      </c>
      <c r="AV197" s="12" t="s">
        <v>82</v>
      </c>
      <c r="AW197" s="12" t="s">
        <v>33</v>
      </c>
      <c r="AX197" s="12" t="s">
        <v>72</v>
      </c>
      <c r="AY197" s="147" t="s">
        <v>124</v>
      </c>
    </row>
    <row r="198" spans="2:51" s="13" customFormat="1" ht="11.25">
      <c r="B198" s="153"/>
      <c r="D198" s="146" t="s">
        <v>139</v>
      </c>
      <c r="E198" s="154" t="s">
        <v>19</v>
      </c>
      <c r="F198" s="155" t="s">
        <v>695</v>
      </c>
      <c r="H198" s="156">
        <v>127.1</v>
      </c>
      <c r="I198" s="157"/>
      <c r="L198" s="153"/>
      <c r="M198" s="158"/>
      <c r="T198" s="159"/>
      <c r="AT198" s="154" t="s">
        <v>139</v>
      </c>
      <c r="AU198" s="154" t="s">
        <v>82</v>
      </c>
      <c r="AV198" s="13" t="s">
        <v>135</v>
      </c>
      <c r="AW198" s="13" t="s">
        <v>33</v>
      </c>
      <c r="AX198" s="13" t="s">
        <v>72</v>
      </c>
      <c r="AY198" s="154" t="s">
        <v>124</v>
      </c>
    </row>
    <row r="199" spans="2:51" s="12" customFormat="1" ht="11.25">
      <c r="B199" s="145"/>
      <c r="D199" s="146" t="s">
        <v>139</v>
      </c>
      <c r="E199" s="147" t="s">
        <v>19</v>
      </c>
      <c r="F199" s="148" t="s">
        <v>737</v>
      </c>
      <c r="H199" s="149">
        <v>26.4</v>
      </c>
      <c r="I199" s="150"/>
      <c r="L199" s="145"/>
      <c r="M199" s="151"/>
      <c r="T199" s="152"/>
      <c r="AT199" s="147" t="s">
        <v>139</v>
      </c>
      <c r="AU199" s="147" t="s">
        <v>82</v>
      </c>
      <c r="AV199" s="12" t="s">
        <v>82</v>
      </c>
      <c r="AW199" s="12" t="s">
        <v>33</v>
      </c>
      <c r="AX199" s="12" t="s">
        <v>72</v>
      </c>
      <c r="AY199" s="147" t="s">
        <v>124</v>
      </c>
    </row>
    <row r="200" spans="2:51" s="12" customFormat="1" ht="11.25">
      <c r="B200" s="145"/>
      <c r="D200" s="146" t="s">
        <v>139</v>
      </c>
      <c r="E200" s="147" t="s">
        <v>19</v>
      </c>
      <c r="F200" s="148" t="s">
        <v>738</v>
      </c>
      <c r="H200" s="149">
        <v>12</v>
      </c>
      <c r="I200" s="150"/>
      <c r="L200" s="145"/>
      <c r="M200" s="151"/>
      <c r="T200" s="152"/>
      <c r="AT200" s="147" t="s">
        <v>139</v>
      </c>
      <c r="AU200" s="147" t="s">
        <v>82</v>
      </c>
      <c r="AV200" s="12" t="s">
        <v>82</v>
      </c>
      <c r="AW200" s="12" t="s">
        <v>33</v>
      </c>
      <c r="AX200" s="12" t="s">
        <v>72</v>
      </c>
      <c r="AY200" s="147" t="s">
        <v>124</v>
      </c>
    </row>
    <row r="201" spans="2:51" s="12" customFormat="1" ht="11.25">
      <c r="B201" s="145"/>
      <c r="D201" s="146" t="s">
        <v>139</v>
      </c>
      <c r="E201" s="147" t="s">
        <v>19</v>
      </c>
      <c r="F201" s="148" t="s">
        <v>739</v>
      </c>
      <c r="H201" s="149">
        <v>8.6</v>
      </c>
      <c r="I201" s="150"/>
      <c r="L201" s="145"/>
      <c r="M201" s="151"/>
      <c r="T201" s="152"/>
      <c r="AT201" s="147" t="s">
        <v>139</v>
      </c>
      <c r="AU201" s="147" t="s">
        <v>82</v>
      </c>
      <c r="AV201" s="12" t="s">
        <v>82</v>
      </c>
      <c r="AW201" s="12" t="s">
        <v>33</v>
      </c>
      <c r="AX201" s="12" t="s">
        <v>72</v>
      </c>
      <c r="AY201" s="147" t="s">
        <v>124</v>
      </c>
    </row>
    <row r="202" spans="2:51" s="12" customFormat="1" ht="11.25">
      <c r="B202" s="145"/>
      <c r="D202" s="146" t="s">
        <v>139</v>
      </c>
      <c r="E202" s="147" t="s">
        <v>19</v>
      </c>
      <c r="F202" s="148" t="s">
        <v>740</v>
      </c>
      <c r="H202" s="149">
        <v>20.399999999999999</v>
      </c>
      <c r="I202" s="150"/>
      <c r="L202" s="145"/>
      <c r="M202" s="151"/>
      <c r="T202" s="152"/>
      <c r="AT202" s="147" t="s">
        <v>139</v>
      </c>
      <c r="AU202" s="147" t="s">
        <v>82</v>
      </c>
      <c r="AV202" s="12" t="s">
        <v>82</v>
      </c>
      <c r="AW202" s="12" t="s">
        <v>33</v>
      </c>
      <c r="AX202" s="12" t="s">
        <v>72</v>
      </c>
      <c r="AY202" s="147" t="s">
        <v>124</v>
      </c>
    </row>
    <row r="203" spans="2:51" s="12" customFormat="1" ht="11.25">
      <c r="B203" s="145"/>
      <c r="D203" s="146" t="s">
        <v>139</v>
      </c>
      <c r="E203" s="147" t="s">
        <v>19</v>
      </c>
      <c r="F203" s="148" t="s">
        <v>741</v>
      </c>
      <c r="H203" s="149">
        <v>8.4</v>
      </c>
      <c r="I203" s="150"/>
      <c r="L203" s="145"/>
      <c r="M203" s="151"/>
      <c r="T203" s="152"/>
      <c r="AT203" s="147" t="s">
        <v>139</v>
      </c>
      <c r="AU203" s="147" t="s">
        <v>82</v>
      </c>
      <c r="AV203" s="12" t="s">
        <v>82</v>
      </c>
      <c r="AW203" s="12" t="s">
        <v>33</v>
      </c>
      <c r="AX203" s="12" t="s">
        <v>72</v>
      </c>
      <c r="AY203" s="147" t="s">
        <v>124</v>
      </c>
    </row>
    <row r="204" spans="2:51" s="12" customFormat="1" ht="11.25">
      <c r="B204" s="145"/>
      <c r="D204" s="146" t="s">
        <v>139</v>
      </c>
      <c r="E204" s="147" t="s">
        <v>19</v>
      </c>
      <c r="F204" s="148" t="s">
        <v>736</v>
      </c>
      <c r="H204" s="149">
        <v>48.8</v>
      </c>
      <c r="I204" s="150"/>
      <c r="L204" s="145"/>
      <c r="M204" s="151"/>
      <c r="T204" s="152"/>
      <c r="AT204" s="147" t="s">
        <v>139</v>
      </c>
      <c r="AU204" s="147" t="s">
        <v>82</v>
      </c>
      <c r="AV204" s="12" t="s">
        <v>82</v>
      </c>
      <c r="AW204" s="12" t="s">
        <v>33</v>
      </c>
      <c r="AX204" s="12" t="s">
        <v>72</v>
      </c>
      <c r="AY204" s="147" t="s">
        <v>124</v>
      </c>
    </row>
    <row r="205" spans="2:51" s="13" customFormat="1" ht="11.25">
      <c r="B205" s="153"/>
      <c r="D205" s="146" t="s">
        <v>139</v>
      </c>
      <c r="E205" s="154" t="s">
        <v>19</v>
      </c>
      <c r="F205" s="155" t="s">
        <v>673</v>
      </c>
      <c r="H205" s="156">
        <v>124.60000000000001</v>
      </c>
      <c r="I205" s="157"/>
      <c r="L205" s="153"/>
      <c r="M205" s="158"/>
      <c r="T205" s="159"/>
      <c r="AT205" s="154" t="s">
        <v>139</v>
      </c>
      <c r="AU205" s="154" t="s">
        <v>82</v>
      </c>
      <c r="AV205" s="13" t="s">
        <v>135</v>
      </c>
      <c r="AW205" s="13" t="s">
        <v>33</v>
      </c>
      <c r="AX205" s="13" t="s">
        <v>72</v>
      </c>
      <c r="AY205" s="154" t="s">
        <v>124</v>
      </c>
    </row>
    <row r="206" spans="2:51" s="12" customFormat="1" ht="11.25">
      <c r="B206" s="145"/>
      <c r="D206" s="146" t="s">
        <v>139</v>
      </c>
      <c r="E206" s="147" t="s">
        <v>19</v>
      </c>
      <c r="F206" s="148" t="s">
        <v>742</v>
      </c>
      <c r="H206" s="149">
        <v>16.8</v>
      </c>
      <c r="I206" s="150"/>
      <c r="L206" s="145"/>
      <c r="M206" s="151"/>
      <c r="T206" s="152"/>
      <c r="AT206" s="147" t="s">
        <v>139</v>
      </c>
      <c r="AU206" s="147" t="s">
        <v>82</v>
      </c>
      <c r="AV206" s="12" t="s">
        <v>82</v>
      </c>
      <c r="AW206" s="12" t="s">
        <v>33</v>
      </c>
      <c r="AX206" s="12" t="s">
        <v>72</v>
      </c>
      <c r="AY206" s="147" t="s">
        <v>124</v>
      </c>
    </row>
    <row r="207" spans="2:51" s="12" customFormat="1" ht="11.25">
      <c r="B207" s="145"/>
      <c r="D207" s="146" t="s">
        <v>139</v>
      </c>
      <c r="E207" s="147" t="s">
        <v>19</v>
      </c>
      <c r="F207" s="148" t="s">
        <v>743</v>
      </c>
      <c r="H207" s="149">
        <v>6.7</v>
      </c>
      <c r="I207" s="150"/>
      <c r="L207" s="145"/>
      <c r="M207" s="151"/>
      <c r="T207" s="152"/>
      <c r="AT207" s="147" t="s">
        <v>139</v>
      </c>
      <c r="AU207" s="147" t="s">
        <v>82</v>
      </c>
      <c r="AV207" s="12" t="s">
        <v>82</v>
      </c>
      <c r="AW207" s="12" t="s">
        <v>33</v>
      </c>
      <c r="AX207" s="12" t="s">
        <v>72</v>
      </c>
      <c r="AY207" s="147" t="s">
        <v>124</v>
      </c>
    </row>
    <row r="208" spans="2:51" s="12" customFormat="1" ht="11.25">
      <c r="B208" s="145"/>
      <c r="D208" s="146" t="s">
        <v>139</v>
      </c>
      <c r="E208" s="147" t="s">
        <v>19</v>
      </c>
      <c r="F208" s="148" t="s">
        <v>735</v>
      </c>
      <c r="H208" s="149">
        <v>5.8</v>
      </c>
      <c r="I208" s="150"/>
      <c r="L208" s="145"/>
      <c r="M208" s="151"/>
      <c r="T208" s="152"/>
      <c r="AT208" s="147" t="s">
        <v>139</v>
      </c>
      <c r="AU208" s="147" t="s">
        <v>82</v>
      </c>
      <c r="AV208" s="12" t="s">
        <v>82</v>
      </c>
      <c r="AW208" s="12" t="s">
        <v>33</v>
      </c>
      <c r="AX208" s="12" t="s">
        <v>72</v>
      </c>
      <c r="AY208" s="147" t="s">
        <v>124</v>
      </c>
    </row>
    <row r="209" spans="2:65" s="12" customFormat="1" ht="11.25">
      <c r="B209" s="145"/>
      <c r="D209" s="146" t="s">
        <v>139</v>
      </c>
      <c r="E209" s="147" t="s">
        <v>19</v>
      </c>
      <c r="F209" s="148" t="s">
        <v>744</v>
      </c>
      <c r="H209" s="149">
        <v>13.4</v>
      </c>
      <c r="I209" s="150"/>
      <c r="L209" s="145"/>
      <c r="M209" s="151"/>
      <c r="T209" s="152"/>
      <c r="AT209" s="147" t="s">
        <v>139</v>
      </c>
      <c r="AU209" s="147" t="s">
        <v>82</v>
      </c>
      <c r="AV209" s="12" t="s">
        <v>82</v>
      </c>
      <c r="AW209" s="12" t="s">
        <v>33</v>
      </c>
      <c r="AX209" s="12" t="s">
        <v>72</v>
      </c>
      <c r="AY209" s="147" t="s">
        <v>124</v>
      </c>
    </row>
    <row r="210" spans="2:65" s="13" customFormat="1" ht="11.25">
      <c r="B210" s="153"/>
      <c r="D210" s="146" t="s">
        <v>139</v>
      </c>
      <c r="E210" s="154" t="s">
        <v>19</v>
      </c>
      <c r="F210" s="155" t="s">
        <v>676</v>
      </c>
      <c r="H210" s="156">
        <v>42.7</v>
      </c>
      <c r="I210" s="157"/>
      <c r="L210" s="153"/>
      <c r="M210" s="158"/>
      <c r="T210" s="159"/>
      <c r="AT210" s="154" t="s">
        <v>139</v>
      </c>
      <c r="AU210" s="154" t="s">
        <v>82</v>
      </c>
      <c r="AV210" s="13" t="s">
        <v>135</v>
      </c>
      <c r="AW210" s="13" t="s">
        <v>33</v>
      </c>
      <c r="AX210" s="13" t="s">
        <v>72</v>
      </c>
      <c r="AY210" s="154" t="s">
        <v>124</v>
      </c>
    </row>
    <row r="211" spans="2:65" s="12" customFormat="1" ht="11.25">
      <c r="B211" s="145"/>
      <c r="D211" s="146" t="s">
        <v>139</v>
      </c>
      <c r="E211" s="147" t="s">
        <v>19</v>
      </c>
      <c r="F211" s="148" t="s">
        <v>737</v>
      </c>
      <c r="H211" s="149">
        <v>26.4</v>
      </c>
      <c r="I211" s="150"/>
      <c r="L211" s="145"/>
      <c r="M211" s="151"/>
      <c r="T211" s="152"/>
      <c r="AT211" s="147" t="s">
        <v>139</v>
      </c>
      <c r="AU211" s="147" t="s">
        <v>82</v>
      </c>
      <c r="AV211" s="12" t="s">
        <v>82</v>
      </c>
      <c r="AW211" s="12" t="s">
        <v>33</v>
      </c>
      <c r="AX211" s="12" t="s">
        <v>72</v>
      </c>
      <c r="AY211" s="147" t="s">
        <v>124</v>
      </c>
    </row>
    <row r="212" spans="2:65" s="12" customFormat="1" ht="11.25">
      <c r="B212" s="145"/>
      <c r="D212" s="146" t="s">
        <v>139</v>
      </c>
      <c r="E212" s="147" t="s">
        <v>19</v>
      </c>
      <c r="F212" s="148" t="s">
        <v>745</v>
      </c>
      <c r="H212" s="149">
        <v>5.6</v>
      </c>
      <c r="I212" s="150"/>
      <c r="L212" s="145"/>
      <c r="M212" s="151"/>
      <c r="T212" s="152"/>
      <c r="AT212" s="147" t="s">
        <v>139</v>
      </c>
      <c r="AU212" s="147" t="s">
        <v>82</v>
      </c>
      <c r="AV212" s="12" t="s">
        <v>82</v>
      </c>
      <c r="AW212" s="12" t="s">
        <v>33</v>
      </c>
      <c r="AX212" s="12" t="s">
        <v>72</v>
      </c>
      <c r="AY212" s="147" t="s">
        <v>124</v>
      </c>
    </row>
    <row r="213" spans="2:65" s="12" customFormat="1" ht="11.25">
      <c r="B213" s="145"/>
      <c r="D213" s="146" t="s">
        <v>139</v>
      </c>
      <c r="E213" s="147" t="s">
        <v>19</v>
      </c>
      <c r="F213" s="148" t="s">
        <v>744</v>
      </c>
      <c r="H213" s="149">
        <v>13.4</v>
      </c>
      <c r="I213" s="150"/>
      <c r="L213" s="145"/>
      <c r="M213" s="151"/>
      <c r="T213" s="152"/>
      <c r="AT213" s="147" t="s">
        <v>139</v>
      </c>
      <c r="AU213" s="147" t="s">
        <v>82</v>
      </c>
      <c r="AV213" s="12" t="s">
        <v>82</v>
      </c>
      <c r="AW213" s="12" t="s">
        <v>33</v>
      </c>
      <c r="AX213" s="12" t="s">
        <v>72</v>
      </c>
      <c r="AY213" s="147" t="s">
        <v>124</v>
      </c>
    </row>
    <row r="214" spans="2:65" s="13" customFormat="1" ht="11.25">
      <c r="B214" s="153"/>
      <c r="D214" s="146" t="s">
        <v>139</v>
      </c>
      <c r="E214" s="154" t="s">
        <v>19</v>
      </c>
      <c r="F214" s="155" t="s">
        <v>677</v>
      </c>
      <c r="H214" s="156">
        <v>45.4</v>
      </c>
      <c r="I214" s="157"/>
      <c r="L214" s="153"/>
      <c r="M214" s="158"/>
      <c r="T214" s="159"/>
      <c r="AT214" s="154" t="s">
        <v>139</v>
      </c>
      <c r="AU214" s="154" t="s">
        <v>82</v>
      </c>
      <c r="AV214" s="13" t="s">
        <v>135</v>
      </c>
      <c r="AW214" s="13" t="s">
        <v>33</v>
      </c>
      <c r="AX214" s="13" t="s">
        <v>72</v>
      </c>
      <c r="AY214" s="154" t="s">
        <v>124</v>
      </c>
    </row>
    <row r="215" spans="2:65" s="14" customFormat="1" ht="11.25">
      <c r="B215" s="160"/>
      <c r="D215" s="146" t="s">
        <v>139</v>
      </c>
      <c r="E215" s="161" t="s">
        <v>19</v>
      </c>
      <c r="F215" s="162" t="s">
        <v>145</v>
      </c>
      <c r="H215" s="163">
        <v>339.79999999999995</v>
      </c>
      <c r="I215" s="164"/>
      <c r="L215" s="160"/>
      <c r="M215" s="165"/>
      <c r="T215" s="166"/>
      <c r="AT215" s="161" t="s">
        <v>139</v>
      </c>
      <c r="AU215" s="161" t="s">
        <v>82</v>
      </c>
      <c r="AV215" s="14" t="s">
        <v>134</v>
      </c>
      <c r="AW215" s="14" t="s">
        <v>33</v>
      </c>
      <c r="AX215" s="14" t="s">
        <v>80</v>
      </c>
      <c r="AY215" s="161" t="s">
        <v>124</v>
      </c>
    </row>
    <row r="216" spans="2:65" s="1" customFormat="1" ht="24.2" customHeight="1">
      <c r="B216" s="33"/>
      <c r="C216" s="128" t="s">
        <v>222</v>
      </c>
      <c r="D216" s="128" t="s">
        <v>129</v>
      </c>
      <c r="E216" s="129" t="s">
        <v>729</v>
      </c>
      <c r="F216" s="130" t="s">
        <v>730</v>
      </c>
      <c r="G216" s="131" t="s">
        <v>157</v>
      </c>
      <c r="H216" s="132">
        <v>339.8</v>
      </c>
      <c r="I216" s="133"/>
      <c r="J216" s="134">
        <f>ROUND(I216*H216,1)</f>
        <v>0</v>
      </c>
      <c r="K216" s="130" t="s">
        <v>133</v>
      </c>
      <c r="L216" s="33"/>
      <c r="M216" s="135" t="s">
        <v>19</v>
      </c>
      <c r="N216" s="136" t="s">
        <v>43</v>
      </c>
      <c r="P216" s="137">
        <f>O216*H216</f>
        <v>0</v>
      </c>
      <c r="Q216" s="137">
        <v>0</v>
      </c>
      <c r="R216" s="137">
        <f>Q216*H216</f>
        <v>0</v>
      </c>
      <c r="S216" s="137">
        <v>0</v>
      </c>
      <c r="T216" s="138">
        <f>S216*H216</f>
        <v>0</v>
      </c>
      <c r="AR216" s="139" t="s">
        <v>222</v>
      </c>
      <c r="AT216" s="139" t="s">
        <v>129</v>
      </c>
      <c r="AU216" s="139" t="s">
        <v>82</v>
      </c>
      <c r="AY216" s="18" t="s">
        <v>124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8" t="s">
        <v>80</v>
      </c>
      <c r="BK216" s="140">
        <f>ROUND(I216*H216,1)</f>
        <v>0</v>
      </c>
      <c r="BL216" s="18" t="s">
        <v>222</v>
      </c>
      <c r="BM216" s="139" t="s">
        <v>746</v>
      </c>
    </row>
    <row r="217" spans="2:65" s="1" customFormat="1" ht="11.25">
      <c r="B217" s="33"/>
      <c r="D217" s="141" t="s">
        <v>137</v>
      </c>
      <c r="F217" s="142" t="s">
        <v>732</v>
      </c>
      <c r="I217" s="143"/>
      <c r="L217" s="33"/>
      <c r="M217" s="144"/>
      <c r="T217" s="54"/>
      <c r="AT217" s="18" t="s">
        <v>137</v>
      </c>
      <c r="AU217" s="18" t="s">
        <v>82</v>
      </c>
    </row>
    <row r="218" spans="2:65" s="15" customFormat="1" ht="11.25">
      <c r="B218" s="167"/>
      <c r="D218" s="146" t="s">
        <v>139</v>
      </c>
      <c r="E218" s="168" t="s">
        <v>19</v>
      </c>
      <c r="F218" s="169" t="s">
        <v>724</v>
      </c>
      <c r="H218" s="168" t="s">
        <v>19</v>
      </c>
      <c r="I218" s="170"/>
      <c r="L218" s="167"/>
      <c r="M218" s="171"/>
      <c r="T218" s="172"/>
      <c r="AT218" s="168" t="s">
        <v>139</v>
      </c>
      <c r="AU218" s="168" t="s">
        <v>82</v>
      </c>
      <c r="AV218" s="15" t="s">
        <v>80</v>
      </c>
      <c r="AW218" s="15" t="s">
        <v>33</v>
      </c>
      <c r="AX218" s="15" t="s">
        <v>72</v>
      </c>
      <c r="AY218" s="168" t="s">
        <v>124</v>
      </c>
    </row>
    <row r="219" spans="2:65" s="12" customFormat="1" ht="11.25">
      <c r="B219" s="145"/>
      <c r="D219" s="146" t="s">
        <v>139</v>
      </c>
      <c r="E219" s="147" t="s">
        <v>19</v>
      </c>
      <c r="F219" s="148" t="s">
        <v>733</v>
      </c>
      <c r="H219" s="149">
        <v>66</v>
      </c>
      <c r="I219" s="150"/>
      <c r="L219" s="145"/>
      <c r="M219" s="151"/>
      <c r="T219" s="152"/>
      <c r="AT219" s="147" t="s">
        <v>139</v>
      </c>
      <c r="AU219" s="147" t="s">
        <v>82</v>
      </c>
      <c r="AV219" s="12" t="s">
        <v>82</v>
      </c>
      <c r="AW219" s="12" t="s">
        <v>33</v>
      </c>
      <c r="AX219" s="12" t="s">
        <v>72</v>
      </c>
      <c r="AY219" s="147" t="s">
        <v>124</v>
      </c>
    </row>
    <row r="220" spans="2:65" s="12" customFormat="1" ht="11.25">
      <c r="B220" s="145"/>
      <c r="D220" s="146" t="s">
        <v>139</v>
      </c>
      <c r="E220" s="147" t="s">
        <v>19</v>
      </c>
      <c r="F220" s="148" t="s">
        <v>734</v>
      </c>
      <c r="H220" s="149">
        <v>6.5</v>
      </c>
      <c r="I220" s="150"/>
      <c r="L220" s="145"/>
      <c r="M220" s="151"/>
      <c r="T220" s="152"/>
      <c r="AT220" s="147" t="s">
        <v>139</v>
      </c>
      <c r="AU220" s="147" t="s">
        <v>82</v>
      </c>
      <c r="AV220" s="12" t="s">
        <v>82</v>
      </c>
      <c r="AW220" s="12" t="s">
        <v>33</v>
      </c>
      <c r="AX220" s="12" t="s">
        <v>72</v>
      </c>
      <c r="AY220" s="147" t="s">
        <v>124</v>
      </c>
    </row>
    <row r="221" spans="2:65" s="12" customFormat="1" ht="11.25">
      <c r="B221" s="145"/>
      <c r="D221" s="146" t="s">
        <v>139</v>
      </c>
      <c r="E221" s="147" t="s">
        <v>19</v>
      </c>
      <c r="F221" s="148" t="s">
        <v>735</v>
      </c>
      <c r="H221" s="149">
        <v>5.8</v>
      </c>
      <c r="I221" s="150"/>
      <c r="L221" s="145"/>
      <c r="M221" s="151"/>
      <c r="T221" s="152"/>
      <c r="AT221" s="147" t="s">
        <v>139</v>
      </c>
      <c r="AU221" s="147" t="s">
        <v>82</v>
      </c>
      <c r="AV221" s="12" t="s">
        <v>82</v>
      </c>
      <c r="AW221" s="12" t="s">
        <v>33</v>
      </c>
      <c r="AX221" s="12" t="s">
        <v>72</v>
      </c>
      <c r="AY221" s="147" t="s">
        <v>124</v>
      </c>
    </row>
    <row r="222" spans="2:65" s="12" customFormat="1" ht="11.25">
      <c r="B222" s="145"/>
      <c r="D222" s="146" t="s">
        <v>139</v>
      </c>
      <c r="E222" s="147" t="s">
        <v>19</v>
      </c>
      <c r="F222" s="148" t="s">
        <v>736</v>
      </c>
      <c r="H222" s="149">
        <v>48.8</v>
      </c>
      <c r="I222" s="150"/>
      <c r="L222" s="145"/>
      <c r="M222" s="151"/>
      <c r="T222" s="152"/>
      <c r="AT222" s="147" t="s">
        <v>139</v>
      </c>
      <c r="AU222" s="147" t="s">
        <v>82</v>
      </c>
      <c r="AV222" s="12" t="s">
        <v>82</v>
      </c>
      <c r="AW222" s="12" t="s">
        <v>33</v>
      </c>
      <c r="AX222" s="12" t="s">
        <v>72</v>
      </c>
      <c r="AY222" s="147" t="s">
        <v>124</v>
      </c>
    </row>
    <row r="223" spans="2:65" s="13" customFormat="1" ht="11.25">
      <c r="B223" s="153"/>
      <c r="D223" s="146" t="s">
        <v>139</v>
      </c>
      <c r="E223" s="154" t="s">
        <v>19</v>
      </c>
      <c r="F223" s="155" t="s">
        <v>695</v>
      </c>
      <c r="H223" s="156">
        <v>127.1</v>
      </c>
      <c r="I223" s="157"/>
      <c r="L223" s="153"/>
      <c r="M223" s="158"/>
      <c r="T223" s="159"/>
      <c r="AT223" s="154" t="s">
        <v>139</v>
      </c>
      <c r="AU223" s="154" t="s">
        <v>82</v>
      </c>
      <c r="AV223" s="13" t="s">
        <v>135</v>
      </c>
      <c r="AW223" s="13" t="s">
        <v>33</v>
      </c>
      <c r="AX223" s="13" t="s">
        <v>72</v>
      </c>
      <c r="AY223" s="154" t="s">
        <v>124</v>
      </c>
    </row>
    <row r="224" spans="2:65" s="12" customFormat="1" ht="11.25">
      <c r="B224" s="145"/>
      <c r="D224" s="146" t="s">
        <v>139</v>
      </c>
      <c r="E224" s="147" t="s">
        <v>19</v>
      </c>
      <c r="F224" s="148" t="s">
        <v>737</v>
      </c>
      <c r="H224" s="149">
        <v>26.4</v>
      </c>
      <c r="I224" s="150"/>
      <c r="L224" s="145"/>
      <c r="M224" s="151"/>
      <c r="T224" s="152"/>
      <c r="AT224" s="147" t="s">
        <v>139</v>
      </c>
      <c r="AU224" s="147" t="s">
        <v>82</v>
      </c>
      <c r="AV224" s="12" t="s">
        <v>82</v>
      </c>
      <c r="AW224" s="12" t="s">
        <v>33</v>
      </c>
      <c r="AX224" s="12" t="s">
        <v>72</v>
      </c>
      <c r="AY224" s="147" t="s">
        <v>124</v>
      </c>
    </row>
    <row r="225" spans="2:51" s="12" customFormat="1" ht="11.25">
      <c r="B225" s="145"/>
      <c r="D225" s="146" t="s">
        <v>139</v>
      </c>
      <c r="E225" s="147" t="s">
        <v>19</v>
      </c>
      <c r="F225" s="148" t="s">
        <v>738</v>
      </c>
      <c r="H225" s="149">
        <v>12</v>
      </c>
      <c r="I225" s="150"/>
      <c r="L225" s="145"/>
      <c r="M225" s="151"/>
      <c r="T225" s="152"/>
      <c r="AT225" s="147" t="s">
        <v>139</v>
      </c>
      <c r="AU225" s="147" t="s">
        <v>82</v>
      </c>
      <c r="AV225" s="12" t="s">
        <v>82</v>
      </c>
      <c r="AW225" s="12" t="s">
        <v>33</v>
      </c>
      <c r="AX225" s="12" t="s">
        <v>72</v>
      </c>
      <c r="AY225" s="147" t="s">
        <v>124</v>
      </c>
    </row>
    <row r="226" spans="2:51" s="12" customFormat="1" ht="11.25">
      <c r="B226" s="145"/>
      <c r="D226" s="146" t="s">
        <v>139</v>
      </c>
      <c r="E226" s="147" t="s">
        <v>19</v>
      </c>
      <c r="F226" s="148" t="s">
        <v>739</v>
      </c>
      <c r="H226" s="149">
        <v>8.6</v>
      </c>
      <c r="I226" s="150"/>
      <c r="L226" s="145"/>
      <c r="M226" s="151"/>
      <c r="T226" s="152"/>
      <c r="AT226" s="147" t="s">
        <v>139</v>
      </c>
      <c r="AU226" s="147" t="s">
        <v>82</v>
      </c>
      <c r="AV226" s="12" t="s">
        <v>82</v>
      </c>
      <c r="AW226" s="12" t="s">
        <v>33</v>
      </c>
      <c r="AX226" s="12" t="s">
        <v>72</v>
      </c>
      <c r="AY226" s="147" t="s">
        <v>124</v>
      </c>
    </row>
    <row r="227" spans="2:51" s="12" customFormat="1" ht="11.25">
      <c r="B227" s="145"/>
      <c r="D227" s="146" t="s">
        <v>139</v>
      </c>
      <c r="E227" s="147" t="s">
        <v>19</v>
      </c>
      <c r="F227" s="148" t="s">
        <v>740</v>
      </c>
      <c r="H227" s="149">
        <v>20.399999999999999</v>
      </c>
      <c r="I227" s="150"/>
      <c r="L227" s="145"/>
      <c r="M227" s="151"/>
      <c r="T227" s="152"/>
      <c r="AT227" s="147" t="s">
        <v>139</v>
      </c>
      <c r="AU227" s="147" t="s">
        <v>82</v>
      </c>
      <c r="AV227" s="12" t="s">
        <v>82</v>
      </c>
      <c r="AW227" s="12" t="s">
        <v>33</v>
      </c>
      <c r="AX227" s="12" t="s">
        <v>72</v>
      </c>
      <c r="AY227" s="147" t="s">
        <v>124</v>
      </c>
    </row>
    <row r="228" spans="2:51" s="12" customFormat="1" ht="11.25">
      <c r="B228" s="145"/>
      <c r="D228" s="146" t="s">
        <v>139</v>
      </c>
      <c r="E228" s="147" t="s">
        <v>19</v>
      </c>
      <c r="F228" s="148" t="s">
        <v>741</v>
      </c>
      <c r="H228" s="149">
        <v>8.4</v>
      </c>
      <c r="I228" s="150"/>
      <c r="L228" s="145"/>
      <c r="M228" s="151"/>
      <c r="T228" s="152"/>
      <c r="AT228" s="147" t="s">
        <v>139</v>
      </c>
      <c r="AU228" s="147" t="s">
        <v>82</v>
      </c>
      <c r="AV228" s="12" t="s">
        <v>82</v>
      </c>
      <c r="AW228" s="12" t="s">
        <v>33</v>
      </c>
      <c r="AX228" s="12" t="s">
        <v>72</v>
      </c>
      <c r="AY228" s="147" t="s">
        <v>124</v>
      </c>
    </row>
    <row r="229" spans="2:51" s="12" customFormat="1" ht="11.25">
      <c r="B229" s="145"/>
      <c r="D229" s="146" t="s">
        <v>139</v>
      </c>
      <c r="E229" s="147" t="s">
        <v>19</v>
      </c>
      <c r="F229" s="148" t="s">
        <v>736</v>
      </c>
      <c r="H229" s="149">
        <v>48.8</v>
      </c>
      <c r="I229" s="150"/>
      <c r="L229" s="145"/>
      <c r="M229" s="151"/>
      <c r="T229" s="152"/>
      <c r="AT229" s="147" t="s">
        <v>139</v>
      </c>
      <c r="AU229" s="147" t="s">
        <v>82</v>
      </c>
      <c r="AV229" s="12" t="s">
        <v>82</v>
      </c>
      <c r="AW229" s="12" t="s">
        <v>33</v>
      </c>
      <c r="AX229" s="12" t="s">
        <v>72</v>
      </c>
      <c r="AY229" s="147" t="s">
        <v>124</v>
      </c>
    </row>
    <row r="230" spans="2:51" s="13" customFormat="1" ht="11.25">
      <c r="B230" s="153"/>
      <c r="D230" s="146" t="s">
        <v>139</v>
      </c>
      <c r="E230" s="154" t="s">
        <v>19</v>
      </c>
      <c r="F230" s="155" t="s">
        <v>673</v>
      </c>
      <c r="H230" s="156">
        <v>124.60000000000001</v>
      </c>
      <c r="I230" s="157"/>
      <c r="L230" s="153"/>
      <c r="M230" s="158"/>
      <c r="T230" s="159"/>
      <c r="AT230" s="154" t="s">
        <v>139</v>
      </c>
      <c r="AU230" s="154" t="s">
        <v>82</v>
      </c>
      <c r="AV230" s="13" t="s">
        <v>135</v>
      </c>
      <c r="AW230" s="13" t="s">
        <v>33</v>
      </c>
      <c r="AX230" s="13" t="s">
        <v>72</v>
      </c>
      <c r="AY230" s="154" t="s">
        <v>124</v>
      </c>
    </row>
    <row r="231" spans="2:51" s="12" customFormat="1" ht="11.25">
      <c r="B231" s="145"/>
      <c r="D231" s="146" t="s">
        <v>139</v>
      </c>
      <c r="E231" s="147" t="s">
        <v>19</v>
      </c>
      <c r="F231" s="148" t="s">
        <v>742</v>
      </c>
      <c r="H231" s="149">
        <v>16.8</v>
      </c>
      <c r="I231" s="150"/>
      <c r="L231" s="145"/>
      <c r="M231" s="151"/>
      <c r="T231" s="152"/>
      <c r="AT231" s="147" t="s">
        <v>139</v>
      </c>
      <c r="AU231" s="147" t="s">
        <v>82</v>
      </c>
      <c r="AV231" s="12" t="s">
        <v>82</v>
      </c>
      <c r="AW231" s="12" t="s">
        <v>33</v>
      </c>
      <c r="AX231" s="12" t="s">
        <v>72</v>
      </c>
      <c r="AY231" s="147" t="s">
        <v>124</v>
      </c>
    </row>
    <row r="232" spans="2:51" s="12" customFormat="1" ht="11.25">
      <c r="B232" s="145"/>
      <c r="D232" s="146" t="s">
        <v>139</v>
      </c>
      <c r="E232" s="147" t="s">
        <v>19</v>
      </c>
      <c r="F232" s="148" t="s">
        <v>743</v>
      </c>
      <c r="H232" s="149">
        <v>6.7</v>
      </c>
      <c r="I232" s="150"/>
      <c r="L232" s="145"/>
      <c r="M232" s="151"/>
      <c r="T232" s="152"/>
      <c r="AT232" s="147" t="s">
        <v>139</v>
      </c>
      <c r="AU232" s="147" t="s">
        <v>82</v>
      </c>
      <c r="AV232" s="12" t="s">
        <v>82</v>
      </c>
      <c r="AW232" s="12" t="s">
        <v>33</v>
      </c>
      <c r="AX232" s="12" t="s">
        <v>72</v>
      </c>
      <c r="AY232" s="147" t="s">
        <v>124</v>
      </c>
    </row>
    <row r="233" spans="2:51" s="12" customFormat="1" ht="11.25">
      <c r="B233" s="145"/>
      <c r="D233" s="146" t="s">
        <v>139</v>
      </c>
      <c r="E233" s="147" t="s">
        <v>19</v>
      </c>
      <c r="F233" s="148" t="s">
        <v>735</v>
      </c>
      <c r="H233" s="149">
        <v>5.8</v>
      </c>
      <c r="I233" s="150"/>
      <c r="L233" s="145"/>
      <c r="M233" s="151"/>
      <c r="T233" s="152"/>
      <c r="AT233" s="147" t="s">
        <v>139</v>
      </c>
      <c r="AU233" s="147" t="s">
        <v>82</v>
      </c>
      <c r="AV233" s="12" t="s">
        <v>82</v>
      </c>
      <c r="AW233" s="12" t="s">
        <v>33</v>
      </c>
      <c r="AX233" s="12" t="s">
        <v>72</v>
      </c>
      <c r="AY233" s="147" t="s">
        <v>124</v>
      </c>
    </row>
    <row r="234" spans="2:51" s="12" customFormat="1" ht="11.25">
      <c r="B234" s="145"/>
      <c r="D234" s="146" t="s">
        <v>139</v>
      </c>
      <c r="E234" s="147" t="s">
        <v>19</v>
      </c>
      <c r="F234" s="148" t="s">
        <v>744</v>
      </c>
      <c r="H234" s="149">
        <v>13.4</v>
      </c>
      <c r="I234" s="150"/>
      <c r="L234" s="145"/>
      <c r="M234" s="151"/>
      <c r="T234" s="152"/>
      <c r="AT234" s="147" t="s">
        <v>139</v>
      </c>
      <c r="AU234" s="147" t="s">
        <v>82</v>
      </c>
      <c r="AV234" s="12" t="s">
        <v>82</v>
      </c>
      <c r="AW234" s="12" t="s">
        <v>33</v>
      </c>
      <c r="AX234" s="12" t="s">
        <v>72</v>
      </c>
      <c r="AY234" s="147" t="s">
        <v>124</v>
      </c>
    </row>
    <row r="235" spans="2:51" s="13" customFormat="1" ht="11.25">
      <c r="B235" s="153"/>
      <c r="D235" s="146" t="s">
        <v>139</v>
      </c>
      <c r="E235" s="154" t="s">
        <v>19</v>
      </c>
      <c r="F235" s="155" t="s">
        <v>676</v>
      </c>
      <c r="H235" s="156">
        <v>42.7</v>
      </c>
      <c r="I235" s="157"/>
      <c r="L235" s="153"/>
      <c r="M235" s="158"/>
      <c r="T235" s="159"/>
      <c r="AT235" s="154" t="s">
        <v>139</v>
      </c>
      <c r="AU235" s="154" t="s">
        <v>82</v>
      </c>
      <c r="AV235" s="13" t="s">
        <v>135</v>
      </c>
      <c r="AW235" s="13" t="s">
        <v>33</v>
      </c>
      <c r="AX235" s="13" t="s">
        <v>72</v>
      </c>
      <c r="AY235" s="154" t="s">
        <v>124</v>
      </c>
    </row>
    <row r="236" spans="2:51" s="12" customFormat="1" ht="11.25">
      <c r="B236" s="145"/>
      <c r="D236" s="146" t="s">
        <v>139</v>
      </c>
      <c r="E236" s="147" t="s">
        <v>19</v>
      </c>
      <c r="F236" s="148" t="s">
        <v>737</v>
      </c>
      <c r="H236" s="149">
        <v>26.4</v>
      </c>
      <c r="I236" s="150"/>
      <c r="L236" s="145"/>
      <c r="M236" s="151"/>
      <c r="T236" s="152"/>
      <c r="AT236" s="147" t="s">
        <v>139</v>
      </c>
      <c r="AU236" s="147" t="s">
        <v>82</v>
      </c>
      <c r="AV236" s="12" t="s">
        <v>82</v>
      </c>
      <c r="AW236" s="12" t="s">
        <v>33</v>
      </c>
      <c r="AX236" s="12" t="s">
        <v>72</v>
      </c>
      <c r="AY236" s="147" t="s">
        <v>124</v>
      </c>
    </row>
    <row r="237" spans="2:51" s="12" customFormat="1" ht="11.25">
      <c r="B237" s="145"/>
      <c r="D237" s="146" t="s">
        <v>139</v>
      </c>
      <c r="E237" s="147" t="s">
        <v>19</v>
      </c>
      <c r="F237" s="148" t="s">
        <v>745</v>
      </c>
      <c r="H237" s="149">
        <v>5.6</v>
      </c>
      <c r="I237" s="150"/>
      <c r="L237" s="145"/>
      <c r="M237" s="151"/>
      <c r="T237" s="152"/>
      <c r="AT237" s="147" t="s">
        <v>139</v>
      </c>
      <c r="AU237" s="147" t="s">
        <v>82</v>
      </c>
      <c r="AV237" s="12" t="s">
        <v>82</v>
      </c>
      <c r="AW237" s="12" t="s">
        <v>33</v>
      </c>
      <c r="AX237" s="12" t="s">
        <v>72</v>
      </c>
      <c r="AY237" s="147" t="s">
        <v>124</v>
      </c>
    </row>
    <row r="238" spans="2:51" s="12" customFormat="1" ht="11.25">
      <c r="B238" s="145"/>
      <c r="D238" s="146" t="s">
        <v>139</v>
      </c>
      <c r="E238" s="147" t="s">
        <v>19</v>
      </c>
      <c r="F238" s="148" t="s">
        <v>744</v>
      </c>
      <c r="H238" s="149">
        <v>13.4</v>
      </c>
      <c r="I238" s="150"/>
      <c r="L238" s="145"/>
      <c r="M238" s="151"/>
      <c r="T238" s="152"/>
      <c r="AT238" s="147" t="s">
        <v>139</v>
      </c>
      <c r="AU238" s="147" t="s">
        <v>82</v>
      </c>
      <c r="AV238" s="12" t="s">
        <v>82</v>
      </c>
      <c r="AW238" s="12" t="s">
        <v>33</v>
      </c>
      <c r="AX238" s="12" t="s">
        <v>72</v>
      </c>
      <c r="AY238" s="147" t="s">
        <v>124</v>
      </c>
    </row>
    <row r="239" spans="2:51" s="13" customFormat="1" ht="11.25">
      <c r="B239" s="153"/>
      <c r="D239" s="146" t="s">
        <v>139</v>
      </c>
      <c r="E239" s="154" t="s">
        <v>19</v>
      </c>
      <c r="F239" s="155" t="s">
        <v>677</v>
      </c>
      <c r="H239" s="156">
        <v>45.4</v>
      </c>
      <c r="I239" s="157"/>
      <c r="L239" s="153"/>
      <c r="M239" s="158"/>
      <c r="T239" s="159"/>
      <c r="AT239" s="154" t="s">
        <v>139</v>
      </c>
      <c r="AU239" s="154" t="s">
        <v>82</v>
      </c>
      <c r="AV239" s="13" t="s">
        <v>135</v>
      </c>
      <c r="AW239" s="13" t="s">
        <v>33</v>
      </c>
      <c r="AX239" s="13" t="s">
        <v>72</v>
      </c>
      <c r="AY239" s="154" t="s">
        <v>124</v>
      </c>
    </row>
    <row r="240" spans="2:51" s="14" customFormat="1" ht="11.25">
      <c r="B240" s="160"/>
      <c r="D240" s="146" t="s">
        <v>139</v>
      </c>
      <c r="E240" s="161" t="s">
        <v>19</v>
      </c>
      <c r="F240" s="162" t="s">
        <v>145</v>
      </c>
      <c r="H240" s="163">
        <v>339.79999999999995</v>
      </c>
      <c r="I240" s="164"/>
      <c r="L240" s="160"/>
      <c r="M240" s="165"/>
      <c r="T240" s="166"/>
      <c r="AT240" s="161" t="s">
        <v>139</v>
      </c>
      <c r="AU240" s="161" t="s">
        <v>82</v>
      </c>
      <c r="AV240" s="14" t="s">
        <v>134</v>
      </c>
      <c r="AW240" s="14" t="s">
        <v>33</v>
      </c>
      <c r="AX240" s="14" t="s">
        <v>80</v>
      </c>
      <c r="AY240" s="161" t="s">
        <v>124</v>
      </c>
    </row>
    <row r="241" spans="2:65" s="11" customFormat="1" ht="25.9" customHeight="1">
      <c r="B241" s="116"/>
      <c r="D241" s="117" t="s">
        <v>71</v>
      </c>
      <c r="E241" s="118" t="s">
        <v>605</v>
      </c>
      <c r="F241" s="118" t="s">
        <v>606</v>
      </c>
      <c r="I241" s="119"/>
      <c r="J241" s="120">
        <f>BK241</f>
        <v>0</v>
      </c>
      <c r="L241" s="116"/>
      <c r="M241" s="121"/>
      <c r="P241" s="122">
        <f>SUM(P242:P244)</f>
        <v>0</v>
      </c>
      <c r="R241" s="122">
        <f>SUM(R242:R244)</f>
        <v>0</v>
      </c>
      <c r="T241" s="123">
        <f>SUM(T242:T244)</f>
        <v>0</v>
      </c>
      <c r="AR241" s="117" t="s">
        <v>134</v>
      </c>
      <c r="AT241" s="124" t="s">
        <v>71</v>
      </c>
      <c r="AU241" s="124" t="s">
        <v>72</v>
      </c>
      <c r="AY241" s="117" t="s">
        <v>124</v>
      </c>
      <c r="BK241" s="125">
        <f>SUM(BK242:BK244)</f>
        <v>0</v>
      </c>
    </row>
    <row r="242" spans="2:65" s="1" customFormat="1" ht="16.5" customHeight="1">
      <c r="B242" s="33"/>
      <c r="C242" s="128" t="s">
        <v>228</v>
      </c>
      <c r="D242" s="128" t="s">
        <v>129</v>
      </c>
      <c r="E242" s="129" t="s">
        <v>747</v>
      </c>
      <c r="F242" s="130" t="s">
        <v>748</v>
      </c>
      <c r="G242" s="131" t="s">
        <v>610</v>
      </c>
      <c r="H242" s="132">
        <v>3</v>
      </c>
      <c r="I242" s="133"/>
      <c r="J242" s="134">
        <f>ROUND(I242*H242,1)</f>
        <v>0</v>
      </c>
      <c r="K242" s="130" t="s">
        <v>133</v>
      </c>
      <c r="L242" s="33"/>
      <c r="M242" s="135" t="s">
        <v>19</v>
      </c>
      <c r="N242" s="136" t="s">
        <v>43</v>
      </c>
      <c r="P242" s="137">
        <f>O242*H242</f>
        <v>0</v>
      </c>
      <c r="Q242" s="137">
        <v>0</v>
      </c>
      <c r="R242" s="137">
        <f>Q242*H242</f>
        <v>0</v>
      </c>
      <c r="S242" s="137">
        <v>0</v>
      </c>
      <c r="T242" s="138">
        <f>S242*H242</f>
        <v>0</v>
      </c>
      <c r="AR242" s="139" t="s">
        <v>611</v>
      </c>
      <c r="AT242" s="139" t="s">
        <v>129</v>
      </c>
      <c r="AU242" s="139" t="s">
        <v>80</v>
      </c>
      <c r="AY242" s="18" t="s">
        <v>124</v>
      </c>
      <c r="BE242" s="140">
        <f>IF(N242="základní",J242,0)</f>
        <v>0</v>
      </c>
      <c r="BF242" s="140">
        <f>IF(N242="snížená",J242,0)</f>
        <v>0</v>
      </c>
      <c r="BG242" s="140">
        <f>IF(N242="zákl. přenesená",J242,0)</f>
        <v>0</v>
      </c>
      <c r="BH242" s="140">
        <f>IF(N242="sníž. přenesená",J242,0)</f>
        <v>0</v>
      </c>
      <c r="BI242" s="140">
        <f>IF(N242="nulová",J242,0)</f>
        <v>0</v>
      </c>
      <c r="BJ242" s="18" t="s">
        <v>80</v>
      </c>
      <c r="BK242" s="140">
        <f>ROUND(I242*H242,1)</f>
        <v>0</v>
      </c>
      <c r="BL242" s="18" t="s">
        <v>611</v>
      </c>
      <c r="BM242" s="139" t="s">
        <v>749</v>
      </c>
    </row>
    <row r="243" spans="2:65" s="1" customFormat="1" ht="11.25">
      <c r="B243" s="33"/>
      <c r="D243" s="141" t="s">
        <v>137</v>
      </c>
      <c r="F243" s="142" t="s">
        <v>750</v>
      </c>
      <c r="I243" s="143"/>
      <c r="L243" s="33"/>
      <c r="M243" s="144"/>
      <c r="T243" s="54"/>
      <c r="AT243" s="18" t="s">
        <v>137</v>
      </c>
      <c r="AU243" s="18" t="s">
        <v>80</v>
      </c>
    </row>
    <row r="244" spans="2:65" s="12" customFormat="1" ht="11.25">
      <c r="B244" s="145"/>
      <c r="D244" s="146" t="s">
        <v>139</v>
      </c>
      <c r="E244" s="147" t="s">
        <v>19</v>
      </c>
      <c r="F244" s="148" t="s">
        <v>751</v>
      </c>
      <c r="H244" s="149">
        <v>3</v>
      </c>
      <c r="I244" s="150"/>
      <c r="L244" s="145"/>
      <c r="M244" s="183"/>
      <c r="N244" s="184"/>
      <c r="O244" s="184"/>
      <c r="P244" s="184"/>
      <c r="Q244" s="184"/>
      <c r="R244" s="184"/>
      <c r="S244" s="184"/>
      <c r="T244" s="185"/>
      <c r="AT244" s="147" t="s">
        <v>139</v>
      </c>
      <c r="AU244" s="147" t="s">
        <v>80</v>
      </c>
      <c r="AV244" s="12" t="s">
        <v>82</v>
      </c>
      <c r="AW244" s="12" t="s">
        <v>33</v>
      </c>
      <c r="AX244" s="12" t="s">
        <v>80</v>
      </c>
      <c r="AY244" s="147" t="s">
        <v>124</v>
      </c>
    </row>
    <row r="245" spans="2:65" s="1" customFormat="1" ht="6.95" customHeight="1">
      <c r="B245" s="42"/>
      <c r="C245" s="43"/>
      <c r="D245" s="43"/>
      <c r="E245" s="43"/>
      <c r="F245" s="43"/>
      <c r="G245" s="43"/>
      <c r="H245" s="43"/>
      <c r="I245" s="43"/>
      <c r="J245" s="43"/>
      <c r="K245" s="43"/>
      <c r="L245" s="33"/>
    </row>
  </sheetData>
  <sheetProtection algorithmName="SHA-512" hashValue="d8779Q4/d0OTaSI4wRW3mDxv4G1+pmGYcI0FestAErYiW3aUmZXEMMIb0/5Cn9NWaqgpP38xghkjor9Vpk8GBA==" saltValue="9yKoXeUxshLgZ4/hcd90CRxGH05+2+cvpRlb3nTv/my9BVSLCx4UlyAMl3caeKRGrtoXh77GqG571IQDq2WYnA==" spinCount="100000" sheet="1" objects="1" scenarios="1" formatColumns="0" formatRows="0" autoFilter="0"/>
  <autoFilter ref="C88:K244" xr:uid="{00000000-0009-0000-0000-000002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200-000000000000}"/>
    <hyperlink ref="F99" r:id="rId2" xr:uid="{00000000-0004-0000-0200-000001000000}"/>
    <hyperlink ref="F105" r:id="rId3" xr:uid="{00000000-0004-0000-0200-000002000000}"/>
    <hyperlink ref="F111" r:id="rId4" xr:uid="{00000000-0004-0000-0200-000003000000}"/>
    <hyperlink ref="F126" r:id="rId5" xr:uid="{00000000-0004-0000-0200-000004000000}"/>
    <hyperlink ref="F144" r:id="rId6" xr:uid="{00000000-0004-0000-0200-000005000000}"/>
    <hyperlink ref="F149" r:id="rId7" xr:uid="{00000000-0004-0000-0200-000006000000}"/>
    <hyperlink ref="F179" r:id="rId8" xr:uid="{00000000-0004-0000-0200-000007000000}"/>
    <hyperlink ref="F181" r:id="rId9" xr:uid="{00000000-0004-0000-0200-000008000000}"/>
    <hyperlink ref="F183" r:id="rId10" xr:uid="{00000000-0004-0000-0200-000009000000}"/>
    <hyperlink ref="F187" r:id="rId11" xr:uid="{00000000-0004-0000-0200-00000A000000}"/>
    <hyperlink ref="F191" r:id="rId12" xr:uid="{00000000-0004-0000-0200-00000B000000}"/>
    <hyperlink ref="F193" r:id="rId13" xr:uid="{00000000-0004-0000-0200-00000C000000}"/>
    <hyperlink ref="F217" r:id="rId14" xr:uid="{00000000-0004-0000-0200-00000D000000}"/>
    <hyperlink ref="F243" r:id="rId15" xr:uid="{00000000-0004-0000-0200-00000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AT2" s="18" t="s">
        <v>89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90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1" t="str">
        <f>'Rekapitulace stavby'!K6</f>
        <v>MŠ MALŠOVICE č.p. 108 - VÝMĚNA STŘEŠNÍ KRYTINY A OPRAVA FASÁDY</v>
      </c>
      <c r="F7" s="312"/>
      <c r="G7" s="312"/>
      <c r="H7" s="312"/>
      <c r="L7" s="21"/>
    </row>
    <row r="8" spans="2:46" s="1" customFormat="1" ht="12" customHeight="1">
      <c r="B8" s="33"/>
      <c r="D8" s="28" t="s">
        <v>91</v>
      </c>
      <c r="L8" s="33"/>
    </row>
    <row r="9" spans="2:46" s="1" customFormat="1" ht="16.5" customHeight="1">
      <c r="B9" s="33"/>
      <c r="E9" s="293" t="s">
        <v>752</v>
      </c>
      <c r="F9" s="313"/>
      <c r="G9" s="313"/>
      <c r="H9" s="313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4" t="str">
        <f>'Rekapitulace stavby'!E14</f>
        <v>Vyplň údaj</v>
      </c>
      <c r="F18" s="277"/>
      <c r="G18" s="277"/>
      <c r="H18" s="277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2" t="s">
        <v>37</v>
      </c>
      <c r="F27" s="282"/>
      <c r="G27" s="282"/>
      <c r="H27" s="282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ROUND(J83,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ROUND((SUM(BE83:BE98)),  1)</f>
        <v>0</v>
      </c>
      <c r="I33" s="90">
        <v>0.21</v>
      </c>
      <c r="J33" s="89">
        <f>ROUND(((SUM(BE83:BE98))*I33),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ROUND((SUM(BF83:BF98)),  1)</f>
        <v>0</v>
      </c>
      <c r="I34" s="90">
        <v>0.12</v>
      </c>
      <c r="J34" s="89">
        <f>ROUND(((SUM(BF83:BF98))*I34),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ROUND((SUM(BG83:BG98)),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ROUND((SUM(BH83:BH98)),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ROUND((SUM(BI83:BI98)),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93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1" t="str">
        <f>E7</f>
        <v>MŠ MALŠOVICE č.p. 108 - VÝMĚNA STŘEŠNÍ KRYTINY A OPRAVA FASÁDY</v>
      </c>
      <c r="F48" s="312"/>
      <c r="G48" s="312"/>
      <c r="H48" s="312"/>
      <c r="L48" s="33"/>
    </row>
    <row r="49" spans="2:47" s="1" customFormat="1" ht="12" customHeight="1">
      <c r="B49" s="33"/>
      <c r="C49" s="28" t="s">
        <v>91</v>
      </c>
      <c r="L49" s="33"/>
    </row>
    <row r="50" spans="2:47" s="1" customFormat="1" ht="16.5" customHeight="1">
      <c r="B50" s="33"/>
      <c r="E50" s="293" t="str">
        <f>E9</f>
        <v>003 - VEDLEJŠÍ ROZPOČTOVÉ NÁKLADY</v>
      </c>
      <c r="F50" s="313"/>
      <c r="G50" s="313"/>
      <c r="H50" s="313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94</v>
      </c>
      <c r="D57" s="91"/>
      <c r="E57" s="91"/>
      <c r="F57" s="91"/>
      <c r="G57" s="91"/>
      <c r="H57" s="91"/>
      <c r="I57" s="91"/>
      <c r="J57" s="98" t="s">
        <v>95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J83</f>
        <v>0</v>
      </c>
      <c r="L59" s="33"/>
      <c r="AU59" s="18" t="s">
        <v>96</v>
      </c>
    </row>
    <row r="60" spans="2:47" s="8" customFormat="1" ht="24.95" customHeight="1">
      <c r="B60" s="100"/>
      <c r="D60" s="101" t="s">
        <v>753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9" customFormat="1" ht="19.899999999999999" customHeight="1">
      <c r="B61" s="104"/>
      <c r="D61" s="105" t="s">
        <v>754</v>
      </c>
      <c r="E61" s="106"/>
      <c r="F61" s="106"/>
      <c r="G61" s="106"/>
      <c r="H61" s="106"/>
      <c r="I61" s="106"/>
      <c r="J61" s="107">
        <f>J85</f>
        <v>0</v>
      </c>
      <c r="L61" s="104"/>
    </row>
    <row r="62" spans="2:47" s="9" customFormat="1" ht="19.899999999999999" customHeight="1">
      <c r="B62" s="104"/>
      <c r="D62" s="105" t="s">
        <v>755</v>
      </c>
      <c r="E62" s="106"/>
      <c r="F62" s="106"/>
      <c r="G62" s="106"/>
      <c r="H62" s="106"/>
      <c r="I62" s="106"/>
      <c r="J62" s="107">
        <f>J88</f>
        <v>0</v>
      </c>
      <c r="L62" s="104"/>
    </row>
    <row r="63" spans="2:47" s="9" customFormat="1" ht="19.899999999999999" customHeight="1">
      <c r="B63" s="104"/>
      <c r="D63" s="105" t="s">
        <v>756</v>
      </c>
      <c r="E63" s="106"/>
      <c r="F63" s="106"/>
      <c r="G63" s="106"/>
      <c r="H63" s="106"/>
      <c r="I63" s="106"/>
      <c r="J63" s="107">
        <f>J96</f>
        <v>0</v>
      </c>
      <c r="L63" s="104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109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11" t="str">
        <f>E7</f>
        <v>MŠ MALŠOVICE č.p. 108 - VÝMĚNA STŘEŠNÍ KRYTINY A OPRAVA FASÁDY</v>
      </c>
      <c r="F73" s="312"/>
      <c r="G73" s="312"/>
      <c r="H73" s="312"/>
      <c r="L73" s="33"/>
    </row>
    <row r="74" spans="2:12" s="1" customFormat="1" ht="12" customHeight="1">
      <c r="B74" s="33"/>
      <c r="C74" s="28" t="s">
        <v>91</v>
      </c>
      <c r="L74" s="33"/>
    </row>
    <row r="75" spans="2:12" s="1" customFormat="1" ht="16.5" customHeight="1">
      <c r="B75" s="33"/>
      <c r="E75" s="293" t="str">
        <f>E9</f>
        <v>003 - VEDLEJŠÍ ROZPOČTOVÉ NÁKLADY</v>
      </c>
      <c r="F75" s="313"/>
      <c r="G75" s="313"/>
      <c r="H75" s="313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>MALŠOVICE</v>
      </c>
      <c r="I77" s="28" t="s">
        <v>23</v>
      </c>
      <c r="J77" s="50" t="str">
        <f>IF(J12="","",J12)</f>
        <v>7. 4. 2026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>OBEC MALŠOVICE</v>
      </c>
      <c r="I79" s="28" t="s">
        <v>31</v>
      </c>
      <c r="J79" s="31" t="str">
        <f>E21</f>
        <v>bez PD</v>
      </c>
      <c r="L79" s="33"/>
    </row>
    <row r="80" spans="2:12" s="1" customFormat="1" ht="15.2" customHeight="1">
      <c r="B80" s="33"/>
      <c r="C80" s="28" t="s">
        <v>29</v>
      </c>
      <c r="F80" s="26" t="str">
        <f>IF(E18="","",E18)</f>
        <v>Vyplň údaj</v>
      </c>
      <c r="I80" s="28" t="s">
        <v>34</v>
      </c>
      <c r="J80" s="31" t="str">
        <f>E24</f>
        <v>Nina Blavková Děčín</v>
      </c>
      <c r="L80" s="33"/>
    </row>
    <row r="81" spans="2:65" s="1" customFormat="1" ht="10.35" customHeight="1">
      <c r="B81" s="33"/>
      <c r="L81" s="33"/>
    </row>
    <row r="82" spans="2:65" s="10" customFormat="1" ht="29.25" customHeight="1">
      <c r="B82" s="108"/>
      <c r="C82" s="109" t="s">
        <v>110</v>
      </c>
      <c r="D82" s="110" t="s">
        <v>57</v>
      </c>
      <c r="E82" s="110" t="s">
        <v>53</v>
      </c>
      <c r="F82" s="110" t="s">
        <v>54</v>
      </c>
      <c r="G82" s="110" t="s">
        <v>111</v>
      </c>
      <c r="H82" s="110" t="s">
        <v>112</v>
      </c>
      <c r="I82" s="110" t="s">
        <v>113</v>
      </c>
      <c r="J82" s="110" t="s">
        <v>95</v>
      </c>
      <c r="K82" s="111" t="s">
        <v>114</v>
      </c>
      <c r="L82" s="108"/>
      <c r="M82" s="57" t="s">
        <v>19</v>
      </c>
      <c r="N82" s="58" t="s">
        <v>42</v>
      </c>
      <c r="O82" s="58" t="s">
        <v>115</v>
      </c>
      <c r="P82" s="58" t="s">
        <v>116</v>
      </c>
      <c r="Q82" s="58" t="s">
        <v>117</v>
      </c>
      <c r="R82" s="58" t="s">
        <v>118</v>
      </c>
      <c r="S82" s="58" t="s">
        <v>119</v>
      </c>
      <c r="T82" s="59" t="s">
        <v>120</v>
      </c>
    </row>
    <row r="83" spans="2:65" s="1" customFormat="1" ht="22.9" customHeight="1">
      <c r="B83" s="33"/>
      <c r="C83" s="62" t="s">
        <v>121</v>
      </c>
      <c r="J83" s="112">
        <f>BK83</f>
        <v>0</v>
      </c>
      <c r="L83" s="33"/>
      <c r="M83" s="60"/>
      <c r="N83" s="51"/>
      <c r="O83" s="51"/>
      <c r="P83" s="113">
        <f>P84</f>
        <v>0</v>
      </c>
      <c r="Q83" s="51"/>
      <c r="R83" s="113">
        <f>R84</f>
        <v>0</v>
      </c>
      <c r="S83" s="51"/>
      <c r="T83" s="114">
        <f>T84</f>
        <v>0</v>
      </c>
      <c r="AT83" s="18" t="s">
        <v>71</v>
      </c>
      <c r="AU83" s="18" t="s">
        <v>96</v>
      </c>
      <c r="BK83" s="115">
        <f>BK84</f>
        <v>0</v>
      </c>
    </row>
    <row r="84" spans="2:65" s="11" customFormat="1" ht="25.9" customHeight="1">
      <c r="B84" s="116"/>
      <c r="D84" s="117" t="s">
        <v>71</v>
      </c>
      <c r="E84" s="118" t="s">
        <v>757</v>
      </c>
      <c r="F84" s="118" t="s">
        <v>758</v>
      </c>
      <c r="I84" s="119"/>
      <c r="J84" s="120">
        <f>BK84</f>
        <v>0</v>
      </c>
      <c r="L84" s="116"/>
      <c r="M84" s="121"/>
      <c r="P84" s="122">
        <f>P85+P88+P96</f>
        <v>0</v>
      </c>
      <c r="R84" s="122">
        <f>R85+R88+R96</f>
        <v>0</v>
      </c>
      <c r="T84" s="123">
        <f>T85+T88+T96</f>
        <v>0</v>
      </c>
      <c r="AR84" s="117" t="s">
        <v>161</v>
      </c>
      <c r="AT84" s="124" t="s">
        <v>71</v>
      </c>
      <c r="AU84" s="124" t="s">
        <v>72</v>
      </c>
      <c r="AY84" s="117" t="s">
        <v>124</v>
      </c>
      <c r="BK84" s="125">
        <f>BK85+BK88+BK96</f>
        <v>0</v>
      </c>
    </row>
    <row r="85" spans="2:65" s="11" customFormat="1" ht="22.9" customHeight="1">
      <c r="B85" s="116"/>
      <c r="D85" s="117" t="s">
        <v>71</v>
      </c>
      <c r="E85" s="126" t="s">
        <v>759</v>
      </c>
      <c r="F85" s="126" t="s">
        <v>760</v>
      </c>
      <c r="I85" s="119"/>
      <c r="J85" s="127">
        <f>BK85</f>
        <v>0</v>
      </c>
      <c r="L85" s="116"/>
      <c r="M85" s="121"/>
      <c r="P85" s="122">
        <f>SUM(P86:P87)</f>
        <v>0</v>
      </c>
      <c r="R85" s="122">
        <f>SUM(R86:R87)</f>
        <v>0</v>
      </c>
      <c r="T85" s="123">
        <f>SUM(T86:T87)</f>
        <v>0</v>
      </c>
      <c r="AR85" s="117" t="s">
        <v>161</v>
      </c>
      <c r="AT85" s="124" t="s">
        <v>71</v>
      </c>
      <c r="AU85" s="124" t="s">
        <v>80</v>
      </c>
      <c r="AY85" s="117" t="s">
        <v>124</v>
      </c>
      <c r="BK85" s="125">
        <f>SUM(BK86:BK87)</f>
        <v>0</v>
      </c>
    </row>
    <row r="86" spans="2:65" s="1" customFormat="1" ht="16.5" customHeight="1">
      <c r="B86" s="33"/>
      <c r="C86" s="128" t="s">
        <v>80</v>
      </c>
      <c r="D86" s="128" t="s">
        <v>129</v>
      </c>
      <c r="E86" s="129" t="s">
        <v>761</v>
      </c>
      <c r="F86" s="130" t="s">
        <v>762</v>
      </c>
      <c r="G86" s="131" t="s">
        <v>763</v>
      </c>
      <c r="H86" s="132">
        <v>1</v>
      </c>
      <c r="I86" s="133"/>
      <c r="J86" s="134">
        <f>ROUND(I86*H86,1)</f>
        <v>0</v>
      </c>
      <c r="K86" s="130" t="s">
        <v>133</v>
      </c>
      <c r="L86" s="33"/>
      <c r="M86" s="135" t="s">
        <v>19</v>
      </c>
      <c r="N86" s="136" t="s">
        <v>43</v>
      </c>
      <c r="P86" s="137">
        <f>O86*H86</f>
        <v>0</v>
      </c>
      <c r="Q86" s="137">
        <v>0</v>
      </c>
      <c r="R86" s="137">
        <f>Q86*H86</f>
        <v>0</v>
      </c>
      <c r="S86" s="137">
        <v>0</v>
      </c>
      <c r="T86" s="138">
        <f>S86*H86</f>
        <v>0</v>
      </c>
      <c r="AR86" s="139" t="s">
        <v>764</v>
      </c>
      <c r="AT86" s="139" t="s">
        <v>129</v>
      </c>
      <c r="AU86" s="139" t="s">
        <v>82</v>
      </c>
      <c r="AY86" s="18" t="s">
        <v>124</v>
      </c>
      <c r="BE86" s="140">
        <f>IF(N86="základní",J86,0)</f>
        <v>0</v>
      </c>
      <c r="BF86" s="140">
        <f>IF(N86="snížená",J86,0)</f>
        <v>0</v>
      </c>
      <c r="BG86" s="140">
        <f>IF(N86="zákl. přenesená",J86,0)</f>
        <v>0</v>
      </c>
      <c r="BH86" s="140">
        <f>IF(N86="sníž. přenesená",J86,0)</f>
        <v>0</v>
      </c>
      <c r="BI86" s="140">
        <f>IF(N86="nulová",J86,0)</f>
        <v>0</v>
      </c>
      <c r="BJ86" s="18" t="s">
        <v>80</v>
      </c>
      <c r="BK86" s="140">
        <f>ROUND(I86*H86,1)</f>
        <v>0</v>
      </c>
      <c r="BL86" s="18" t="s">
        <v>764</v>
      </c>
      <c r="BM86" s="139" t="s">
        <v>765</v>
      </c>
    </row>
    <row r="87" spans="2:65" s="1" customFormat="1" ht="11.25">
      <c r="B87" s="33"/>
      <c r="D87" s="141" t="s">
        <v>137</v>
      </c>
      <c r="F87" s="142" t="s">
        <v>766</v>
      </c>
      <c r="I87" s="143"/>
      <c r="L87" s="33"/>
      <c r="M87" s="144"/>
      <c r="T87" s="54"/>
      <c r="AT87" s="18" t="s">
        <v>137</v>
      </c>
      <c r="AU87" s="18" t="s">
        <v>82</v>
      </c>
    </row>
    <row r="88" spans="2:65" s="11" customFormat="1" ht="22.9" customHeight="1">
      <c r="B88" s="116"/>
      <c r="D88" s="117" t="s">
        <v>71</v>
      </c>
      <c r="E88" s="126" t="s">
        <v>767</v>
      </c>
      <c r="F88" s="126" t="s">
        <v>768</v>
      </c>
      <c r="I88" s="119"/>
      <c r="J88" s="127">
        <f>BK88</f>
        <v>0</v>
      </c>
      <c r="L88" s="116"/>
      <c r="M88" s="121"/>
      <c r="P88" s="122">
        <f>SUM(P89:P95)</f>
        <v>0</v>
      </c>
      <c r="R88" s="122">
        <f>SUM(R89:R95)</f>
        <v>0</v>
      </c>
      <c r="T88" s="123">
        <f>SUM(T89:T95)</f>
        <v>0</v>
      </c>
      <c r="AR88" s="117" t="s">
        <v>161</v>
      </c>
      <c r="AT88" s="124" t="s">
        <v>71</v>
      </c>
      <c r="AU88" s="124" t="s">
        <v>80</v>
      </c>
      <c r="AY88" s="117" t="s">
        <v>124</v>
      </c>
      <c r="BK88" s="125">
        <f>SUM(BK89:BK95)</f>
        <v>0</v>
      </c>
    </row>
    <row r="89" spans="2:65" s="1" customFormat="1" ht="21.75" customHeight="1">
      <c r="B89" s="33"/>
      <c r="C89" s="128" t="s">
        <v>82</v>
      </c>
      <c r="D89" s="128" t="s">
        <v>129</v>
      </c>
      <c r="E89" s="129" t="s">
        <v>769</v>
      </c>
      <c r="F89" s="130" t="s">
        <v>770</v>
      </c>
      <c r="G89" s="131" t="s">
        <v>208</v>
      </c>
      <c r="H89" s="132">
        <v>1</v>
      </c>
      <c r="I89" s="133"/>
      <c r="J89" s="134">
        <f>ROUND(I89*H89,1)</f>
        <v>0</v>
      </c>
      <c r="K89" s="130" t="s">
        <v>19</v>
      </c>
      <c r="L89" s="33"/>
      <c r="M89" s="135" t="s">
        <v>19</v>
      </c>
      <c r="N89" s="136" t="s">
        <v>43</v>
      </c>
      <c r="P89" s="137">
        <f>O89*H89</f>
        <v>0</v>
      </c>
      <c r="Q89" s="137">
        <v>0</v>
      </c>
      <c r="R89" s="137">
        <f>Q89*H89</f>
        <v>0</v>
      </c>
      <c r="S89" s="137">
        <v>0</v>
      </c>
      <c r="T89" s="138">
        <f>S89*H89</f>
        <v>0</v>
      </c>
      <c r="AR89" s="139" t="s">
        <v>764</v>
      </c>
      <c r="AT89" s="139" t="s">
        <v>129</v>
      </c>
      <c r="AU89" s="139" t="s">
        <v>82</v>
      </c>
      <c r="AY89" s="18" t="s">
        <v>124</v>
      </c>
      <c r="BE89" s="140">
        <f>IF(N89="základní",J89,0)</f>
        <v>0</v>
      </c>
      <c r="BF89" s="140">
        <f>IF(N89="snížená",J89,0)</f>
        <v>0</v>
      </c>
      <c r="BG89" s="140">
        <f>IF(N89="zákl. přenesená",J89,0)</f>
        <v>0</v>
      </c>
      <c r="BH89" s="140">
        <f>IF(N89="sníž. přenesená",J89,0)</f>
        <v>0</v>
      </c>
      <c r="BI89" s="140">
        <f>IF(N89="nulová",J89,0)</f>
        <v>0</v>
      </c>
      <c r="BJ89" s="18" t="s">
        <v>80</v>
      </c>
      <c r="BK89" s="140">
        <f>ROUND(I89*H89,1)</f>
        <v>0</v>
      </c>
      <c r="BL89" s="18" t="s">
        <v>764</v>
      </c>
      <c r="BM89" s="139" t="s">
        <v>771</v>
      </c>
    </row>
    <row r="90" spans="2:65" s="1" customFormat="1" ht="16.5" customHeight="1">
      <c r="B90" s="33"/>
      <c r="C90" s="128" t="s">
        <v>135</v>
      </c>
      <c r="D90" s="128" t="s">
        <v>129</v>
      </c>
      <c r="E90" s="129" t="s">
        <v>772</v>
      </c>
      <c r="F90" s="130" t="s">
        <v>773</v>
      </c>
      <c r="G90" s="131" t="s">
        <v>763</v>
      </c>
      <c r="H90" s="132">
        <v>1</v>
      </c>
      <c r="I90" s="133"/>
      <c r="J90" s="134">
        <f>ROUND(I90*H90,1)</f>
        <v>0</v>
      </c>
      <c r="K90" s="130" t="s">
        <v>133</v>
      </c>
      <c r="L90" s="33"/>
      <c r="M90" s="135" t="s">
        <v>19</v>
      </c>
      <c r="N90" s="136" t="s">
        <v>43</v>
      </c>
      <c r="P90" s="137">
        <f>O90*H90</f>
        <v>0</v>
      </c>
      <c r="Q90" s="137">
        <v>0</v>
      </c>
      <c r="R90" s="137">
        <f>Q90*H90</f>
        <v>0</v>
      </c>
      <c r="S90" s="137">
        <v>0</v>
      </c>
      <c r="T90" s="138">
        <f>S90*H90</f>
        <v>0</v>
      </c>
      <c r="AR90" s="139" t="s">
        <v>764</v>
      </c>
      <c r="AT90" s="139" t="s">
        <v>129</v>
      </c>
      <c r="AU90" s="139" t="s">
        <v>82</v>
      </c>
      <c r="AY90" s="18" t="s">
        <v>124</v>
      </c>
      <c r="BE90" s="140">
        <f>IF(N90="základní",J90,0)</f>
        <v>0</v>
      </c>
      <c r="BF90" s="140">
        <f>IF(N90="snížená",J90,0)</f>
        <v>0</v>
      </c>
      <c r="BG90" s="140">
        <f>IF(N90="zákl. přenesená",J90,0)</f>
        <v>0</v>
      </c>
      <c r="BH90" s="140">
        <f>IF(N90="sníž. přenesená",J90,0)</f>
        <v>0</v>
      </c>
      <c r="BI90" s="140">
        <f>IF(N90="nulová",J90,0)</f>
        <v>0</v>
      </c>
      <c r="BJ90" s="18" t="s">
        <v>80</v>
      </c>
      <c r="BK90" s="140">
        <f>ROUND(I90*H90,1)</f>
        <v>0</v>
      </c>
      <c r="BL90" s="18" t="s">
        <v>764</v>
      </c>
      <c r="BM90" s="139" t="s">
        <v>774</v>
      </c>
    </row>
    <row r="91" spans="2:65" s="1" customFormat="1" ht="11.25">
      <c r="B91" s="33"/>
      <c r="D91" s="141" t="s">
        <v>137</v>
      </c>
      <c r="F91" s="142" t="s">
        <v>775</v>
      </c>
      <c r="I91" s="143"/>
      <c r="L91" s="33"/>
      <c r="M91" s="144"/>
      <c r="T91" s="54"/>
      <c r="AT91" s="18" t="s">
        <v>137</v>
      </c>
      <c r="AU91" s="18" t="s">
        <v>82</v>
      </c>
    </row>
    <row r="92" spans="2:65" s="1" customFormat="1" ht="16.5" customHeight="1">
      <c r="B92" s="33"/>
      <c r="C92" s="128" t="s">
        <v>134</v>
      </c>
      <c r="D92" s="128" t="s">
        <v>129</v>
      </c>
      <c r="E92" s="129" t="s">
        <v>776</v>
      </c>
      <c r="F92" s="130" t="s">
        <v>777</v>
      </c>
      <c r="G92" s="131" t="s">
        <v>763</v>
      </c>
      <c r="H92" s="132">
        <v>1</v>
      </c>
      <c r="I92" s="133"/>
      <c r="J92" s="134">
        <f>ROUND(I92*H92,1)</f>
        <v>0</v>
      </c>
      <c r="K92" s="130" t="s">
        <v>133</v>
      </c>
      <c r="L92" s="33"/>
      <c r="M92" s="135" t="s">
        <v>19</v>
      </c>
      <c r="N92" s="136" t="s">
        <v>43</v>
      </c>
      <c r="P92" s="137">
        <f>O92*H92</f>
        <v>0</v>
      </c>
      <c r="Q92" s="137">
        <v>0</v>
      </c>
      <c r="R92" s="137">
        <f>Q92*H92</f>
        <v>0</v>
      </c>
      <c r="S92" s="137">
        <v>0</v>
      </c>
      <c r="T92" s="138">
        <f>S92*H92</f>
        <v>0</v>
      </c>
      <c r="AR92" s="139" t="s">
        <v>764</v>
      </c>
      <c r="AT92" s="139" t="s">
        <v>129</v>
      </c>
      <c r="AU92" s="139" t="s">
        <v>82</v>
      </c>
      <c r="AY92" s="18" t="s">
        <v>124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8" t="s">
        <v>80</v>
      </c>
      <c r="BK92" s="140">
        <f>ROUND(I92*H92,1)</f>
        <v>0</v>
      </c>
      <c r="BL92" s="18" t="s">
        <v>764</v>
      </c>
      <c r="BM92" s="139" t="s">
        <v>778</v>
      </c>
    </row>
    <row r="93" spans="2:65" s="1" customFormat="1" ht="11.25">
      <c r="B93" s="33"/>
      <c r="D93" s="141" t="s">
        <v>137</v>
      </c>
      <c r="F93" s="142" t="s">
        <v>779</v>
      </c>
      <c r="I93" s="143"/>
      <c r="L93" s="33"/>
      <c r="M93" s="144"/>
      <c r="T93" s="54"/>
      <c r="AT93" s="18" t="s">
        <v>137</v>
      </c>
      <c r="AU93" s="18" t="s">
        <v>82</v>
      </c>
    </row>
    <row r="94" spans="2:65" s="1" customFormat="1" ht="16.5" customHeight="1">
      <c r="B94" s="33"/>
      <c r="C94" s="128" t="s">
        <v>161</v>
      </c>
      <c r="D94" s="128" t="s">
        <v>129</v>
      </c>
      <c r="E94" s="129" t="s">
        <v>780</v>
      </c>
      <c r="F94" s="130" t="s">
        <v>781</v>
      </c>
      <c r="G94" s="131" t="s">
        <v>763</v>
      </c>
      <c r="H94" s="132">
        <v>1</v>
      </c>
      <c r="I94" s="133"/>
      <c r="J94" s="134">
        <f>ROUND(I94*H94,1)</f>
        <v>0</v>
      </c>
      <c r="K94" s="130" t="s">
        <v>133</v>
      </c>
      <c r="L94" s="33"/>
      <c r="M94" s="135" t="s">
        <v>19</v>
      </c>
      <c r="N94" s="136" t="s">
        <v>43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764</v>
      </c>
      <c r="AT94" s="139" t="s">
        <v>129</v>
      </c>
      <c r="AU94" s="139" t="s">
        <v>82</v>
      </c>
      <c r="AY94" s="18" t="s">
        <v>124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8" t="s">
        <v>80</v>
      </c>
      <c r="BK94" s="140">
        <f>ROUND(I94*H94,1)</f>
        <v>0</v>
      </c>
      <c r="BL94" s="18" t="s">
        <v>764</v>
      </c>
      <c r="BM94" s="139" t="s">
        <v>782</v>
      </c>
    </row>
    <row r="95" spans="2:65" s="1" customFormat="1" ht="11.25">
      <c r="B95" s="33"/>
      <c r="D95" s="141" t="s">
        <v>137</v>
      </c>
      <c r="F95" s="142" t="s">
        <v>783</v>
      </c>
      <c r="I95" s="143"/>
      <c r="L95" s="33"/>
      <c r="M95" s="144"/>
      <c r="T95" s="54"/>
      <c r="AT95" s="18" t="s">
        <v>137</v>
      </c>
      <c r="AU95" s="18" t="s">
        <v>82</v>
      </c>
    </row>
    <row r="96" spans="2:65" s="11" customFormat="1" ht="22.9" customHeight="1">
      <c r="B96" s="116"/>
      <c r="D96" s="117" t="s">
        <v>71</v>
      </c>
      <c r="E96" s="126" t="s">
        <v>784</v>
      </c>
      <c r="F96" s="126" t="s">
        <v>785</v>
      </c>
      <c r="I96" s="119"/>
      <c r="J96" s="127">
        <f>BK96</f>
        <v>0</v>
      </c>
      <c r="L96" s="116"/>
      <c r="M96" s="121"/>
      <c r="P96" s="122">
        <f>SUM(P97:P98)</f>
        <v>0</v>
      </c>
      <c r="R96" s="122">
        <f>SUM(R97:R98)</f>
        <v>0</v>
      </c>
      <c r="T96" s="123">
        <f>SUM(T97:T98)</f>
        <v>0</v>
      </c>
      <c r="AR96" s="117" t="s">
        <v>161</v>
      </c>
      <c r="AT96" s="124" t="s">
        <v>71</v>
      </c>
      <c r="AU96" s="124" t="s">
        <v>80</v>
      </c>
      <c r="AY96" s="117" t="s">
        <v>124</v>
      </c>
      <c r="BK96" s="125">
        <f>SUM(BK97:BK98)</f>
        <v>0</v>
      </c>
    </row>
    <row r="97" spans="2:65" s="1" customFormat="1" ht="24.2" customHeight="1">
      <c r="B97" s="33"/>
      <c r="C97" s="128" t="s">
        <v>167</v>
      </c>
      <c r="D97" s="128" t="s">
        <v>129</v>
      </c>
      <c r="E97" s="129" t="s">
        <v>786</v>
      </c>
      <c r="F97" s="130" t="s">
        <v>787</v>
      </c>
      <c r="G97" s="131" t="s">
        <v>763</v>
      </c>
      <c r="H97" s="132">
        <v>1</v>
      </c>
      <c r="I97" s="133"/>
      <c r="J97" s="134">
        <f>ROUND(I97*H97,1)</f>
        <v>0</v>
      </c>
      <c r="K97" s="130" t="s">
        <v>133</v>
      </c>
      <c r="L97" s="33"/>
      <c r="M97" s="135" t="s">
        <v>19</v>
      </c>
      <c r="N97" s="136" t="s">
        <v>43</v>
      </c>
      <c r="P97" s="137">
        <f>O97*H97</f>
        <v>0</v>
      </c>
      <c r="Q97" s="137">
        <v>0</v>
      </c>
      <c r="R97" s="137">
        <f>Q97*H97</f>
        <v>0</v>
      </c>
      <c r="S97" s="137">
        <v>0</v>
      </c>
      <c r="T97" s="138">
        <f>S97*H97</f>
        <v>0</v>
      </c>
      <c r="AR97" s="139" t="s">
        <v>764</v>
      </c>
      <c r="AT97" s="139" t="s">
        <v>129</v>
      </c>
      <c r="AU97" s="139" t="s">
        <v>82</v>
      </c>
      <c r="AY97" s="18" t="s">
        <v>124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8" t="s">
        <v>80</v>
      </c>
      <c r="BK97" s="140">
        <f>ROUND(I97*H97,1)</f>
        <v>0</v>
      </c>
      <c r="BL97" s="18" t="s">
        <v>764</v>
      </c>
      <c r="BM97" s="139" t="s">
        <v>788</v>
      </c>
    </row>
    <row r="98" spans="2:65" s="1" customFormat="1" ht="11.25">
      <c r="B98" s="33"/>
      <c r="D98" s="141" t="s">
        <v>137</v>
      </c>
      <c r="F98" s="142" t="s">
        <v>789</v>
      </c>
      <c r="I98" s="143"/>
      <c r="L98" s="33"/>
      <c r="M98" s="186"/>
      <c r="N98" s="187"/>
      <c r="O98" s="187"/>
      <c r="P98" s="187"/>
      <c r="Q98" s="187"/>
      <c r="R98" s="187"/>
      <c r="S98" s="187"/>
      <c r="T98" s="188"/>
      <c r="AT98" s="18" t="s">
        <v>137</v>
      </c>
      <c r="AU98" s="18" t="s">
        <v>82</v>
      </c>
    </row>
    <row r="99" spans="2:65" s="1" customFormat="1" ht="6.95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33"/>
    </row>
  </sheetData>
  <sheetProtection algorithmName="SHA-512" hashValue="aElMYyKy9BLAelQACzR3p+IriKdED2ficw6Sur8DK9ajkcS+UFaqJiSw2sorUd1HUUeIazrIeYFIOdhMeXwEog==" saltValue="HQUNTYejIw1lOCljVyHFPC4NXFrHF86n3c8L6glZzhp4npcFuQwkNjG2VqAQSctiiESpX7rxLX30Zpe8vKvF4Q==" spinCount="100000" sheet="1" objects="1" scenarios="1" formatColumns="0" formatRows="0" autoFilter="0"/>
  <autoFilter ref="C82:K98" xr:uid="{00000000-0009-0000-0000-000003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300-000000000000}"/>
    <hyperlink ref="F91" r:id="rId2" xr:uid="{00000000-0004-0000-0300-000001000000}"/>
    <hyperlink ref="F93" r:id="rId3" xr:uid="{00000000-0004-0000-0300-000002000000}"/>
    <hyperlink ref="F95" r:id="rId4" xr:uid="{00000000-0004-0000-0300-000003000000}"/>
    <hyperlink ref="F98" r:id="rId5" xr:uid="{00000000-0004-0000-0300-00000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89" customWidth="1"/>
    <col min="2" max="2" width="1.6640625" style="189" customWidth="1"/>
    <col min="3" max="4" width="5" style="189" customWidth="1"/>
    <col min="5" max="5" width="11.6640625" style="189" customWidth="1"/>
    <col min="6" max="6" width="9.1640625" style="189" customWidth="1"/>
    <col min="7" max="7" width="5" style="189" customWidth="1"/>
    <col min="8" max="8" width="77.83203125" style="189" customWidth="1"/>
    <col min="9" max="10" width="20" style="189" customWidth="1"/>
    <col min="11" max="11" width="1.6640625" style="189" customWidth="1"/>
  </cols>
  <sheetData>
    <row r="1" spans="2:11" customFormat="1" ht="37.5" customHeight="1"/>
    <row r="2" spans="2:11" customFormat="1" ht="7.5" customHeight="1">
      <c r="B2" s="190"/>
      <c r="C2" s="191"/>
      <c r="D2" s="191"/>
      <c r="E2" s="191"/>
      <c r="F2" s="191"/>
      <c r="G2" s="191"/>
      <c r="H2" s="191"/>
      <c r="I2" s="191"/>
      <c r="J2" s="191"/>
      <c r="K2" s="192"/>
    </row>
    <row r="3" spans="2:11" s="16" customFormat="1" ht="45" customHeight="1">
      <c r="B3" s="193"/>
      <c r="C3" s="317" t="s">
        <v>790</v>
      </c>
      <c r="D3" s="317"/>
      <c r="E3" s="317"/>
      <c r="F3" s="317"/>
      <c r="G3" s="317"/>
      <c r="H3" s="317"/>
      <c r="I3" s="317"/>
      <c r="J3" s="317"/>
      <c r="K3" s="194"/>
    </row>
    <row r="4" spans="2:11" customFormat="1" ht="25.5" customHeight="1">
      <c r="B4" s="195"/>
      <c r="C4" s="316" t="s">
        <v>791</v>
      </c>
      <c r="D4" s="316"/>
      <c r="E4" s="316"/>
      <c r="F4" s="316"/>
      <c r="G4" s="316"/>
      <c r="H4" s="316"/>
      <c r="I4" s="316"/>
      <c r="J4" s="316"/>
      <c r="K4" s="196"/>
    </row>
    <row r="5" spans="2:11" customFormat="1" ht="5.25" customHeight="1">
      <c r="B5" s="195"/>
      <c r="C5" s="197"/>
      <c r="D5" s="197"/>
      <c r="E5" s="197"/>
      <c r="F5" s="197"/>
      <c r="G5" s="197"/>
      <c r="H5" s="197"/>
      <c r="I5" s="197"/>
      <c r="J5" s="197"/>
      <c r="K5" s="196"/>
    </row>
    <row r="6" spans="2:11" customFormat="1" ht="15" customHeight="1">
      <c r="B6" s="195"/>
      <c r="C6" s="315" t="s">
        <v>792</v>
      </c>
      <c r="D6" s="315"/>
      <c r="E6" s="315"/>
      <c r="F6" s="315"/>
      <c r="G6" s="315"/>
      <c r="H6" s="315"/>
      <c r="I6" s="315"/>
      <c r="J6" s="315"/>
      <c r="K6" s="196"/>
    </row>
    <row r="7" spans="2:11" customFormat="1" ht="15" customHeight="1">
      <c r="B7" s="199"/>
      <c r="C7" s="315" t="s">
        <v>793</v>
      </c>
      <c r="D7" s="315"/>
      <c r="E7" s="315"/>
      <c r="F7" s="315"/>
      <c r="G7" s="315"/>
      <c r="H7" s="315"/>
      <c r="I7" s="315"/>
      <c r="J7" s="315"/>
      <c r="K7" s="196"/>
    </row>
    <row r="8" spans="2:11" customFormat="1" ht="12.75" customHeight="1">
      <c r="B8" s="199"/>
      <c r="C8" s="198"/>
      <c r="D8" s="198"/>
      <c r="E8" s="198"/>
      <c r="F8" s="198"/>
      <c r="G8" s="198"/>
      <c r="H8" s="198"/>
      <c r="I8" s="198"/>
      <c r="J8" s="198"/>
      <c r="K8" s="196"/>
    </row>
    <row r="9" spans="2:11" customFormat="1" ht="15" customHeight="1">
      <c r="B9" s="199"/>
      <c r="C9" s="315" t="s">
        <v>794</v>
      </c>
      <c r="D9" s="315"/>
      <c r="E9" s="315"/>
      <c r="F9" s="315"/>
      <c r="G9" s="315"/>
      <c r="H9" s="315"/>
      <c r="I9" s="315"/>
      <c r="J9" s="315"/>
      <c r="K9" s="196"/>
    </row>
    <row r="10" spans="2:11" customFormat="1" ht="15" customHeight="1">
      <c r="B10" s="199"/>
      <c r="C10" s="198"/>
      <c r="D10" s="315" t="s">
        <v>795</v>
      </c>
      <c r="E10" s="315"/>
      <c r="F10" s="315"/>
      <c r="G10" s="315"/>
      <c r="H10" s="315"/>
      <c r="I10" s="315"/>
      <c r="J10" s="315"/>
      <c r="K10" s="196"/>
    </row>
    <row r="11" spans="2:11" customFormat="1" ht="15" customHeight="1">
      <c r="B11" s="199"/>
      <c r="C11" s="200"/>
      <c r="D11" s="315" t="s">
        <v>796</v>
      </c>
      <c r="E11" s="315"/>
      <c r="F11" s="315"/>
      <c r="G11" s="315"/>
      <c r="H11" s="315"/>
      <c r="I11" s="315"/>
      <c r="J11" s="315"/>
      <c r="K11" s="196"/>
    </row>
    <row r="12" spans="2:11" customFormat="1" ht="15" customHeight="1">
      <c r="B12" s="199"/>
      <c r="C12" s="200"/>
      <c r="D12" s="198"/>
      <c r="E12" s="198"/>
      <c r="F12" s="198"/>
      <c r="G12" s="198"/>
      <c r="H12" s="198"/>
      <c r="I12" s="198"/>
      <c r="J12" s="198"/>
      <c r="K12" s="196"/>
    </row>
    <row r="13" spans="2:11" customFormat="1" ht="15" customHeight="1">
      <c r="B13" s="199"/>
      <c r="C13" s="200"/>
      <c r="D13" s="201" t="s">
        <v>797</v>
      </c>
      <c r="E13" s="198"/>
      <c r="F13" s="198"/>
      <c r="G13" s="198"/>
      <c r="H13" s="198"/>
      <c r="I13" s="198"/>
      <c r="J13" s="198"/>
      <c r="K13" s="196"/>
    </row>
    <row r="14" spans="2:11" customFormat="1" ht="12.75" customHeight="1">
      <c r="B14" s="199"/>
      <c r="C14" s="200"/>
      <c r="D14" s="200"/>
      <c r="E14" s="200"/>
      <c r="F14" s="200"/>
      <c r="G14" s="200"/>
      <c r="H14" s="200"/>
      <c r="I14" s="200"/>
      <c r="J14" s="200"/>
      <c r="K14" s="196"/>
    </row>
    <row r="15" spans="2:11" customFormat="1" ht="15" customHeight="1">
      <c r="B15" s="199"/>
      <c r="C15" s="200"/>
      <c r="D15" s="315" t="s">
        <v>798</v>
      </c>
      <c r="E15" s="315"/>
      <c r="F15" s="315"/>
      <c r="G15" s="315"/>
      <c r="H15" s="315"/>
      <c r="I15" s="315"/>
      <c r="J15" s="315"/>
      <c r="K15" s="196"/>
    </row>
    <row r="16" spans="2:11" customFormat="1" ht="15" customHeight="1">
      <c r="B16" s="199"/>
      <c r="C16" s="200"/>
      <c r="D16" s="315" t="s">
        <v>799</v>
      </c>
      <c r="E16" s="315"/>
      <c r="F16" s="315"/>
      <c r="G16" s="315"/>
      <c r="H16" s="315"/>
      <c r="I16" s="315"/>
      <c r="J16" s="315"/>
      <c r="K16" s="196"/>
    </row>
    <row r="17" spans="2:11" customFormat="1" ht="15" customHeight="1">
      <c r="B17" s="199"/>
      <c r="C17" s="200"/>
      <c r="D17" s="315" t="s">
        <v>800</v>
      </c>
      <c r="E17" s="315"/>
      <c r="F17" s="315"/>
      <c r="G17" s="315"/>
      <c r="H17" s="315"/>
      <c r="I17" s="315"/>
      <c r="J17" s="315"/>
      <c r="K17" s="196"/>
    </row>
    <row r="18" spans="2:11" customFormat="1" ht="15" customHeight="1">
      <c r="B18" s="199"/>
      <c r="C18" s="200"/>
      <c r="D18" s="200"/>
      <c r="E18" s="202" t="s">
        <v>79</v>
      </c>
      <c r="F18" s="315" t="s">
        <v>801</v>
      </c>
      <c r="G18" s="315"/>
      <c r="H18" s="315"/>
      <c r="I18" s="315"/>
      <c r="J18" s="315"/>
      <c r="K18" s="196"/>
    </row>
    <row r="19" spans="2:11" customFormat="1" ht="15" customHeight="1">
      <c r="B19" s="199"/>
      <c r="C19" s="200"/>
      <c r="D19" s="200"/>
      <c r="E19" s="202" t="s">
        <v>802</v>
      </c>
      <c r="F19" s="315" t="s">
        <v>803</v>
      </c>
      <c r="G19" s="315"/>
      <c r="H19" s="315"/>
      <c r="I19" s="315"/>
      <c r="J19" s="315"/>
      <c r="K19" s="196"/>
    </row>
    <row r="20" spans="2:11" customFormat="1" ht="15" customHeight="1">
      <c r="B20" s="199"/>
      <c r="C20" s="200"/>
      <c r="D20" s="200"/>
      <c r="E20" s="202" t="s">
        <v>804</v>
      </c>
      <c r="F20" s="315" t="s">
        <v>805</v>
      </c>
      <c r="G20" s="315"/>
      <c r="H20" s="315"/>
      <c r="I20" s="315"/>
      <c r="J20" s="315"/>
      <c r="K20" s="196"/>
    </row>
    <row r="21" spans="2:11" customFormat="1" ht="15" customHeight="1">
      <c r="B21" s="199"/>
      <c r="C21" s="200"/>
      <c r="D21" s="200"/>
      <c r="E21" s="202" t="s">
        <v>88</v>
      </c>
      <c r="F21" s="315" t="s">
        <v>806</v>
      </c>
      <c r="G21" s="315"/>
      <c r="H21" s="315"/>
      <c r="I21" s="315"/>
      <c r="J21" s="315"/>
      <c r="K21" s="196"/>
    </row>
    <row r="22" spans="2:11" customFormat="1" ht="15" customHeight="1">
      <c r="B22" s="199"/>
      <c r="C22" s="200"/>
      <c r="D22" s="200"/>
      <c r="E22" s="202" t="s">
        <v>807</v>
      </c>
      <c r="F22" s="315" t="s">
        <v>808</v>
      </c>
      <c r="G22" s="315"/>
      <c r="H22" s="315"/>
      <c r="I22" s="315"/>
      <c r="J22" s="315"/>
      <c r="K22" s="196"/>
    </row>
    <row r="23" spans="2:11" customFormat="1" ht="15" customHeight="1">
      <c r="B23" s="199"/>
      <c r="C23" s="200"/>
      <c r="D23" s="200"/>
      <c r="E23" s="202" t="s">
        <v>809</v>
      </c>
      <c r="F23" s="315" t="s">
        <v>810</v>
      </c>
      <c r="G23" s="315"/>
      <c r="H23" s="315"/>
      <c r="I23" s="315"/>
      <c r="J23" s="315"/>
      <c r="K23" s="196"/>
    </row>
    <row r="24" spans="2:11" customFormat="1" ht="12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196"/>
    </row>
    <row r="25" spans="2:11" customFormat="1" ht="15" customHeight="1">
      <c r="B25" s="199"/>
      <c r="C25" s="315" t="s">
        <v>811</v>
      </c>
      <c r="D25" s="315"/>
      <c r="E25" s="315"/>
      <c r="F25" s="315"/>
      <c r="G25" s="315"/>
      <c r="H25" s="315"/>
      <c r="I25" s="315"/>
      <c r="J25" s="315"/>
      <c r="K25" s="196"/>
    </row>
    <row r="26" spans="2:11" customFormat="1" ht="15" customHeight="1">
      <c r="B26" s="199"/>
      <c r="C26" s="315" t="s">
        <v>812</v>
      </c>
      <c r="D26" s="315"/>
      <c r="E26" s="315"/>
      <c r="F26" s="315"/>
      <c r="G26" s="315"/>
      <c r="H26" s="315"/>
      <c r="I26" s="315"/>
      <c r="J26" s="315"/>
      <c r="K26" s="196"/>
    </row>
    <row r="27" spans="2:11" customFormat="1" ht="15" customHeight="1">
      <c r="B27" s="199"/>
      <c r="C27" s="198"/>
      <c r="D27" s="315" t="s">
        <v>813</v>
      </c>
      <c r="E27" s="315"/>
      <c r="F27" s="315"/>
      <c r="G27" s="315"/>
      <c r="H27" s="315"/>
      <c r="I27" s="315"/>
      <c r="J27" s="315"/>
      <c r="K27" s="196"/>
    </row>
    <row r="28" spans="2:11" customFormat="1" ht="15" customHeight="1">
      <c r="B28" s="199"/>
      <c r="C28" s="200"/>
      <c r="D28" s="315" t="s">
        <v>814</v>
      </c>
      <c r="E28" s="315"/>
      <c r="F28" s="315"/>
      <c r="G28" s="315"/>
      <c r="H28" s="315"/>
      <c r="I28" s="315"/>
      <c r="J28" s="315"/>
      <c r="K28" s="196"/>
    </row>
    <row r="29" spans="2:11" customFormat="1" ht="12.75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196"/>
    </row>
    <row r="30" spans="2:11" customFormat="1" ht="15" customHeight="1">
      <c r="B30" s="199"/>
      <c r="C30" s="200"/>
      <c r="D30" s="315" t="s">
        <v>815</v>
      </c>
      <c r="E30" s="315"/>
      <c r="F30" s="315"/>
      <c r="G30" s="315"/>
      <c r="H30" s="315"/>
      <c r="I30" s="315"/>
      <c r="J30" s="315"/>
      <c r="K30" s="196"/>
    </row>
    <row r="31" spans="2:11" customFormat="1" ht="15" customHeight="1">
      <c r="B31" s="199"/>
      <c r="C31" s="200"/>
      <c r="D31" s="315" t="s">
        <v>816</v>
      </c>
      <c r="E31" s="315"/>
      <c r="F31" s="315"/>
      <c r="G31" s="315"/>
      <c r="H31" s="315"/>
      <c r="I31" s="315"/>
      <c r="J31" s="315"/>
      <c r="K31" s="196"/>
    </row>
    <row r="32" spans="2:11" customFormat="1" ht="12.75" customHeight="1">
      <c r="B32" s="199"/>
      <c r="C32" s="200"/>
      <c r="D32" s="200"/>
      <c r="E32" s="200"/>
      <c r="F32" s="200"/>
      <c r="G32" s="200"/>
      <c r="H32" s="200"/>
      <c r="I32" s="200"/>
      <c r="J32" s="200"/>
      <c r="K32" s="196"/>
    </row>
    <row r="33" spans="2:11" customFormat="1" ht="15" customHeight="1">
      <c r="B33" s="199"/>
      <c r="C33" s="200"/>
      <c r="D33" s="315" t="s">
        <v>817</v>
      </c>
      <c r="E33" s="315"/>
      <c r="F33" s="315"/>
      <c r="G33" s="315"/>
      <c r="H33" s="315"/>
      <c r="I33" s="315"/>
      <c r="J33" s="315"/>
      <c r="K33" s="196"/>
    </row>
    <row r="34" spans="2:11" customFormat="1" ht="15" customHeight="1">
      <c r="B34" s="199"/>
      <c r="C34" s="200"/>
      <c r="D34" s="315" t="s">
        <v>818</v>
      </c>
      <c r="E34" s="315"/>
      <c r="F34" s="315"/>
      <c r="G34" s="315"/>
      <c r="H34" s="315"/>
      <c r="I34" s="315"/>
      <c r="J34" s="315"/>
      <c r="K34" s="196"/>
    </row>
    <row r="35" spans="2:11" customFormat="1" ht="15" customHeight="1">
      <c r="B35" s="199"/>
      <c r="C35" s="200"/>
      <c r="D35" s="315" t="s">
        <v>819</v>
      </c>
      <c r="E35" s="315"/>
      <c r="F35" s="315"/>
      <c r="G35" s="315"/>
      <c r="H35" s="315"/>
      <c r="I35" s="315"/>
      <c r="J35" s="315"/>
      <c r="K35" s="196"/>
    </row>
    <row r="36" spans="2:11" customFormat="1" ht="15" customHeight="1">
      <c r="B36" s="199"/>
      <c r="C36" s="200"/>
      <c r="D36" s="198"/>
      <c r="E36" s="201" t="s">
        <v>110</v>
      </c>
      <c r="F36" s="198"/>
      <c r="G36" s="315" t="s">
        <v>820</v>
      </c>
      <c r="H36" s="315"/>
      <c r="I36" s="315"/>
      <c r="J36" s="315"/>
      <c r="K36" s="196"/>
    </row>
    <row r="37" spans="2:11" customFormat="1" ht="30.75" customHeight="1">
      <c r="B37" s="199"/>
      <c r="C37" s="200"/>
      <c r="D37" s="198"/>
      <c r="E37" s="201" t="s">
        <v>821</v>
      </c>
      <c r="F37" s="198"/>
      <c r="G37" s="315" t="s">
        <v>822</v>
      </c>
      <c r="H37" s="315"/>
      <c r="I37" s="315"/>
      <c r="J37" s="315"/>
      <c r="K37" s="196"/>
    </row>
    <row r="38" spans="2:11" customFormat="1" ht="15" customHeight="1">
      <c r="B38" s="199"/>
      <c r="C38" s="200"/>
      <c r="D38" s="198"/>
      <c r="E38" s="201" t="s">
        <v>53</v>
      </c>
      <c r="F38" s="198"/>
      <c r="G38" s="315" t="s">
        <v>823</v>
      </c>
      <c r="H38" s="315"/>
      <c r="I38" s="315"/>
      <c r="J38" s="315"/>
      <c r="K38" s="196"/>
    </row>
    <row r="39" spans="2:11" customFormat="1" ht="15" customHeight="1">
      <c r="B39" s="199"/>
      <c r="C39" s="200"/>
      <c r="D39" s="198"/>
      <c r="E39" s="201" t="s">
        <v>54</v>
      </c>
      <c r="F39" s="198"/>
      <c r="G39" s="315" t="s">
        <v>824</v>
      </c>
      <c r="H39" s="315"/>
      <c r="I39" s="315"/>
      <c r="J39" s="315"/>
      <c r="K39" s="196"/>
    </row>
    <row r="40" spans="2:11" customFormat="1" ht="15" customHeight="1">
      <c r="B40" s="199"/>
      <c r="C40" s="200"/>
      <c r="D40" s="198"/>
      <c r="E40" s="201" t="s">
        <v>111</v>
      </c>
      <c r="F40" s="198"/>
      <c r="G40" s="315" t="s">
        <v>825</v>
      </c>
      <c r="H40" s="315"/>
      <c r="I40" s="315"/>
      <c r="J40" s="315"/>
      <c r="K40" s="196"/>
    </row>
    <row r="41" spans="2:11" customFormat="1" ht="15" customHeight="1">
      <c r="B41" s="199"/>
      <c r="C41" s="200"/>
      <c r="D41" s="198"/>
      <c r="E41" s="201" t="s">
        <v>112</v>
      </c>
      <c r="F41" s="198"/>
      <c r="G41" s="315" t="s">
        <v>826</v>
      </c>
      <c r="H41" s="315"/>
      <c r="I41" s="315"/>
      <c r="J41" s="315"/>
      <c r="K41" s="196"/>
    </row>
    <row r="42" spans="2:11" customFormat="1" ht="15" customHeight="1">
      <c r="B42" s="199"/>
      <c r="C42" s="200"/>
      <c r="D42" s="198"/>
      <c r="E42" s="201" t="s">
        <v>827</v>
      </c>
      <c r="F42" s="198"/>
      <c r="G42" s="315" t="s">
        <v>828</v>
      </c>
      <c r="H42" s="315"/>
      <c r="I42" s="315"/>
      <c r="J42" s="315"/>
      <c r="K42" s="196"/>
    </row>
    <row r="43" spans="2:11" customFormat="1" ht="15" customHeight="1">
      <c r="B43" s="199"/>
      <c r="C43" s="200"/>
      <c r="D43" s="198"/>
      <c r="E43" s="201"/>
      <c r="F43" s="198"/>
      <c r="G43" s="315" t="s">
        <v>829</v>
      </c>
      <c r="H43" s="315"/>
      <c r="I43" s="315"/>
      <c r="J43" s="315"/>
      <c r="K43" s="196"/>
    </row>
    <row r="44" spans="2:11" customFormat="1" ht="15" customHeight="1">
      <c r="B44" s="199"/>
      <c r="C44" s="200"/>
      <c r="D44" s="198"/>
      <c r="E44" s="201" t="s">
        <v>830</v>
      </c>
      <c r="F44" s="198"/>
      <c r="G44" s="315" t="s">
        <v>831</v>
      </c>
      <c r="H44" s="315"/>
      <c r="I44" s="315"/>
      <c r="J44" s="315"/>
      <c r="K44" s="196"/>
    </row>
    <row r="45" spans="2:11" customFormat="1" ht="15" customHeight="1">
      <c r="B45" s="199"/>
      <c r="C45" s="200"/>
      <c r="D45" s="198"/>
      <c r="E45" s="201" t="s">
        <v>114</v>
      </c>
      <c r="F45" s="198"/>
      <c r="G45" s="315" t="s">
        <v>832</v>
      </c>
      <c r="H45" s="315"/>
      <c r="I45" s="315"/>
      <c r="J45" s="315"/>
      <c r="K45" s="196"/>
    </row>
    <row r="46" spans="2:11" customFormat="1" ht="12.75" customHeight="1">
      <c r="B46" s="199"/>
      <c r="C46" s="200"/>
      <c r="D46" s="198"/>
      <c r="E46" s="198"/>
      <c r="F46" s="198"/>
      <c r="G46" s="198"/>
      <c r="H46" s="198"/>
      <c r="I46" s="198"/>
      <c r="J46" s="198"/>
      <c r="K46" s="196"/>
    </row>
    <row r="47" spans="2:11" customFormat="1" ht="15" customHeight="1">
      <c r="B47" s="199"/>
      <c r="C47" s="200"/>
      <c r="D47" s="315" t="s">
        <v>833</v>
      </c>
      <c r="E47" s="315"/>
      <c r="F47" s="315"/>
      <c r="G47" s="315"/>
      <c r="H47" s="315"/>
      <c r="I47" s="315"/>
      <c r="J47" s="315"/>
      <c r="K47" s="196"/>
    </row>
    <row r="48" spans="2:11" customFormat="1" ht="15" customHeight="1">
      <c r="B48" s="199"/>
      <c r="C48" s="200"/>
      <c r="D48" s="200"/>
      <c r="E48" s="315" t="s">
        <v>834</v>
      </c>
      <c r="F48" s="315"/>
      <c r="G48" s="315"/>
      <c r="H48" s="315"/>
      <c r="I48" s="315"/>
      <c r="J48" s="315"/>
      <c r="K48" s="196"/>
    </row>
    <row r="49" spans="2:11" customFormat="1" ht="15" customHeight="1">
      <c r="B49" s="199"/>
      <c r="C49" s="200"/>
      <c r="D49" s="200"/>
      <c r="E49" s="315" t="s">
        <v>835</v>
      </c>
      <c r="F49" s="315"/>
      <c r="G49" s="315"/>
      <c r="H49" s="315"/>
      <c r="I49" s="315"/>
      <c r="J49" s="315"/>
      <c r="K49" s="196"/>
    </row>
    <row r="50" spans="2:11" customFormat="1" ht="15" customHeight="1">
      <c r="B50" s="199"/>
      <c r="C50" s="200"/>
      <c r="D50" s="200"/>
      <c r="E50" s="315" t="s">
        <v>836</v>
      </c>
      <c r="F50" s="315"/>
      <c r="G50" s="315"/>
      <c r="H50" s="315"/>
      <c r="I50" s="315"/>
      <c r="J50" s="315"/>
      <c r="K50" s="196"/>
    </row>
    <row r="51" spans="2:11" customFormat="1" ht="15" customHeight="1">
      <c r="B51" s="199"/>
      <c r="C51" s="200"/>
      <c r="D51" s="315" t="s">
        <v>837</v>
      </c>
      <c r="E51" s="315"/>
      <c r="F51" s="315"/>
      <c r="G51" s="315"/>
      <c r="H51" s="315"/>
      <c r="I51" s="315"/>
      <c r="J51" s="315"/>
      <c r="K51" s="196"/>
    </row>
    <row r="52" spans="2:11" customFormat="1" ht="25.5" customHeight="1">
      <c r="B52" s="195"/>
      <c r="C52" s="316" t="s">
        <v>838</v>
      </c>
      <c r="D52" s="316"/>
      <c r="E52" s="316"/>
      <c r="F52" s="316"/>
      <c r="G52" s="316"/>
      <c r="H52" s="316"/>
      <c r="I52" s="316"/>
      <c r="J52" s="316"/>
      <c r="K52" s="196"/>
    </row>
    <row r="53" spans="2:11" customFormat="1" ht="5.25" customHeight="1">
      <c r="B53" s="195"/>
      <c r="C53" s="197"/>
      <c r="D53" s="197"/>
      <c r="E53" s="197"/>
      <c r="F53" s="197"/>
      <c r="G53" s="197"/>
      <c r="H53" s="197"/>
      <c r="I53" s="197"/>
      <c r="J53" s="197"/>
      <c r="K53" s="196"/>
    </row>
    <row r="54" spans="2:11" customFormat="1" ht="15" customHeight="1">
      <c r="B54" s="195"/>
      <c r="C54" s="315" t="s">
        <v>839</v>
      </c>
      <c r="D54" s="315"/>
      <c r="E54" s="315"/>
      <c r="F54" s="315"/>
      <c r="G54" s="315"/>
      <c r="H54" s="315"/>
      <c r="I54" s="315"/>
      <c r="J54" s="315"/>
      <c r="K54" s="196"/>
    </row>
    <row r="55" spans="2:11" customFormat="1" ht="15" customHeight="1">
      <c r="B55" s="195"/>
      <c r="C55" s="315" t="s">
        <v>840</v>
      </c>
      <c r="D55" s="315"/>
      <c r="E55" s="315"/>
      <c r="F55" s="315"/>
      <c r="G55" s="315"/>
      <c r="H55" s="315"/>
      <c r="I55" s="315"/>
      <c r="J55" s="315"/>
      <c r="K55" s="196"/>
    </row>
    <row r="56" spans="2:11" customFormat="1" ht="12.75" customHeight="1">
      <c r="B56" s="195"/>
      <c r="C56" s="198"/>
      <c r="D56" s="198"/>
      <c r="E56" s="198"/>
      <c r="F56" s="198"/>
      <c r="G56" s="198"/>
      <c r="H56" s="198"/>
      <c r="I56" s="198"/>
      <c r="J56" s="198"/>
      <c r="K56" s="196"/>
    </row>
    <row r="57" spans="2:11" customFormat="1" ht="15" customHeight="1">
      <c r="B57" s="195"/>
      <c r="C57" s="315" t="s">
        <v>841</v>
      </c>
      <c r="D57" s="315"/>
      <c r="E57" s="315"/>
      <c r="F57" s="315"/>
      <c r="G57" s="315"/>
      <c r="H57" s="315"/>
      <c r="I57" s="315"/>
      <c r="J57" s="315"/>
      <c r="K57" s="196"/>
    </row>
    <row r="58" spans="2:11" customFormat="1" ht="15" customHeight="1">
      <c r="B58" s="195"/>
      <c r="C58" s="200"/>
      <c r="D58" s="315" t="s">
        <v>842</v>
      </c>
      <c r="E58" s="315"/>
      <c r="F58" s="315"/>
      <c r="G58" s="315"/>
      <c r="H58" s="315"/>
      <c r="I58" s="315"/>
      <c r="J58" s="315"/>
      <c r="K58" s="196"/>
    </row>
    <row r="59" spans="2:11" customFormat="1" ht="15" customHeight="1">
      <c r="B59" s="195"/>
      <c r="C59" s="200"/>
      <c r="D59" s="315" t="s">
        <v>843</v>
      </c>
      <c r="E59" s="315"/>
      <c r="F59" s="315"/>
      <c r="G59" s="315"/>
      <c r="H59" s="315"/>
      <c r="I59" s="315"/>
      <c r="J59" s="315"/>
      <c r="K59" s="196"/>
    </row>
    <row r="60" spans="2:11" customFormat="1" ht="15" customHeight="1">
      <c r="B60" s="195"/>
      <c r="C60" s="200"/>
      <c r="D60" s="315" t="s">
        <v>844</v>
      </c>
      <c r="E60" s="315"/>
      <c r="F60" s="315"/>
      <c r="G60" s="315"/>
      <c r="H60" s="315"/>
      <c r="I60" s="315"/>
      <c r="J60" s="315"/>
      <c r="K60" s="196"/>
    </row>
    <row r="61" spans="2:11" customFormat="1" ht="15" customHeight="1">
      <c r="B61" s="195"/>
      <c r="C61" s="200"/>
      <c r="D61" s="315" t="s">
        <v>845</v>
      </c>
      <c r="E61" s="315"/>
      <c r="F61" s="315"/>
      <c r="G61" s="315"/>
      <c r="H61" s="315"/>
      <c r="I61" s="315"/>
      <c r="J61" s="315"/>
      <c r="K61" s="196"/>
    </row>
    <row r="62" spans="2:11" customFormat="1" ht="15" customHeight="1">
      <c r="B62" s="195"/>
      <c r="C62" s="200"/>
      <c r="D62" s="318" t="s">
        <v>846</v>
      </c>
      <c r="E62" s="318"/>
      <c r="F62" s="318"/>
      <c r="G62" s="318"/>
      <c r="H62" s="318"/>
      <c r="I62" s="318"/>
      <c r="J62" s="318"/>
      <c r="K62" s="196"/>
    </row>
    <row r="63" spans="2:11" customFormat="1" ht="15" customHeight="1">
      <c r="B63" s="195"/>
      <c r="C63" s="200"/>
      <c r="D63" s="315" t="s">
        <v>847</v>
      </c>
      <c r="E63" s="315"/>
      <c r="F63" s="315"/>
      <c r="G63" s="315"/>
      <c r="H63" s="315"/>
      <c r="I63" s="315"/>
      <c r="J63" s="315"/>
      <c r="K63" s="196"/>
    </row>
    <row r="64" spans="2:11" customFormat="1" ht="12.75" customHeight="1">
      <c r="B64" s="195"/>
      <c r="C64" s="200"/>
      <c r="D64" s="200"/>
      <c r="E64" s="203"/>
      <c r="F64" s="200"/>
      <c r="G64" s="200"/>
      <c r="H64" s="200"/>
      <c r="I64" s="200"/>
      <c r="J64" s="200"/>
      <c r="K64" s="196"/>
    </row>
    <row r="65" spans="2:11" customFormat="1" ht="15" customHeight="1">
      <c r="B65" s="195"/>
      <c r="C65" s="200"/>
      <c r="D65" s="315" t="s">
        <v>848</v>
      </c>
      <c r="E65" s="315"/>
      <c r="F65" s="315"/>
      <c r="G65" s="315"/>
      <c r="H65" s="315"/>
      <c r="I65" s="315"/>
      <c r="J65" s="315"/>
      <c r="K65" s="196"/>
    </row>
    <row r="66" spans="2:11" customFormat="1" ht="15" customHeight="1">
      <c r="B66" s="195"/>
      <c r="C66" s="200"/>
      <c r="D66" s="318" t="s">
        <v>849</v>
      </c>
      <c r="E66" s="318"/>
      <c r="F66" s="318"/>
      <c r="G66" s="318"/>
      <c r="H66" s="318"/>
      <c r="I66" s="318"/>
      <c r="J66" s="318"/>
      <c r="K66" s="196"/>
    </row>
    <row r="67" spans="2:11" customFormat="1" ht="15" customHeight="1">
      <c r="B67" s="195"/>
      <c r="C67" s="200"/>
      <c r="D67" s="315" t="s">
        <v>850</v>
      </c>
      <c r="E67" s="315"/>
      <c r="F67" s="315"/>
      <c r="G67" s="315"/>
      <c r="H67" s="315"/>
      <c r="I67" s="315"/>
      <c r="J67" s="315"/>
      <c r="K67" s="196"/>
    </row>
    <row r="68" spans="2:11" customFormat="1" ht="15" customHeight="1">
      <c r="B68" s="195"/>
      <c r="C68" s="200"/>
      <c r="D68" s="315" t="s">
        <v>851</v>
      </c>
      <c r="E68" s="315"/>
      <c r="F68" s="315"/>
      <c r="G68" s="315"/>
      <c r="H68" s="315"/>
      <c r="I68" s="315"/>
      <c r="J68" s="315"/>
      <c r="K68" s="196"/>
    </row>
    <row r="69" spans="2:11" customFormat="1" ht="15" customHeight="1">
      <c r="B69" s="195"/>
      <c r="C69" s="200"/>
      <c r="D69" s="315" t="s">
        <v>852</v>
      </c>
      <c r="E69" s="315"/>
      <c r="F69" s="315"/>
      <c r="G69" s="315"/>
      <c r="H69" s="315"/>
      <c r="I69" s="315"/>
      <c r="J69" s="315"/>
      <c r="K69" s="196"/>
    </row>
    <row r="70" spans="2:11" customFormat="1" ht="15" customHeight="1">
      <c r="B70" s="195"/>
      <c r="C70" s="200"/>
      <c r="D70" s="315" t="s">
        <v>853</v>
      </c>
      <c r="E70" s="315"/>
      <c r="F70" s="315"/>
      <c r="G70" s="315"/>
      <c r="H70" s="315"/>
      <c r="I70" s="315"/>
      <c r="J70" s="315"/>
      <c r="K70" s="196"/>
    </row>
    <row r="71" spans="2:11" customFormat="1" ht="12.75" customHeight="1">
      <c r="B71" s="204"/>
      <c r="C71" s="205"/>
      <c r="D71" s="205"/>
      <c r="E71" s="205"/>
      <c r="F71" s="205"/>
      <c r="G71" s="205"/>
      <c r="H71" s="205"/>
      <c r="I71" s="205"/>
      <c r="J71" s="205"/>
      <c r="K71" s="206"/>
    </row>
    <row r="72" spans="2:11" customFormat="1" ht="18.75" customHeight="1">
      <c r="B72" s="207"/>
      <c r="C72" s="207"/>
      <c r="D72" s="207"/>
      <c r="E72" s="207"/>
      <c r="F72" s="207"/>
      <c r="G72" s="207"/>
      <c r="H72" s="207"/>
      <c r="I72" s="207"/>
      <c r="J72" s="207"/>
      <c r="K72" s="208"/>
    </row>
    <row r="73" spans="2:11" customFormat="1" ht="18.75" customHeight="1">
      <c r="B73" s="208"/>
      <c r="C73" s="208"/>
      <c r="D73" s="208"/>
      <c r="E73" s="208"/>
      <c r="F73" s="208"/>
      <c r="G73" s="208"/>
      <c r="H73" s="208"/>
      <c r="I73" s="208"/>
      <c r="J73" s="208"/>
      <c r="K73" s="208"/>
    </row>
    <row r="74" spans="2:11" customFormat="1" ht="7.5" customHeight="1">
      <c r="B74" s="209"/>
      <c r="C74" s="210"/>
      <c r="D74" s="210"/>
      <c r="E74" s="210"/>
      <c r="F74" s="210"/>
      <c r="G74" s="210"/>
      <c r="H74" s="210"/>
      <c r="I74" s="210"/>
      <c r="J74" s="210"/>
      <c r="K74" s="211"/>
    </row>
    <row r="75" spans="2:11" customFormat="1" ht="45" customHeight="1">
      <c r="B75" s="212"/>
      <c r="C75" s="319" t="s">
        <v>854</v>
      </c>
      <c r="D75" s="319"/>
      <c r="E75" s="319"/>
      <c r="F75" s="319"/>
      <c r="G75" s="319"/>
      <c r="H75" s="319"/>
      <c r="I75" s="319"/>
      <c r="J75" s="319"/>
      <c r="K75" s="213"/>
    </row>
    <row r="76" spans="2:11" customFormat="1" ht="17.25" customHeight="1">
      <c r="B76" s="212"/>
      <c r="C76" s="214" t="s">
        <v>855</v>
      </c>
      <c r="D76" s="214"/>
      <c r="E76" s="214"/>
      <c r="F76" s="214" t="s">
        <v>856</v>
      </c>
      <c r="G76" s="215"/>
      <c r="H76" s="214" t="s">
        <v>54</v>
      </c>
      <c r="I76" s="214" t="s">
        <v>57</v>
      </c>
      <c r="J76" s="214" t="s">
        <v>857</v>
      </c>
      <c r="K76" s="213"/>
    </row>
    <row r="77" spans="2:11" customFormat="1" ht="17.25" customHeight="1">
      <c r="B77" s="212"/>
      <c r="C77" s="216" t="s">
        <v>858</v>
      </c>
      <c r="D77" s="216"/>
      <c r="E77" s="216"/>
      <c r="F77" s="217" t="s">
        <v>859</v>
      </c>
      <c r="G77" s="218"/>
      <c r="H77" s="216"/>
      <c r="I77" s="216"/>
      <c r="J77" s="216" t="s">
        <v>860</v>
      </c>
      <c r="K77" s="213"/>
    </row>
    <row r="78" spans="2:11" customFormat="1" ht="5.25" customHeight="1">
      <c r="B78" s="212"/>
      <c r="C78" s="219"/>
      <c r="D78" s="219"/>
      <c r="E78" s="219"/>
      <c r="F78" s="219"/>
      <c r="G78" s="220"/>
      <c r="H78" s="219"/>
      <c r="I78" s="219"/>
      <c r="J78" s="219"/>
      <c r="K78" s="213"/>
    </row>
    <row r="79" spans="2:11" customFormat="1" ht="15" customHeight="1">
      <c r="B79" s="212"/>
      <c r="C79" s="201" t="s">
        <v>53</v>
      </c>
      <c r="D79" s="221"/>
      <c r="E79" s="221"/>
      <c r="F79" s="222" t="s">
        <v>861</v>
      </c>
      <c r="G79" s="223"/>
      <c r="H79" s="201" t="s">
        <v>862</v>
      </c>
      <c r="I79" s="201" t="s">
        <v>863</v>
      </c>
      <c r="J79" s="201">
        <v>20</v>
      </c>
      <c r="K79" s="213"/>
    </row>
    <row r="80" spans="2:11" customFormat="1" ht="15" customHeight="1">
      <c r="B80" s="212"/>
      <c r="C80" s="201" t="s">
        <v>864</v>
      </c>
      <c r="D80" s="201"/>
      <c r="E80" s="201"/>
      <c r="F80" s="222" t="s">
        <v>861</v>
      </c>
      <c r="G80" s="223"/>
      <c r="H80" s="201" t="s">
        <v>865</v>
      </c>
      <c r="I80" s="201" t="s">
        <v>863</v>
      </c>
      <c r="J80" s="201">
        <v>120</v>
      </c>
      <c r="K80" s="213"/>
    </row>
    <row r="81" spans="2:11" customFormat="1" ht="15" customHeight="1">
      <c r="B81" s="224"/>
      <c r="C81" s="201" t="s">
        <v>866</v>
      </c>
      <c r="D81" s="201"/>
      <c r="E81" s="201"/>
      <c r="F81" s="222" t="s">
        <v>867</v>
      </c>
      <c r="G81" s="223"/>
      <c r="H81" s="201" t="s">
        <v>868</v>
      </c>
      <c r="I81" s="201" t="s">
        <v>863</v>
      </c>
      <c r="J81" s="201">
        <v>50</v>
      </c>
      <c r="K81" s="213"/>
    </row>
    <row r="82" spans="2:11" customFormat="1" ht="15" customHeight="1">
      <c r="B82" s="224"/>
      <c r="C82" s="201" t="s">
        <v>869</v>
      </c>
      <c r="D82" s="201"/>
      <c r="E82" s="201"/>
      <c r="F82" s="222" t="s">
        <v>861</v>
      </c>
      <c r="G82" s="223"/>
      <c r="H82" s="201" t="s">
        <v>870</v>
      </c>
      <c r="I82" s="201" t="s">
        <v>871</v>
      </c>
      <c r="J82" s="201"/>
      <c r="K82" s="213"/>
    </row>
    <row r="83" spans="2:11" customFormat="1" ht="15" customHeight="1">
      <c r="B83" s="224"/>
      <c r="C83" s="201" t="s">
        <v>872</v>
      </c>
      <c r="D83" s="201"/>
      <c r="E83" s="201"/>
      <c r="F83" s="222" t="s">
        <v>867</v>
      </c>
      <c r="G83" s="201"/>
      <c r="H83" s="201" t="s">
        <v>873</v>
      </c>
      <c r="I83" s="201" t="s">
        <v>863</v>
      </c>
      <c r="J83" s="201">
        <v>15</v>
      </c>
      <c r="K83" s="213"/>
    </row>
    <row r="84" spans="2:11" customFormat="1" ht="15" customHeight="1">
      <c r="B84" s="224"/>
      <c r="C84" s="201" t="s">
        <v>874</v>
      </c>
      <c r="D84" s="201"/>
      <c r="E84" s="201"/>
      <c r="F84" s="222" t="s">
        <v>867</v>
      </c>
      <c r="G84" s="201"/>
      <c r="H84" s="201" t="s">
        <v>875</v>
      </c>
      <c r="I84" s="201" t="s">
        <v>863</v>
      </c>
      <c r="J84" s="201">
        <v>15</v>
      </c>
      <c r="K84" s="213"/>
    </row>
    <row r="85" spans="2:11" customFormat="1" ht="15" customHeight="1">
      <c r="B85" s="224"/>
      <c r="C85" s="201" t="s">
        <v>876</v>
      </c>
      <c r="D85" s="201"/>
      <c r="E85" s="201"/>
      <c r="F85" s="222" t="s">
        <v>867</v>
      </c>
      <c r="G85" s="201"/>
      <c r="H85" s="201" t="s">
        <v>877</v>
      </c>
      <c r="I85" s="201" t="s">
        <v>863</v>
      </c>
      <c r="J85" s="201">
        <v>20</v>
      </c>
      <c r="K85" s="213"/>
    </row>
    <row r="86" spans="2:11" customFormat="1" ht="15" customHeight="1">
      <c r="B86" s="224"/>
      <c r="C86" s="201" t="s">
        <v>878</v>
      </c>
      <c r="D86" s="201"/>
      <c r="E86" s="201"/>
      <c r="F86" s="222" t="s">
        <v>867</v>
      </c>
      <c r="G86" s="201"/>
      <c r="H86" s="201" t="s">
        <v>879</v>
      </c>
      <c r="I86" s="201" t="s">
        <v>863</v>
      </c>
      <c r="J86" s="201">
        <v>20</v>
      </c>
      <c r="K86" s="213"/>
    </row>
    <row r="87" spans="2:11" customFormat="1" ht="15" customHeight="1">
      <c r="B87" s="224"/>
      <c r="C87" s="201" t="s">
        <v>880</v>
      </c>
      <c r="D87" s="201"/>
      <c r="E87" s="201"/>
      <c r="F87" s="222" t="s">
        <v>867</v>
      </c>
      <c r="G87" s="223"/>
      <c r="H87" s="201" t="s">
        <v>881</v>
      </c>
      <c r="I87" s="201" t="s">
        <v>863</v>
      </c>
      <c r="J87" s="201">
        <v>50</v>
      </c>
      <c r="K87" s="213"/>
    </row>
    <row r="88" spans="2:11" customFormat="1" ht="15" customHeight="1">
      <c r="B88" s="224"/>
      <c r="C88" s="201" t="s">
        <v>882</v>
      </c>
      <c r="D88" s="201"/>
      <c r="E88" s="201"/>
      <c r="F88" s="222" t="s">
        <v>867</v>
      </c>
      <c r="G88" s="223"/>
      <c r="H88" s="201" t="s">
        <v>883</v>
      </c>
      <c r="I88" s="201" t="s">
        <v>863</v>
      </c>
      <c r="J88" s="201">
        <v>20</v>
      </c>
      <c r="K88" s="213"/>
    </row>
    <row r="89" spans="2:11" customFormat="1" ht="15" customHeight="1">
      <c r="B89" s="224"/>
      <c r="C89" s="201" t="s">
        <v>884</v>
      </c>
      <c r="D89" s="201"/>
      <c r="E89" s="201"/>
      <c r="F89" s="222" t="s">
        <v>867</v>
      </c>
      <c r="G89" s="223"/>
      <c r="H89" s="201" t="s">
        <v>885</v>
      </c>
      <c r="I89" s="201" t="s">
        <v>863</v>
      </c>
      <c r="J89" s="201">
        <v>20</v>
      </c>
      <c r="K89" s="213"/>
    </row>
    <row r="90" spans="2:11" customFormat="1" ht="15" customHeight="1">
      <c r="B90" s="224"/>
      <c r="C90" s="201" t="s">
        <v>886</v>
      </c>
      <c r="D90" s="201"/>
      <c r="E90" s="201"/>
      <c r="F90" s="222" t="s">
        <v>867</v>
      </c>
      <c r="G90" s="223"/>
      <c r="H90" s="201" t="s">
        <v>887</v>
      </c>
      <c r="I90" s="201" t="s">
        <v>863</v>
      </c>
      <c r="J90" s="201">
        <v>50</v>
      </c>
      <c r="K90" s="213"/>
    </row>
    <row r="91" spans="2:11" customFormat="1" ht="15" customHeight="1">
      <c r="B91" s="224"/>
      <c r="C91" s="201" t="s">
        <v>888</v>
      </c>
      <c r="D91" s="201"/>
      <c r="E91" s="201"/>
      <c r="F91" s="222" t="s">
        <v>867</v>
      </c>
      <c r="G91" s="223"/>
      <c r="H91" s="201" t="s">
        <v>888</v>
      </c>
      <c r="I91" s="201" t="s">
        <v>863</v>
      </c>
      <c r="J91" s="201">
        <v>50</v>
      </c>
      <c r="K91" s="213"/>
    </row>
    <row r="92" spans="2:11" customFormat="1" ht="15" customHeight="1">
      <c r="B92" s="224"/>
      <c r="C92" s="201" t="s">
        <v>889</v>
      </c>
      <c r="D92" s="201"/>
      <c r="E92" s="201"/>
      <c r="F92" s="222" t="s">
        <v>867</v>
      </c>
      <c r="G92" s="223"/>
      <c r="H92" s="201" t="s">
        <v>890</v>
      </c>
      <c r="I92" s="201" t="s">
        <v>863</v>
      </c>
      <c r="J92" s="201">
        <v>255</v>
      </c>
      <c r="K92" s="213"/>
    </row>
    <row r="93" spans="2:11" customFormat="1" ht="15" customHeight="1">
      <c r="B93" s="224"/>
      <c r="C93" s="201" t="s">
        <v>891</v>
      </c>
      <c r="D93" s="201"/>
      <c r="E93" s="201"/>
      <c r="F93" s="222" t="s">
        <v>861</v>
      </c>
      <c r="G93" s="223"/>
      <c r="H93" s="201" t="s">
        <v>892</v>
      </c>
      <c r="I93" s="201" t="s">
        <v>893</v>
      </c>
      <c r="J93" s="201"/>
      <c r="K93" s="213"/>
    </row>
    <row r="94" spans="2:11" customFormat="1" ht="15" customHeight="1">
      <c r="B94" s="224"/>
      <c r="C94" s="201" t="s">
        <v>894</v>
      </c>
      <c r="D94" s="201"/>
      <c r="E94" s="201"/>
      <c r="F94" s="222" t="s">
        <v>861</v>
      </c>
      <c r="G94" s="223"/>
      <c r="H94" s="201" t="s">
        <v>895</v>
      </c>
      <c r="I94" s="201" t="s">
        <v>896</v>
      </c>
      <c r="J94" s="201"/>
      <c r="K94" s="213"/>
    </row>
    <row r="95" spans="2:11" customFormat="1" ht="15" customHeight="1">
      <c r="B95" s="224"/>
      <c r="C95" s="201" t="s">
        <v>897</v>
      </c>
      <c r="D95" s="201"/>
      <c r="E95" s="201"/>
      <c r="F95" s="222" t="s">
        <v>861</v>
      </c>
      <c r="G95" s="223"/>
      <c r="H95" s="201" t="s">
        <v>897</v>
      </c>
      <c r="I95" s="201" t="s">
        <v>896</v>
      </c>
      <c r="J95" s="201"/>
      <c r="K95" s="213"/>
    </row>
    <row r="96" spans="2:11" customFormat="1" ht="15" customHeight="1">
      <c r="B96" s="224"/>
      <c r="C96" s="201" t="s">
        <v>38</v>
      </c>
      <c r="D96" s="201"/>
      <c r="E96" s="201"/>
      <c r="F96" s="222" t="s">
        <v>861</v>
      </c>
      <c r="G96" s="223"/>
      <c r="H96" s="201" t="s">
        <v>898</v>
      </c>
      <c r="I96" s="201" t="s">
        <v>896</v>
      </c>
      <c r="J96" s="201"/>
      <c r="K96" s="213"/>
    </row>
    <row r="97" spans="2:11" customFormat="1" ht="15" customHeight="1">
      <c r="B97" s="224"/>
      <c r="C97" s="201" t="s">
        <v>48</v>
      </c>
      <c r="D97" s="201"/>
      <c r="E97" s="201"/>
      <c r="F97" s="222" t="s">
        <v>861</v>
      </c>
      <c r="G97" s="223"/>
      <c r="H97" s="201" t="s">
        <v>899</v>
      </c>
      <c r="I97" s="201" t="s">
        <v>896</v>
      </c>
      <c r="J97" s="201"/>
      <c r="K97" s="213"/>
    </row>
    <row r="98" spans="2:11" customFormat="1" ht="15" customHeight="1">
      <c r="B98" s="225"/>
      <c r="C98" s="226"/>
      <c r="D98" s="226"/>
      <c r="E98" s="226"/>
      <c r="F98" s="226"/>
      <c r="G98" s="226"/>
      <c r="H98" s="226"/>
      <c r="I98" s="226"/>
      <c r="J98" s="226"/>
      <c r="K98" s="227"/>
    </row>
    <row r="99" spans="2:11" customFormat="1" ht="18.75" customHeight="1">
      <c r="B99" s="228"/>
      <c r="C99" s="229"/>
      <c r="D99" s="229"/>
      <c r="E99" s="229"/>
      <c r="F99" s="229"/>
      <c r="G99" s="229"/>
      <c r="H99" s="229"/>
      <c r="I99" s="229"/>
      <c r="J99" s="229"/>
      <c r="K99" s="228"/>
    </row>
    <row r="100" spans="2:11" customFormat="1" ht="18.75" customHeight="1"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</row>
    <row r="101" spans="2:11" customFormat="1" ht="7.5" customHeight="1">
      <c r="B101" s="209"/>
      <c r="C101" s="210"/>
      <c r="D101" s="210"/>
      <c r="E101" s="210"/>
      <c r="F101" s="210"/>
      <c r="G101" s="210"/>
      <c r="H101" s="210"/>
      <c r="I101" s="210"/>
      <c r="J101" s="210"/>
      <c r="K101" s="211"/>
    </row>
    <row r="102" spans="2:11" customFormat="1" ht="45" customHeight="1">
      <c r="B102" s="212"/>
      <c r="C102" s="319" t="s">
        <v>900</v>
      </c>
      <c r="D102" s="319"/>
      <c r="E102" s="319"/>
      <c r="F102" s="319"/>
      <c r="G102" s="319"/>
      <c r="H102" s="319"/>
      <c r="I102" s="319"/>
      <c r="J102" s="319"/>
      <c r="K102" s="213"/>
    </row>
    <row r="103" spans="2:11" customFormat="1" ht="17.25" customHeight="1">
      <c r="B103" s="212"/>
      <c r="C103" s="214" t="s">
        <v>855</v>
      </c>
      <c r="D103" s="214"/>
      <c r="E103" s="214"/>
      <c r="F103" s="214" t="s">
        <v>856</v>
      </c>
      <c r="G103" s="215"/>
      <c r="H103" s="214" t="s">
        <v>54</v>
      </c>
      <c r="I103" s="214" t="s">
        <v>57</v>
      </c>
      <c r="J103" s="214" t="s">
        <v>857</v>
      </c>
      <c r="K103" s="213"/>
    </row>
    <row r="104" spans="2:11" customFormat="1" ht="17.25" customHeight="1">
      <c r="B104" s="212"/>
      <c r="C104" s="216" t="s">
        <v>858</v>
      </c>
      <c r="D104" s="216"/>
      <c r="E104" s="216"/>
      <c r="F104" s="217" t="s">
        <v>859</v>
      </c>
      <c r="G104" s="218"/>
      <c r="H104" s="216"/>
      <c r="I104" s="216"/>
      <c r="J104" s="216" t="s">
        <v>860</v>
      </c>
      <c r="K104" s="213"/>
    </row>
    <row r="105" spans="2:11" customFormat="1" ht="5.25" customHeight="1">
      <c r="B105" s="212"/>
      <c r="C105" s="214"/>
      <c r="D105" s="214"/>
      <c r="E105" s="214"/>
      <c r="F105" s="214"/>
      <c r="G105" s="230"/>
      <c r="H105" s="214"/>
      <c r="I105" s="214"/>
      <c r="J105" s="214"/>
      <c r="K105" s="213"/>
    </row>
    <row r="106" spans="2:11" customFormat="1" ht="15" customHeight="1">
      <c r="B106" s="212"/>
      <c r="C106" s="201" t="s">
        <v>53</v>
      </c>
      <c r="D106" s="221"/>
      <c r="E106" s="221"/>
      <c r="F106" s="222" t="s">
        <v>861</v>
      </c>
      <c r="G106" s="201"/>
      <c r="H106" s="201" t="s">
        <v>901</v>
      </c>
      <c r="I106" s="201" t="s">
        <v>863</v>
      </c>
      <c r="J106" s="201">
        <v>20</v>
      </c>
      <c r="K106" s="213"/>
    </row>
    <row r="107" spans="2:11" customFormat="1" ht="15" customHeight="1">
      <c r="B107" s="212"/>
      <c r="C107" s="201" t="s">
        <v>864</v>
      </c>
      <c r="D107" s="201"/>
      <c r="E107" s="201"/>
      <c r="F107" s="222" t="s">
        <v>861</v>
      </c>
      <c r="G107" s="201"/>
      <c r="H107" s="201" t="s">
        <v>901</v>
      </c>
      <c r="I107" s="201" t="s">
        <v>863</v>
      </c>
      <c r="J107" s="201">
        <v>120</v>
      </c>
      <c r="K107" s="213"/>
    </row>
    <row r="108" spans="2:11" customFormat="1" ht="15" customHeight="1">
      <c r="B108" s="224"/>
      <c r="C108" s="201" t="s">
        <v>866</v>
      </c>
      <c r="D108" s="201"/>
      <c r="E108" s="201"/>
      <c r="F108" s="222" t="s">
        <v>867</v>
      </c>
      <c r="G108" s="201"/>
      <c r="H108" s="201" t="s">
        <v>901</v>
      </c>
      <c r="I108" s="201" t="s">
        <v>863</v>
      </c>
      <c r="J108" s="201">
        <v>50</v>
      </c>
      <c r="K108" s="213"/>
    </row>
    <row r="109" spans="2:11" customFormat="1" ht="15" customHeight="1">
      <c r="B109" s="224"/>
      <c r="C109" s="201" t="s">
        <v>869</v>
      </c>
      <c r="D109" s="201"/>
      <c r="E109" s="201"/>
      <c r="F109" s="222" t="s">
        <v>861</v>
      </c>
      <c r="G109" s="201"/>
      <c r="H109" s="201" t="s">
        <v>901</v>
      </c>
      <c r="I109" s="201" t="s">
        <v>871</v>
      </c>
      <c r="J109" s="201"/>
      <c r="K109" s="213"/>
    </row>
    <row r="110" spans="2:11" customFormat="1" ht="15" customHeight="1">
      <c r="B110" s="224"/>
      <c r="C110" s="201" t="s">
        <v>880</v>
      </c>
      <c r="D110" s="201"/>
      <c r="E110" s="201"/>
      <c r="F110" s="222" t="s">
        <v>867</v>
      </c>
      <c r="G110" s="201"/>
      <c r="H110" s="201" t="s">
        <v>901</v>
      </c>
      <c r="I110" s="201" t="s">
        <v>863</v>
      </c>
      <c r="J110" s="201">
        <v>50</v>
      </c>
      <c r="K110" s="213"/>
    </row>
    <row r="111" spans="2:11" customFormat="1" ht="15" customHeight="1">
      <c r="B111" s="224"/>
      <c r="C111" s="201" t="s">
        <v>888</v>
      </c>
      <c r="D111" s="201"/>
      <c r="E111" s="201"/>
      <c r="F111" s="222" t="s">
        <v>867</v>
      </c>
      <c r="G111" s="201"/>
      <c r="H111" s="201" t="s">
        <v>901</v>
      </c>
      <c r="I111" s="201" t="s">
        <v>863</v>
      </c>
      <c r="J111" s="201">
        <v>50</v>
      </c>
      <c r="K111" s="213"/>
    </row>
    <row r="112" spans="2:11" customFormat="1" ht="15" customHeight="1">
      <c r="B112" s="224"/>
      <c r="C112" s="201" t="s">
        <v>886</v>
      </c>
      <c r="D112" s="201"/>
      <c r="E112" s="201"/>
      <c r="F112" s="222" t="s">
        <v>867</v>
      </c>
      <c r="G112" s="201"/>
      <c r="H112" s="201" t="s">
        <v>901</v>
      </c>
      <c r="I112" s="201" t="s">
        <v>863</v>
      </c>
      <c r="J112" s="201">
        <v>50</v>
      </c>
      <c r="K112" s="213"/>
    </row>
    <row r="113" spans="2:11" customFormat="1" ht="15" customHeight="1">
      <c r="B113" s="224"/>
      <c r="C113" s="201" t="s">
        <v>53</v>
      </c>
      <c r="D113" s="201"/>
      <c r="E113" s="201"/>
      <c r="F113" s="222" t="s">
        <v>861</v>
      </c>
      <c r="G113" s="201"/>
      <c r="H113" s="201" t="s">
        <v>902</v>
      </c>
      <c r="I113" s="201" t="s">
        <v>863</v>
      </c>
      <c r="J113" s="201">
        <v>20</v>
      </c>
      <c r="K113" s="213"/>
    </row>
    <row r="114" spans="2:11" customFormat="1" ht="15" customHeight="1">
      <c r="B114" s="224"/>
      <c r="C114" s="201" t="s">
        <v>903</v>
      </c>
      <c r="D114" s="201"/>
      <c r="E114" s="201"/>
      <c r="F114" s="222" t="s">
        <v>861</v>
      </c>
      <c r="G114" s="201"/>
      <c r="H114" s="201" t="s">
        <v>904</v>
      </c>
      <c r="I114" s="201" t="s">
        <v>863</v>
      </c>
      <c r="J114" s="201">
        <v>120</v>
      </c>
      <c r="K114" s="213"/>
    </row>
    <row r="115" spans="2:11" customFormat="1" ht="15" customHeight="1">
      <c r="B115" s="224"/>
      <c r="C115" s="201" t="s">
        <v>38</v>
      </c>
      <c r="D115" s="201"/>
      <c r="E115" s="201"/>
      <c r="F115" s="222" t="s">
        <v>861</v>
      </c>
      <c r="G115" s="201"/>
      <c r="H115" s="201" t="s">
        <v>905</v>
      </c>
      <c r="I115" s="201" t="s">
        <v>896</v>
      </c>
      <c r="J115" s="201"/>
      <c r="K115" s="213"/>
    </row>
    <row r="116" spans="2:11" customFormat="1" ht="15" customHeight="1">
      <c r="B116" s="224"/>
      <c r="C116" s="201" t="s">
        <v>48</v>
      </c>
      <c r="D116" s="201"/>
      <c r="E116" s="201"/>
      <c r="F116" s="222" t="s">
        <v>861</v>
      </c>
      <c r="G116" s="201"/>
      <c r="H116" s="201" t="s">
        <v>906</v>
      </c>
      <c r="I116" s="201" t="s">
        <v>896</v>
      </c>
      <c r="J116" s="201"/>
      <c r="K116" s="213"/>
    </row>
    <row r="117" spans="2:11" customFormat="1" ht="15" customHeight="1">
      <c r="B117" s="224"/>
      <c r="C117" s="201" t="s">
        <v>57</v>
      </c>
      <c r="D117" s="201"/>
      <c r="E117" s="201"/>
      <c r="F117" s="222" t="s">
        <v>861</v>
      </c>
      <c r="G117" s="201"/>
      <c r="H117" s="201" t="s">
        <v>907</v>
      </c>
      <c r="I117" s="201" t="s">
        <v>908</v>
      </c>
      <c r="J117" s="201"/>
      <c r="K117" s="213"/>
    </row>
    <row r="118" spans="2:11" customFormat="1" ht="15" customHeight="1">
      <c r="B118" s="225"/>
      <c r="C118" s="231"/>
      <c r="D118" s="231"/>
      <c r="E118" s="231"/>
      <c r="F118" s="231"/>
      <c r="G118" s="231"/>
      <c r="H118" s="231"/>
      <c r="I118" s="231"/>
      <c r="J118" s="231"/>
      <c r="K118" s="227"/>
    </row>
    <row r="119" spans="2:11" customFormat="1" ht="18.75" customHeight="1">
      <c r="B119" s="232"/>
      <c r="C119" s="233"/>
      <c r="D119" s="233"/>
      <c r="E119" s="233"/>
      <c r="F119" s="234"/>
      <c r="G119" s="233"/>
      <c r="H119" s="233"/>
      <c r="I119" s="233"/>
      <c r="J119" s="233"/>
      <c r="K119" s="232"/>
    </row>
    <row r="120" spans="2:11" customFormat="1" ht="18.75" customHeight="1"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</row>
    <row r="121" spans="2:11" customFormat="1" ht="7.5" customHeight="1">
      <c r="B121" s="235"/>
      <c r="C121" s="236"/>
      <c r="D121" s="236"/>
      <c r="E121" s="236"/>
      <c r="F121" s="236"/>
      <c r="G121" s="236"/>
      <c r="H121" s="236"/>
      <c r="I121" s="236"/>
      <c r="J121" s="236"/>
      <c r="K121" s="237"/>
    </row>
    <row r="122" spans="2:11" customFormat="1" ht="45" customHeight="1">
      <c r="B122" s="238"/>
      <c r="C122" s="317" t="s">
        <v>909</v>
      </c>
      <c r="D122" s="317"/>
      <c r="E122" s="317"/>
      <c r="F122" s="317"/>
      <c r="G122" s="317"/>
      <c r="H122" s="317"/>
      <c r="I122" s="317"/>
      <c r="J122" s="317"/>
      <c r="K122" s="239"/>
    </row>
    <row r="123" spans="2:11" customFormat="1" ht="17.25" customHeight="1">
      <c r="B123" s="240"/>
      <c r="C123" s="214" t="s">
        <v>855</v>
      </c>
      <c r="D123" s="214"/>
      <c r="E123" s="214"/>
      <c r="F123" s="214" t="s">
        <v>856</v>
      </c>
      <c r="G123" s="215"/>
      <c r="H123" s="214" t="s">
        <v>54</v>
      </c>
      <c r="I123" s="214" t="s">
        <v>57</v>
      </c>
      <c r="J123" s="214" t="s">
        <v>857</v>
      </c>
      <c r="K123" s="241"/>
    </row>
    <row r="124" spans="2:11" customFormat="1" ht="17.25" customHeight="1">
      <c r="B124" s="240"/>
      <c r="C124" s="216" t="s">
        <v>858</v>
      </c>
      <c r="D124" s="216"/>
      <c r="E124" s="216"/>
      <c r="F124" s="217" t="s">
        <v>859</v>
      </c>
      <c r="G124" s="218"/>
      <c r="H124" s="216"/>
      <c r="I124" s="216"/>
      <c r="J124" s="216" t="s">
        <v>860</v>
      </c>
      <c r="K124" s="241"/>
    </row>
    <row r="125" spans="2:11" customFormat="1" ht="5.25" customHeight="1">
      <c r="B125" s="242"/>
      <c r="C125" s="219"/>
      <c r="D125" s="219"/>
      <c r="E125" s="219"/>
      <c r="F125" s="219"/>
      <c r="G125" s="243"/>
      <c r="H125" s="219"/>
      <c r="I125" s="219"/>
      <c r="J125" s="219"/>
      <c r="K125" s="244"/>
    </row>
    <row r="126" spans="2:11" customFormat="1" ht="15" customHeight="1">
      <c r="B126" s="242"/>
      <c r="C126" s="201" t="s">
        <v>864</v>
      </c>
      <c r="D126" s="221"/>
      <c r="E126" s="221"/>
      <c r="F126" s="222" t="s">
        <v>861</v>
      </c>
      <c r="G126" s="201"/>
      <c r="H126" s="201" t="s">
        <v>901</v>
      </c>
      <c r="I126" s="201" t="s">
        <v>863</v>
      </c>
      <c r="J126" s="201">
        <v>120</v>
      </c>
      <c r="K126" s="245"/>
    </row>
    <row r="127" spans="2:11" customFormat="1" ht="15" customHeight="1">
      <c r="B127" s="242"/>
      <c r="C127" s="201" t="s">
        <v>910</v>
      </c>
      <c r="D127" s="201"/>
      <c r="E127" s="201"/>
      <c r="F127" s="222" t="s">
        <v>861</v>
      </c>
      <c r="G127" s="201"/>
      <c r="H127" s="201" t="s">
        <v>911</v>
      </c>
      <c r="I127" s="201" t="s">
        <v>863</v>
      </c>
      <c r="J127" s="201" t="s">
        <v>912</v>
      </c>
      <c r="K127" s="245"/>
    </row>
    <row r="128" spans="2:11" customFormat="1" ht="15" customHeight="1">
      <c r="B128" s="242"/>
      <c r="C128" s="201" t="s">
        <v>809</v>
      </c>
      <c r="D128" s="201"/>
      <c r="E128" s="201"/>
      <c r="F128" s="222" t="s">
        <v>861</v>
      </c>
      <c r="G128" s="201"/>
      <c r="H128" s="201" t="s">
        <v>913</v>
      </c>
      <c r="I128" s="201" t="s">
        <v>863</v>
      </c>
      <c r="J128" s="201" t="s">
        <v>912</v>
      </c>
      <c r="K128" s="245"/>
    </row>
    <row r="129" spans="2:11" customFormat="1" ht="15" customHeight="1">
      <c r="B129" s="242"/>
      <c r="C129" s="201" t="s">
        <v>872</v>
      </c>
      <c r="D129" s="201"/>
      <c r="E129" s="201"/>
      <c r="F129" s="222" t="s">
        <v>867</v>
      </c>
      <c r="G129" s="201"/>
      <c r="H129" s="201" t="s">
        <v>873</v>
      </c>
      <c r="I129" s="201" t="s">
        <v>863</v>
      </c>
      <c r="J129" s="201">
        <v>15</v>
      </c>
      <c r="K129" s="245"/>
    </row>
    <row r="130" spans="2:11" customFormat="1" ht="15" customHeight="1">
      <c r="B130" s="242"/>
      <c r="C130" s="201" t="s">
        <v>874</v>
      </c>
      <c r="D130" s="201"/>
      <c r="E130" s="201"/>
      <c r="F130" s="222" t="s">
        <v>867</v>
      </c>
      <c r="G130" s="201"/>
      <c r="H130" s="201" t="s">
        <v>875</v>
      </c>
      <c r="I130" s="201" t="s">
        <v>863</v>
      </c>
      <c r="J130" s="201">
        <v>15</v>
      </c>
      <c r="K130" s="245"/>
    </row>
    <row r="131" spans="2:11" customFormat="1" ht="15" customHeight="1">
      <c r="B131" s="242"/>
      <c r="C131" s="201" t="s">
        <v>876</v>
      </c>
      <c r="D131" s="201"/>
      <c r="E131" s="201"/>
      <c r="F131" s="222" t="s">
        <v>867</v>
      </c>
      <c r="G131" s="201"/>
      <c r="H131" s="201" t="s">
        <v>877</v>
      </c>
      <c r="I131" s="201" t="s">
        <v>863</v>
      </c>
      <c r="J131" s="201">
        <v>20</v>
      </c>
      <c r="K131" s="245"/>
    </row>
    <row r="132" spans="2:11" customFormat="1" ht="15" customHeight="1">
      <c r="B132" s="242"/>
      <c r="C132" s="201" t="s">
        <v>878</v>
      </c>
      <c r="D132" s="201"/>
      <c r="E132" s="201"/>
      <c r="F132" s="222" t="s">
        <v>867</v>
      </c>
      <c r="G132" s="201"/>
      <c r="H132" s="201" t="s">
        <v>879</v>
      </c>
      <c r="I132" s="201" t="s">
        <v>863</v>
      </c>
      <c r="J132" s="201">
        <v>20</v>
      </c>
      <c r="K132" s="245"/>
    </row>
    <row r="133" spans="2:11" customFormat="1" ht="15" customHeight="1">
      <c r="B133" s="242"/>
      <c r="C133" s="201" t="s">
        <v>866</v>
      </c>
      <c r="D133" s="201"/>
      <c r="E133" s="201"/>
      <c r="F133" s="222" t="s">
        <v>867</v>
      </c>
      <c r="G133" s="201"/>
      <c r="H133" s="201" t="s">
        <v>901</v>
      </c>
      <c r="I133" s="201" t="s">
        <v>863</v>
      </c>
      <c r="J133" s="201">
        <v>50</v>
      </c>
      <c r="K133" s="245"/>
    </row>
    <row r="134" spans="2:11" customFormat="1" ht="15" customHeight="1">
      <c r="B134" s="242"/>
      <c r="C134" s="201" t="s">
        <v>880</v>
      </c>
      <c r="D134" s="201"/>
      <c r="E134" s="201"/>
      <c r="F134" s="222" t="s">
        <v>867</v>
      </c>
      <c r="G134" s="201"/>
      <c r="H134" s="201" t="s">
        <v>901</v>
      </c>
      <c r="I134" s="201" t="s">
        <v>863</v>
      </c>
      <c r="J134" s="201">
        <v>50</v>
      </c>
      <c r="K134" s="245"/>
    </row>
    <row r="135" spans="2:11" customFormat="1" ht="15" customHeight="1">
      <c r="B135" s="242"/>
      <c r="C135" s="201" t="s">
        <v>886</v>
      </c>
      <c r="D135" s="201"/>
      <c r="E135" s="201"/>
      <c r="F135" s="222" t="s">
        <v>867</v>
      </c>
      <c r="G135" s="201"/>
      <c r="H135" s="201" t="s">
        <v>901</v>
      </c>
      <c r="I135" s="201" t="s">
        <v>863</v>
      </c>
      <c r="J135" s="201">
        <v>50</v>
      </c>
      <c r="K135" s="245"/>
    </row>
    <row r="136" spans="2:11" customFormat="1" ht="15" customHeight="1">
      <c r="B136" s="242"/>
      <c r="C136" s="201" t="s">
        <v>888</v>
      </c>
      <c r="D136" s="201"/>
      <c r="E136" s="201"/>
      <c r="F136" s="222" t="s">
        <v>867</v>
      </c>
      <c r="G136" s="201"/>
      <c r="H136" s="201" t="s">
        <v>901</v>
      </c>
      <c r="I136" s="201" t="s">
        <v>863</v>
      </c>
      <c r="J136" s="201">
        <v>50</v>
      </c>
      <c r="K136" s="245"/>
    </row>
    <row r="137" spans="2:11" customFormat="1" ht="15" customHeight="1">
      <c r="B137" s="242"/>
      <c r="C137" s="201" t="s">
        <v>889</v>
      </c>
      <c r="D137" s="201"/>
      <c r="E137" s="201"/>
      <c r="F137" s="222" t="s">
        <v>867</v>
      </c>
      <c r="G137" s="201"/>
      <c r="H137" s="201" t="s">
        <v>914</v>
      </c>
      <c r="I137" s="201" t="s">
        <v>863</v>
      </c>
      <c r="J137" s="201">
        <v>255</v>
      </c>
      <c r="K137" s="245"/>
    </row>
    <row r="138" spans="2:11" customFormat="1" ht="15" customHeight="1">
      <c r="B138" s="242"/>
      <c r="C138" s="201" t="s">
        <v>891</v>
      </c>
      <c r="D138" s="201"/>
      <c r="E138" s="201"/>
      <c r="F138" s="222" t="s">
        <v>861</v>
      </c>
      <c r="G138" s="201"/>
      <c r="H138" s="201" t="s">
        <v>915</v>
      </c>
      <c r="I138" s="201" t="s">
        <v>893</v>
      </c>
      <c r="J138" s="201"/>
      <c r="K138" s="245"/>
    </row>
    <row r="139" spans="2:11" customFormat="1" ht="15" customHeight="1">
      <c r="B139" s="242"/>
      <c r="C139" s="201" t="s">
        <v>894</v>
      </c>
      <c r="D139" s="201"/>
      <c r="E139" s="201"/>
      <c r="F139" s="222" t="s">
        <v>861</v>
      </c>
      <c r="G139" s="201"/>
      <c r="H139" s="201" t="s">
        <v>916</v>
      </c>
      <c r="I139" s="201" t="s">
        <v>896</v>
      </c>
      <c r="J139" s="201"/>
      <c r="K139" s="245"/>
    </row>
    <row r="140" spans="2:11" customFormat="1" ht="15" customHeight="1">
      <c r="B140" s="242"/>
      <c r="C140" s="201" t="s">
        <v>897</v>
      </c>
      <c r="D140" s="201"/>
      <c r="E140" s="201"/>
      <c r="F140" s="222" t="s">
        <v>861</v>
      </c>
      <c r="G140" s="201"/>
      <c r="H140" s="201" t="s">
        <v>897</v>
      </c>
      <c r="I140" s="201" t="s">
        <v>896</v>
      </c>
      <c r="J140" s="201"/>
      <c r="K140" s="245"/>
    </row>
    <row r="141" spans="2:11" customFormat="1" ht="15" customHeight="1">
      <c r="B141" s="242"/>
      <c r="C141" s="201" t="s">
        <v>38</v>
      </c>
      <c r="D141" s="201"/>
      <c r="E141" s="201"/>
      <c r="F141" s="222" t="s">
        <v>861</v>
      </c>
      <c r="G141" s="201"/>
      <c r="H141" s="201" t="s">
        <v>917</v>
      </c>
      <c r="I141" s="201" t="s">
        <v>896</v>
      </c>
      <c r="J141" s="201"/>
      <c r="K141" s="245"/>
    </row>
    <row r="142" spans="2:11" customFormat="1" ht="15" customHeight="1">
      <c r="B142" s="242"/>
      <c r="C142" s="201" t="s">
        <v>918</v>
      </c>
      <c r="D142" s="201"/>
      <c r="E142" s="201"/>
      <c r="F142" s="222" t="s">
        <v>861</v>
      </c>
      <c r="G142" s="201"/>
      <c r="H142" s="201" t="s">
        <v>919</v>
      </c>
      <c r="I142" s="201" t="s">
        <v>896</v>
      </c>
      <c r="J142" s="201"/>
      <c r="K142" s="245"/>
    </row>
    <row r="143" spans="2:11" customFormat="1" ht="15" customHeight="1">
      <c r="B143" s="246"/>
      <c r="C143" s="247"/>
      <c r="D143" s="247"/>
      <c r="E143" s="247"/>
      <c r="F143" s="247"/>
      <c r="G143" s="247"/>
      <c r="H143" s="247"/>
      <c r="I143" s="247"/>
      <c r="J143" s="247"/>
      <c r="K143" s="248"/>
    </row>
    <row r="144" spans="2:11" customFormat="1" ht="18.75" customHeight="1">
      <c r="B144" s="233"/>
      <c r="C144" s="233"/>
      <c r="D144" s="233"/>
      <c r="E144" s="233"/>
      <c r="F144" s="234"/>
      <c r="G144" s="233"/>
      <c r="H144" s="233"/>
      <c r="I144" s="233"/>
      <c r="J144" s="233"/>
      <c r="K144" s="233"/>
    </row>
    <row r="145" spans="2:11" customFormat="1" ht="18.75" customHeight="1"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</row>
    <row r="146" spans="2:11" customFormat="1" ht="7.5" customHeight="1">
      <c r="B146" s="209"/>
      <c r="C146" s="210"/>
      <c r="D146" s="210"/>
      <c r="E146" s="210"/>
      <c r="F146" s="210"/>
      <c r="G146" s="210"/>
      <c r="H146" s="210"/>
      <c r="I146" s="210"/>
      <c r="J146" s="210"/>
      <c r="K146" s="211"/>
    </row>
    <row r="147" spans="2:11" customFormat="1" ht="45" customHeight="1">
      <c r="B147" s="212"/>
      <c r="C147" s="319" t="s">
        <v>920</v>
      </c>
      <c r="D147" s="319"/>
      <c r="E147" s="319"/>
      <c r="F147" s="319"/>
      <c r="G147" s="319"/>
      <c r="H147" s="319"/>
      <c r="I147" s="319"/>
      <c r="J147" s="319"/>
      <c r="K147" s="213"/>
    </row>
    <row r="148" spans="2:11" customFormat="1" ht="17.25" customHeight="1">
      <c r="B148" s="212"/>
      <c r="C148" s="214" t="s">
        <v>855</v>
      </c>
      <c r="D148" s="214"/>
      <c r="E148" s="214"/>
      <c r="F148" s="214" t="s">
        <v>856</v>
      </c>
      <c r="G148" s="215"/>
      <c r="H148" s="214" t="s">
        <v>54</v>
      </c>
      <c r="I148" s="214" t="s">
        <v>57</v>
      </c>
      <c r="J148" s="214" t="s">
        <v>857</v>
      </c>
      <c r="K148" s="213"/>
    </row>
    <row r="149" spans="2:11" customFormat="1" ht="17.25" customHeight="1">
      <c r="B149" s="212"/>
      <c r="C149" s="216" t="s">
        <v>858</v>
      </c>
      <c r="D149" s="216"/>
      <c r="E149" s="216"/>
      <c r="F149" s="217" t="s">
        <v>859</v>
      </c>
      <c r="G149" s="218"/>
      <c r="H149" s="216"/>
      <c r="I149" s="216"/>
      <c r="J149" s="216" t="s">
        <v>860</v>
      </c>
      <c r="K149" s="213"/>
    </row>
    <row r="150" spans="2:11" customFormat="1" ht="5.25" customHeight="1">
      <c r="B150" s="224"/>
      <c r="C150" s="219"/>
      <c r="D150" s="219"/>
      <c r="E150" s="219"/>
      <c r="F150" s="219"/>
      <c r="G150" s="220"/>
      <c r="H150" s="219"/>
      <c r="I150" s="219"/>
      <c r="J150" s="219"/>
      <c r="K150" s="245"/>
    </row>
    <row r="151" spans="2:11" customFormat="1" ht="15" customHeight="1">
      <c r="B151" s="224"/>
      <c r="C151" s="249" t="s">
        <v>864</v>
      </c>
      <c r="D151" s="201"/>
      <c r="E151" s="201"/>
      <c r="F151" s="250" t="s">
        <v>861</v>
      </c>
      <c r="G151" s="201"/>
      <c r="H151" s="249" t="s">
        <v>901</v>
      </c>
      <c r="I151" s="249" t="s">
        <v>863</v>
      </c>
      <c r="J151" s="249">
        <v>120</v>
      </c>
      <c r="K151" s="245"/>
    </row>
    <row r="152" spans="2:11" customFormat="1" ht="15" customHeight="1">
      <c r="B152" s="224"/>
      <c r="C152" s="249" t="s">
        <v>910</v>
      </c>
      <c r="D152" s="201"/>
      <c r="E152" s="201"/>
      <c r="F152" s="250" t="s">
        <v>861</v>
      </c>
      <c r="G152" s="201"/>
      <c r="H152" s="249" t="s">
        <v>921</v>
      </c>
      <c r="I152" s="249" t="s">
        <v>863</v>
      </c>
      <c r="J152" s="249" t="s">
        <v>912</v>
      </c>
      <c r="K152" s="245"/>
    </row>
    <row r="153" spans="2:11" customFormat="1" ht="15" customHeight="1">
      <c r="B153" s="224"/>
      <c r="C153" s="249" t="s">
        <v>809</v>
      </c>
      <c r="D153" s="201"/>
      <c r="E153" s="201"/>
      <c r="F153" s="250" t="s">
        <v>861</v>
      </c>
      <c r="G153" s="201"/>
      <c r="H153" s="249" t="s">
        <v>922</v>
      </c>
      <c r="I153" s="249" t="s">
        <v>863</v>
      </c>
      <c r="J153" s="249" t="s">
        <v>912</v>
      </c>
      <c r="K153" s="245"/>
    </row>
    <row r="154" spans="2:11" customFormat="1" ht="15" customHeight="1">
      <c r="B154" s="224"/>
      <c r="C154" s="249" t="s">
        <v>866</v>
      </c>
      <c r="D154" s="201"/>
      <c r="E154" s="201"/>
      <c r="F154" s="250" t="s">
        <v>867</v>
      </c>
      <c r="G154" s="201"/>
      <c r="H154" s="249" t="s">
        <v>901</v>
      </c>
      <c r="I154" s="249" t="s">
        <v>863</v>
      </c>
      <c r="J154" s="249">
        <v>50</v>
      </c>
      <c r="K154" s="245"/>
    </row>
    <row r="155" spans="2:11" customFormat="1" ht="15" customHeight="1">
      <c r="B155" s="224"/>
      <c r="C155" s="249" t="s">
        <v>869</v>
      </c>
      <c r="D155" s="201"/>
      <c r="E155" s="201"/>
      <c r="F155" s="250" t="s">
        <v>861</v>
      </c>
      <c r="G155" s="201"/>
      <c r="H155" s="249" t="s">
        <v>901</v>
      </c>
      <c r="I155" s="249" t="s">
        <v>871</v>
      </c>
      <c r="J155" s="249"/>
      <c r="K155" s="245"/>
    </row>
    <row r="156" spans="2:11" customFormat="1" ht="15" customHeight="1">
      <c r="B156" s="224"/>
      <c r="C156" s="249" t="s">
        <v>880</v>
      </c>
      <c r="D156" s="201"/>
      <c r="E156" s="201"/>
      <c r="F156" s="250" t="s">
        <v>867</v>
      </c>
      <c r="G156" s="201"/>
      <c r="H156" s="249" t="s">
        <v>901</v>
      </c>
      <c r="I156" s="249" t="s">
        <v>863</v>
      </c>
      <c r="J156" s="249">
        <v>50</v>
      </c>
      <c r="K156" s="245"/>
    </row>
    <row r="157" spans="2:11" customFormat="1" ht="15" customHeight="1">
      <c r="B157" s="224"/>
      <c r="C157" s="249" t="s">
        <v>888</v>
      </c>
      <c r="D157" s="201"/>
      <c r="E157" s="201"/>
      <c r="F157" s="250" t="s">
        <v>867</v>
      </c>
      <c r="G157" s="201"/>
      <c r="H157" s="249" t="s">
        <v>901</v>
      </c>
      <c r="I157" s="249" t="s">
        <v>863</v>
      </c>
      <c r="J157" s="249">
        <v>50</v>
      </c>
      <c r="K157" s="245"/>
    </row>
    <row r="158" spans="2:11" customFormat="1" ht="15" customHeight="1">
      <c r="B158" s="224"/>
      <c r="C158" s="249" t="s">
        <v>886</v>
      </c>
      <c r="D158" s="201"/>
      <c r="E158" s="201"/>
      <c r="F158" s="250" t="s">
        <v>867</v>
      </c>
      <c r="G158" s="201"/>
      <c r="H158" s="249" t="s">
        <v>901</v>
      </c>
      <c r="I158" s="249" t="s">
        <v>863</v>
      </c>
      <c r="J158" s="249">
        <v>50</v>
      </c>
      <c r="K158" s="245"/>
    </row>
    <row r="159" spans="2:11" customFormat="1" ht="15" customHeight="1">
      <c r="B159" s="224"/>
      <c r="C159" s="249" t="s">
        <v>94</v>
      </c>
      <c r="D159" s="201"/>
      <c r="E159" s="201"/>
      <c r="F159" s="250" t="s">
        <v>861</v>
      </c>
      <c r="G159" s="201"/>
      <c r="H159" s="249" t="s">
        <v>923</v>
      </c>
      <c r="I159" s="249" t="s">
        <v>863</v>
      </c>
      <c r="J159" s="249" t="s">
        <v>924</v>
      </c>
      <c r="K159" s="245"/>
    </row>
    <row r="160" spans="2:11" customFormat="1" ht="15" customHeight="1">
      <c r="B160" s="224"/>
      <c r="C160" s="249" t="s">
        <v>925</v>
      </c>
      <c r="D160" s="201"/>
      <c r="E160" s="201"/>
      <c r="F160" s="250" t="s">
        <v>861</v>
      </c>
      <c r="G160" s="201"/>
      <c r="H160" s="249" t="s">
        <v>926</v>
      </c>
      <c r="I160" s="249" t="s">
        <v>896</v>
      </c>
      <c r="J160" s="249"/>
      <c r="K160" s="245"/>
    </row>
    <row r="161" spans="2:11" customFormat="1" ht="15" customHeight="1">
      <c r="B161" s="251"/>
      <c r="C161" s="231"/>
      <c r="D161" s="231"/>
      <c r="E161" s="231"/>
      <c r="F161" s="231"/>
      <c r="G161" s="231"/>
      <c r="H161" s="231"/>
      <c r="I161" s="231"/>
      <c r="J161" s="231"/>
      <c r="K161" s="252"/>
    </row>
    <row r="162" spans="2:11" customFormat="1" ht="18.75" customHeight="1">
      <c r="B162" s="233"/>
      <c r="C162" s="243"/>
      <c r="D162" s="243"/>
      <c r="E162" s="243"/>
      <c r="F162" s="253"/>
      <c r="G162" s="243"/>
      <c r="H162" s="243"/>
      <c r="I162" s="243"/>
      <c r="J162" s="243"/>
      <c r="K162" s="233"/>
    </row>
    <row r="163" spans="2:11" customFormat="1" ht="18.75" customHeight="1">
      <c r="B163" s="208"/>
      <c r="C163" s="208"/>
      <c r="D163" s="208"/>
      <c r="E163" s="208"/>
      <c r="F163" s="208"/>
      <c r="G163" s="208"/>
      <c r="H163" s="208"/>
      <c r="I163" s="208"/>
      <c r="J163" s="208"/>
      <c r="K163" s="208"/>
    </row>
    <row r="164" spans="2:11" customFormat="1" ht="7.5" customHeight="1">
      <c r="B164" s="190"/>
      <c r="C164" s="191"/>
      <c r="D164" s="191"/>
      <c r="E164" s="191"/>
      <c r="F164" s="191"/>
      <c r="G164" s="191"/>
      <c r="H164" s="191"/>
      <c r="I164" s="191"/>
      <c r="J164" s="191"/>
      <c r="K164" s="192"/>
    </row>
    <row r="165" spans="2:11" customFormat="1" ht="45" customHeight="1">
      <c r="B165" s="193"/>
      <c r="C165" s="317" t="s">
        <v>927</v>
      </c>
      <c r="D165" s="317"/>
      <c r="E165" s="317"/>
      <c r="F165" s="317"/>
      <c r="G165" s="317"/>
      <c r="H165" s="317"/>
      <c r="I165" s="317"/>
      <c r="J165" s="317"/>
      <c r="K165" s="194"/>
    </row>
    <row r="166" spans="2:11" customFormat="1" ht="17.25" customHeight="1">
      <c r="B166" s="193"/>
      <c r="C166" s="214" t="s">
        <v>855</v>
      </c>
      <c r="D166" s="214"/>
      <c r="E166" s="214"/>
      <c r="F166" s="214" t="s">
        <v>856</v>
      </c>
      <c r="G166" s="254"/>
      <c r="H166" s="255" t="s">
        <v>54</v>
      </c>
      <c r="I166" s="255" t="s">
        <v>57</v>
      </c>
      <c r="J166" s="214" t="s">
        <v>857</v>
      </c>
      <c r="K166" s="194"/>
    </row>
    <row r="167" spans="2:11" customFormat="1" ht="17.25" customHeight="1">
      <c r="B167" s="195"/>
      <c r="C167" s="216" t="s">
        <v>858</v>
      </c>
      <c r="D167" s="216"/>
      <c r="E167" s="216"/>
      <c r="F167" s="217" t="s">
        <v>859</v>
      </c>
      <c r="G167" s="256"/>
      <c r="H167" s="257"/>
      <c r="I167" s="257"/>
      <c r="J167" s="216" t="s">
        <v>860</v>
      </c>
      <c r="K167" s="196"/>
    </row>
    <row r="168" spans="2:11" customFormat="1" ht="5.25" customHeight="1">
      <c r="B168" s="224"/>
      <c r="C168" s="219"/>
      <c r="D168" s="219"/>
      <c r="E168" s="219"/>
      <c r="F168" s="219"/>
      <c r="G168" s="220"/>
      <c r="H168" s="219"/>
      <c r="I168" s="219"/>
      <c r="J168" s="219"/>
      <c r="K168" s="245"/>
    </row>
    <row r="169" spans="2:11" customFormat="1" ht="15" customHeight="1">
      <c r="B169" s="224"/>
      <c r="C169" s="201" t="s">
        <v>864</v>
      </c>
      <c r="D169" s="201"/>
      <c r="E169" s="201"/>
      <c r="F169" s="222" t="s">
        <v>861</v>
      </c>
      <c r="G169" s="201"/>
      <c r="H169" s="201" t="s">
        <v>901</v>
      </c>
      <c r="I169" s="201" t="s">
        <v>863</v>
      </c>
      <c r="J169" s="201">
        <v>120</v>
      </c>
      <c r="K169" s="245"/>
    </row>
    <row r="170" spans="2:11" customFormat="1" ht="15" customHeight="1">
      <c r="B170" s="224"/>
      <c r="C170" s="201" t="s">
        <v>910</v>
      </c>
      <c r="D170" s="201"/>
      <c r="E170" s="201"/>
      <c r="F170" s="222" t="s">
        <v>861</v>
      </c>
      <c r="G170" s="201"/>
      <c r="H170" s="201" t="s">
        <v>911</v>
      </c>
      <c r="I170" s="201" t="s">
        <v>863</v>
      </c>
      <c r="J170" s="201" t="s">
        <v>912</v>
      </c>
      <c r="K170" s="245"/>
    </row>
    <row r="171" spans="2:11" customFormat="1" ht="15" customHeight="1">
      <c r="B171" s="224"/>
      <c r="C171" s="201" t="s">
        <v>809</v>
      </c>
      <c r="D171" s="201"/>
      <c r="E171" s="201"/>
      <c r="F171" s="222" t="s">
        <v>861</v>
      </c>
      <c r="G171" s="201"/>
      <c r="H171" s="201" t="s">
        <v>928</v>
      </c>
      <c r="I171" s="201" t="s">
        <v>863</v>
      </c>
      <c r="J171" s="201" t="s">
        <v>912</v>
      </c>
      <c r="K171" s="245"/>
    </row>
    <row r="172" spans="2:11" customFormat="1" ht="15" customHeight="1">
      <c r="B172" s="224"/>
      <c r="C172" s="201" t="s">
        <v>866</v>
      </c>
      <c r="D172" s="201"/>
      <c r="E172" s="201"/>
      <c r="F172" s="222" t="s">
        <v>867</v>
      </c>
      <c r="G172" s="201"/>
      <c r="H172" s="201" t="s">
        <v>928</v>
      </c>
      <c r="I172" s="201" t="s">
        <v>863</v>
      </c>
      <c r="J172" s="201">
        <v>50</v>
      </c>
      <c r="K172" s="245"/>
    </row>
    <row r="173" spans="2:11" customFormat="1" ht="15" customHeight="1">
      <c r="B173" s="224"/>
      <c r="C173" s="201" t="s">
        <v>869</v>
      </c>
      <c r="D173" s="201"/>
      <c r="E173" s="201"/>
      <c r="F173" s="222" t="s">
        <v>861</v>
      </c>
      <c r="G173" s="201"/>
      <c r="H173" s="201" t="s">
        <v>928</v>
      </c>
      <c r="I173" s="201" t="s">
        <v>871</v>
      </c>
      <c r="J173" s="201"/>
      <c r="K173" s="245"/>
    </row>
    <row r="174" spans="2:11" customFormat="1" ht="15" customHeight="1">
      <c r="B174" s="224"/>
      <c r="C174" s="201" t="s">
        <v>880</v>
      </c>
      <c r="D174" s="201"/>
      <c r="E174" s="201"/>
      <c r="F174" s="222" t="s">
        <v>867</v>
      </c>
      <c r="G174" s="201"/>
      <c r="H174" s="201" t="s">
        <v>928</v>
      </c>
      <c r="I174" s="201" t="s">
        <v>863</v>
      </c>
      <c r="J174" s="201">
        <v>50</v>
      </c>
      <c r="K174" s="245"/>
    </row>
    <row r="175" spans="2:11" customFormat="1" ht="15" customHeight="1">
      <c r="B175" s="224"/>
      <c r="C175" s="201" t="s">
        <v>888</v>
      </c>
      <c r="D175" s="201"/>
      <c r="E175" s="201"/>
      <c r="F175" s="222" t="s">
        <v>867</v>
      </c>
      <c r="G175" s="201"/>
      <c r="H175" s="201" t="s">
        <v>928</v>
      </c>
      <c r="I175" s="201" t="s">
        <v>863</v>
      </c>
      <c r="J175" s="201">
        <v>50</v>
      </c>
      <c r="K175" s="245"/>
    </row>
    <row r="176" spans="2:11" customFormat="1" ht="15" customHeight="1">
      <c r="B176" s="224"/>
      <c r="C176" s="201" t="s">
        <v>886</v>
      </c>
      <c r="D176" s="201"/>
      <c r="E176" s="201"/>
      <c r="F176" s="222" t="s">
        <v>867</v>
      </c>
      <c r="G176" s="201"/>
      <c r="H176" s="201" t="s">
        <v>928</v>
      </c>
      <c r="I176" s="201" t="s">
        <v>863</v>
      </c>
      <c r="J176" s="201">
        <v>50</v>
      </c>
      <c r="K176" s="245"/>
    </row>
    <row r="177" spans="2:11" customFormat="1" ht="15" customHeight="1">
      <c r="B177" s="224"/>
      <c r="C177" s="201" t="s">
        <v>110</v>
      </c>
      <c r="D177" s="201"/>
      <c r="E177" s="201"/>
      <c r="F177" s="222" t="s">
        <v>861</v>
      </c>
      <c r="G177" s="201"/>
      <c r="H177" s="201" t="s">
        <v>929</v>
      </c>
      <c r="I177" s="201" t="s">
        <v>930</v>
      </c>
      <c r="J177" s="201"/>
      <c r="K177" s="245"/>
    </row>
    <row r="178" spans="2:11" customFormat="1" ht="15" customHeight="1">
      <c r="B178" s="224"/>
      <c r="C178" s="201" t="s">
        <v>57</v>
      </c>
      <c r="D178" s="201"/>
      <c r="E178" s="201"/>
      <c r="F178" s="222" t="s">
        <v>861</v>
      </c>
      <c r="G178" s="201"/>
      <c r="H178" s="201" t="s">
        <v>931</v>
      </c>
      <c r="I178" s="201" t="s">
        <v>932</v>
      </c>
      <c r="J178" s="201">
        <v>1</v>
      </c>
      <c r="K178" s="245"/>
    </row>
    <row r="179" spans="2:11" customFormat="1" ht="15" customHeight="1">
      <c r="B179" s="224"/>
      <c r="C179" s="201" t="s">
        <v>53</v>
      </c>
      <c r="D179" s="201"/>
      <c r="E179" s="201"/>
      <c r="F179" s="222" t="s">
        <v>861</v>
      </c>
      <c r="G179" s="201"/>
      <c r="H179" s="201" t="s">
        <v>933</v>
      </c>
      <c r="I179" s="201" t="s">
        <v>863</v>
      </c>
      <c r="J179" s="201">
        <v>20</v>
      </c>
      <c r="K179" s="245"/>
    </row>
    <row r="180" spans="2:11" customFormat="1" ht="15" customHeight="1">
      <c r="B180" s="224"/>
      <c r="C180" s="201" t="s">
        <v>54</v>
      </c>
      <c r="D180" s="201"/>
      <c r="E180" s="201"/>
      <c r="F180" s="222" t="s">
        <v>861</v>
      </c>
      <c r="G180" s="201"/>
      <c r="H180" s="201" t="s">
        <v>934</v>
      </c>
      <c r="I180" s="201" t="s">
        <v>863</v>
      </c>
      <c r="J180" s="201">
        <v>255</v>
      </c>
      <c r="K180" s="245"/>
    </row>
    <row r="181" spans="2:11" customFormat="1" ht="15" customHeight="1">
      <c r="B181" s="224"/>
      <c r="C181" s="201" t="s">
        <v>111</v>
      </c>
      <c r="D181" s="201"/>
      <c r="E181" s="201"/>
      <c r="F181" s="222" t="s">
        <v>861</v>
      </c>
      <c r="G181" s="201"/>
      <c r="H181" s="201" t="s">
        <v>825</v>
      </c>
      <c r="I181" s="201" t="s">
        <v>863</v>
      </c>
      <c r="J181" s="201">
        <v>10</v>
      </c>
      <c r="K181" s="245"/>
    </row>
    <row r="182" spans="2:11" customFormat="1" ht="15" customHeight="1">
      <c r="B182" s="224"/>
      <c r="C182" s="201" t="s">
        <v>112</v>
      </c>
      <c r="D182" s="201"/>
      <c r="E182" s="201"/>
      <c r="F182" s="222" t="s">
        <v>861</v>
      </c>
      <c r="G182" s="201"/>
      <c r="H182" s="201" t="s">
        <v>935</v>
      </c>
      <c r="I182" s="201" t="s">
        <v>896</v>
      </c>
      <c r="J182" s="201"/>
      <c r="K182" s="245"/>
    </row>
    <row r="183" spans="2:11" customFormat="1" ht="15" customHeight="1">
      <c r="B183" s="224"/>
      <c r="C183" s="201" t="s">
        <v>936</v>
      </c>
      <c r="D183" s="201"/>
      <c r="E183" s="201"/>
      <c r="F183" s="222" t="s">
        <v>861</v>
      </c>
      <c r="G183" s="201"/>
      <c r="H183" s="201" t="s">
        <v>937</v>
      </c>
      <c r="I183" s="201" t="s">
        <v>896</v>
      </c>
      <c r="J183" s="201"/>
      <c r="K183" s="245"/>
    </row>
    <row r="184" spans="2:11" customFormat="1" ht="15" customHeight="1">
      <c r="B184" s="224"/>
      <c r="C184" s="201" t="s">
        <v>925</v>
      </c>
      <c r="D184" s="201"/>
      <c r="E184" s="201"/>
      <c r="F184" s="222" t="s">
        <v>861</v>
      </c>
      <c r="G184" s="201"/>
      <c r="H184" s="201" t="s">
        <v>938</v>
      </c>
      <c r="I184" s="201" t="s">
        <v>896</v>
      </c>
      <c r="J184" s="201"/>
      <c r="K184" s="245"/>
    </row>
    <row r="185" spans="2:11" customFormat="1" ht="15" customHeight="1">
      <c r="B185" s="224"/>
      <c r="C185" s="201" t="s">
        <v>114</v>
      </c>
      <c r="D185" s="201"/>
      <c r="E185" s="201"/>
      <c r="F185" s="222" t="s">
        <v>867</v>
      </c>
      <c r="G185" s="201"/>
      <c r="H185" s="201" t="s">
        <v>939</v>
      </c>
      <c r="I185" s="201" t="s">
        <v>863</v>
      </c>
      <c r="J185" s="201">
        <v>50</v>
      </c>
      <c r="K185" s="245"/>
    </row>
    <row r="186" spans="2:11" customFormat="1" ht="15" customHeight="1">
      <c r="B186" s="224"/>
      <c r="C186" s="201" t="s">
        <v>940</v>
      </c>
      <c r="D186" s="201"/>
      <c r="E186" s="201"/>
      <c r="F186" s="222" t="s">
        <v>867</v>
      </c>
      <c r="G186" s="201"/>
      <c r="H186" s="201" t="s">
        <v>941</v>
      </c>
      <c r="I186" s="201" t="s">
        <v>942</v>
      </c>
      <c r="J186" s="201"/>
      <c r="K186" s="245"/>
    </row>
    <row r="187" spans="2:11" customFormat="1" ht="15" customHeight="1">
      <c r="B187" s="224"/>
      <c r="C187" s="201" t="s">
        <v>943</v>
      </c>
      <c r="D187" s="201"/>
      <c r="E187" s="201"/>
      <c r="F187" s="222" t="s">
        <v>867</v>
      </c>
      <c r="G187" s="201"/>
      <c r="H187" s="201" t="s">
        <v>944</v>
      </c>
      <c r="I187" s="201" t="s">
        <v>942</v>
      </c>
      <c r="J187" s="201"/>
      <c r="K187" s="245"/>
    </row>
    <row r="188" spans="2:11" customFormat="1" ht="15" customHeight="1">
      <c r="B188" s="224"/>
      <c r="C188" s="201" t="s">
        <v>945</v>
      </c>
      <c r="D188" s="201"/>
      <c r="E188" s="201"/>
      <c r="F188" s="222" t="s">
        <v>867</v>
      </c>
      <c r="G188" s="201"/>
      <c r="H188" s="201" t="s">
        <v>946</v>
      </c>
      <c r="I188" s="201" t="s">
        <v>942</v>
      </c>
      <c r="J188" s="201"/>
      <c r="K188" s="245"/>
    </row>
    <row r="189" spans="2:11" customFormat="1" ht="15" customHeight="1">
      <c r="B189" s="224"/>
      <c r="C189" s="258" t="s">
        <v>947</v>
      </c>
      <c r="D189" s="201"/>
      <c r="E189" s="201"/>
      <c r="F189" s="222" t="s">
        <v>867</v>
      </c>
      <c r="G189" s="201"/>
      <c r="H189" s="201" t="s">
        <v>948</v>
      </c>
      <c r="I189" s="201" t="s">
        <v>949</v>
      </c>
      <c r="J189" s="259" t="s">
        <v>950</v>
      </c>
      <c r="K189" s="245"/>
    </row>
    <row r="190" spans="2:11" customFormat="1" ht="15" customHeight="1">
      <c r="B190" s="260"/>
      <c r="C190" s="261" t="s">
        <v>951</v>
      </c>
      <c r="D190" s="262"/>
      <c r="E190" s="262"/>
      <c r="F190" s="263" t="s">
        <v>867</v>
      </c>
      <c r="G190" s="262"/>
      <c r="H190" s="262" t="s">
        <v>952</v>
      </c>
      <c r="I190" s="262" t="s">
        <v>949</v>
      </c>
      <c r="J190" s="264" t="s">
        <v>950</v>
      </c>
      <c r="K190" s="265"/>
    </row>
    <row r="191" spans="2:11" customFormat="1" ht="15" customHeight="1">
      <c r="B191" s="224"/>
      <c r="C191" s="258" t="s">
        <v>42</v>
      </c>
      <c r="D191" s="201"/>
      <c r="E191" s="201"/>
      <c r="F191" s="222" t="s">
        <v>861</v>
      </c>
      <c r="G191" s="201"/>
      <c r="H191" s="198" t="s">
        <v>953</v>
      </c>
      <c r="I191" s="201" t="s">
        <v>954</v>
      </c>
      <c r="J191" s="201"/>
      <c r="K191" s="245"/>
    </row>
    <row r="192" spans="2:11" customFormat="1" ht="15" customHeight="1">
      <c r="B192" s="224"/>
      <c r="C192" s="258" t="s">
        <v>955</v>
      </c>
      <c r="D192" s="201"/>
      <c r="E192" s="201"/>
      <c r="F192" s="222" t="s">
        <v>861</v>
      </c>
      <c r="G192" s="201"/>
      <c r="H192" s="201" t="s">
        <v>956</v>
      </c>
      <c r="I192" s="201" t="s">
        <v>896</v>
      </c>
      <c r="J192" s="201"/>
      <c r="K192" s="245"/>
    </row>
    <row r="193" spans="2:11" customFormat="1" ht="15" customHeight="1">
      <c r="B193" s="224"/>
      <c r="C193" s="258" t="s">
        <v>957</v>
      </c>
      <c r="D193" s="201"/>
      <c r="E193" s="201"/>
      <c r="F193" s="222" t="s">
        <v>861</v>
      </c>
      <c r="G193" s="201"/>
      <c r="H193" s="201" t="s">
        <v>958</v>
      </c>
      <c r="I193" s="201" t="s">
        <v>896</v>
      </c>
      <c r="J193" s="201"/>
      <c r="K193" s="245"/>
    </row>
    <row r="194" spans="2:11" customFormat="1" ht="15" customHeight="1">
      <c r="B194" s="224"/>
      <c r="C194" s="258" t="s">
        <v>959</v>
      </c>
      <c r="D194" s="201"/>
      <c r="E194" s="201"/>
      <c r="F194" s="222" t="s">
        <v>867</v>
      </c>
      <c r="G194" s="201"/>
      <c r="H194" s="201" t="s">
        <v>960</v>
      </c>
      <c r="I194" s="201" t="s">
        <v>896</v>
      </c>
      <c r="J194" s="201"/>
      <c r="K194" s="245"/>
    </row>
    <row r="195" spans="2:11" customFormat="1" ht="15" customHeight="1">
      <c r="B195" s="251"/>
      <c r="C195" s="266"/>
      <c r="D195" s="231"/>
      <c r="E195" s="231"/>
      <c r="F195" s="231"/>
      <c r="G195" s="231"/>
      <c r="H195" s="231"/>
      <c r="I195" s="231"/>
      <c r="J195" s="231"/>
      <c r="K195" s="252"/>
    </row>
    <row r="196" spans="2:11" customFormat="1" ht="18.75" customHeight="1">
      <c r="B196" s="233"/>
      <c r="C196" s="243"/>
      <c r="D196" s="243"/>
      <c r="E196" s="243"/>
      <c r="F196" s="253"/>
      <c r="G196" s="243"/>
      <c r="H196" s="243"/>
      <c r="I196" s="243"/>
      <c r="J196" s="243"/>
      <c r="K196" s="233"/>
    </row>
    <row r="197" spans="2:11" customFormat="1" ht="18.75" customHeight="1">
      <c r="B197" s="233"/>
      <c r="C197" s="243"/>
      <c r="D197" s="243"/>
      <c r="E197" s="243"/>
      <c r="F197" s="253"/>
      <c r="G197" s="243"/>
      <c r="H197" s="243"/>
      <c r="I197" s="243"/>
      <c r="J197" s="243"/>
      <c r="K197" s="233"/>
    </row>
    <row r="198" spans="2:11" customFormat="1" ht="18.75" customHeight="1"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</row>
    <row r="199" spans="2:11" customFormat="1" ht="13.5">
      <c r="B199" s="190"/>
      <c r="C199" s="191"/>
      <c r="D199" s="191"/>
      <c r="E199" s="191"/>
      <c r="F199" s="191"/>
      <c r="G199" s="191"/>
      <c r="H199" s="191"/>
      <c r="I199" s="191"/>
      <c r="J199" s="191"/>
      <c r="K199" s="192"/>
    </row>
    <row r="200" spans="2:11" customFormat="1" ht="21">
      <c r="B200" s="193"/>
      <c r="C200" s="317" t="s">
        <v>961</v>
      </c>
      <c r="D200" s="317"/>
      <c r="E200" s="317"/>
      <c r="F200" s="317"/>
      <c r="G200" s="317"/>
      <c r="H200" s="317"/>
      <c r="I200" s="317"/>
      <c r="J200" s="317"/>
      <c r="K200" s="194"/>
    </row>
    <row r="201" spans="2:11" customFormat="1" ht="25.5" customHeight="1">
      <c r="B201" s="193"/>
      <c r="C201" s="267" t="s">
        <v>962</v>
      </c>
      <c r="D201" s="267"/>
      <c r="E201" s="267"/>
      <c r="F201" s="267" t="s">
        <v>963</v>
      </c>
      <c r="G201" s="268"/>
      <c r="H201" s="320" t="s">
        <v>964</v>
      </c>
      <c r="I201" s="320"/>
      <c r="J201" s="320"/>
      <c r="K201" s="194"/>
    </row>
    <row r="202" spans="2:11" customFormat="1" ht="5.25" customHeight="1">
      <c r="B202" s="224"/>
      <c r="C202" s="219"/>
      <c r="D202" s="219"/>
      <c r="E202" s="219"/>
      <c r="F202" s="219"/>
      <c r="G202" s="243"/>
      <c r="H202" s="219"/>
      <c r="I202" s="219"/>
      <c r="J202" s="219"/>
      <c r="K202" s="245"/>
    </row>
    <row r="203" spans="2:11" customFormat="1" ht="15" customHeight="1">
      <c r="B203" s="224"/>
      <c r="C203" s="201" t="s">
        <v>954</v>
      </c>
      <c r="D203" s="201"/>
      <c r="E203" s="201"/>
      <c r="F203" s="222" t="s">
        <v>43</v>
      </c>
      <c r="G203" s="201"/>
      <c r="H203" s="321" t="s">
        <v>965</v>
      </c>
      <c r="I203" s="321"/>
      <c r="J203" s="321"/>
      <c r="K203" s="245"/>
    </row>
    <row r="204" spans="2:11" customFormat="1" ht="15" customHeight="1">
      <c r="B204" s="224"/>
      <c r="C204" s="201"/>
      <c r="D204" s="201"/>
      <c r="E204" s="201"/>
      <c r="F204" s="222" t="s">
        <v>44</v>
      </c>
      <c r="G204" s="201"/>
      <c r="H204" s="321" t="s">
        <v>966</v>
      </c>
      <c r="I204" s="321"/>
      <c r="J204" s="321"/>
      <c r="K204" s="245"/>
    </row>
    <row r="205" spans="2:11" customFormat="1" ht="15" customHeight="1">
      <c r="B205" s="224"/>
      <c r="C205" s="201"/>
      <c r="D205" s="201"/>
      <c r="E205" s="201"/>
      <c r="F205" s="222" t="s">
        <v>47</v>
      </c>
      <c r="G205" s="201"/>
      <c r="H205" s="321" t="s">
        <v>967</v>
      </c>
      <c r="I205" s="321"/>
      <c r="J205" s="321"/>
      <c r="K205" s="245"/>
    </row>
    <row r="206" spans="2:11" customFormat="1" ht="15" customHeight="1">
      <c r="B206" s="224"/>
      <c r="C206" s="201"/>
      <c r="D206" s="201"/>
      <c r="E206" s="201"/>
      <c r="F206" s="222" t="s">
        <v>45</v>
      </c>
      <c r="G206" s="201"/>
      <c r="H206" s="321" t="s">
        <v>968</v>
      </c>
      <c r="I206" s="321"/>
      <c r="J206" s="321"/>
      <c r="K206" s="245"/>
    </row>
    <row r="207" spans="2:11" customFormat="1" ht="15" customHeight="1">
      <c r="B207" s="224"/>
      <c r="C207" s="201"/>
      <c r="D207" s="201"/>
      <c r="E207" s="201"/>
      <c r="F207" s="222" t="s">
        <v>46</v>
      </c>
      <c r="G207" s="201"/>
      <c r="H207" s="321" t="s">
        <v>969</v>
      </c>
      <c r="I207" s="321"/>
      <c r="J207" s="321"/>
      <c r="K207" s="245"/>
    </row>
    <row r="208" spans="2:11" customFormat="1" ht="15" customHeight="1">
      <c r="B208" s="224"/>
      <c r="C208" s="201"/>
      <c r="D208" s="201"/>
      <c r="E208" s="201"/>
      <c r="F208" s="222"/>
      <c r="G208" s="201"/>
      <c r="H208" s="201"/>
      <c r="I208" s="201"/>
      <c r="J208" s="201"/>
      <c r="K208" s="245"/>
    </row>
    <row r="209" spans="2:11" customFormat="1" ht="15" customHeight="1">
      <c r="B209" s="224"/>
      <c r="C209" s="201" t="s">
        <v>908</v>
      </c>
      <c r="D209" s="201"/>
      <c r="E209" s="201"/>
      <c r="F209" s="222" t="s">
        <v>79</v>
      </c>
      <c r="G209" s="201"/>
      <c r="H209" s="321" t="s">
        <v>970</v>
      </c>
      <c r="I209" s="321"/>
      <c r="J209" s="321"/>
      <c r="K209" s="245"/>
    </row>
    <row r="210" spans="2:11" customFormat="1" ht="15" customHeight="1">
      <c r="B210" s="224"/>
      <c r="C210" s="201"/>
      <c r="D210" s="201"/>
      <c r="E210" s="201"/>
      <c r="F210" s="222" t="s">
        <v>804</v>
      </c>
      <c r="G210" s="201"/>
      <c r="H210" s="321" t="s">
        <v>805</v>
      </c>
      <c r="I210" s="321"/>
      <c r="J210" s="321"/>
      <c r="K210" s="245"/>
    </row>
    <row r="211" spans="2:11" customFormat="1" ht="15" customHeight="1">
      <c r="B211" s="224"/>
      <c r="C211" s="201"/>
      <c r="D211" s="201"/>
      <c r="E211" s="201"/>
      <c r="F211" s="222" t="s">
        <v>802</v>
      </c>
      <c r="G211" s="201"/>
      <c r="H211" s="321" t="s">
        <v>971</v>
      </c>
      <c r="I211" s="321"/>
      <c r="J211" s="321"/>
      <c r="K211" s="245"/>
    </row>
    <row r="212" spans="2:11" customFormat="1" ht="15" customHeight="1">
      <c r="B212" s="269"/>
      <c r="C212" s="201"/>
      <c r="D212" s="201"/>
      <c r="E212" s="201"/>
      <c r="F212" s="222" t="s">
        <v>88</v>
      </c>
      <c r="G212" s="258"/>
      <c r="H212" s="322" t="s">
        <v>806</v>
      </c>
      <c r="I212" s="322"/>
      <c r="J212" s="322"/>
      <c r="K212" s="270"/>
    </row>
    <row r="213" spans="2:11" customFormat="1" ht="15" customHeight="1">
      <c r="B213" s="269"/>
      <c r="C213" s="201"/>
      <c r="D213" s="201"/>
      <c r="E213" s="201"/>
      <c r="F213" s="222" t="s">
        <v>807</v>
      </c>
      <c r="G213" s="258"/>
      <c r="H213" s="322" t="s">
        <v>785</v>
      </c>
      <c r="I213" s="322"/>
      <c r="J213" s="322"/>
      <c r="K213" s="270"/>
    </row>
    <row r="214" spans="2:11" customFormat="1" ht="15" customHeight="1">
      <c r="B214" s="269"/>
      <c r="C214" s="201"/>
      <c r="D214" s="201"/>
      <c r="E214" s="201"/>
      <c r="F214" s="222"/>
      <c r="G214" s="258"/>
      <c r="H214" s="249"/>
      <c r="I214" s="249"/>
      <c r="J214" s="249"/>
      <c r="K214" s="270"/>
    </row>
    <row r="215" spans="2:11" customFormat="1" ht="15" customHeight="1">
      <c r="B215" s="269"/>
      <c r="C215" s="201" t="s">
        <v>932</v>
      </c>
      <c r="D215" s="201"/>
      <c r="E215" s="201"/>
      <c r="F215" s="222">
        <v>1</v>
      </c>
      <c r="G215" s="258"/>
      <c r="H215" s="322" t="s">
        <v>972</v>
      </c>
      <c r="I215" s="322"/>
      <c r="J215" s="322"/>
      <c r="K215" s="270"/>
    </row>
    <row r="216" spans="2:11" customFormat="1" ht="15" customHeight="1">
      <c r="B216" s="269"/>
      <c r="C216" s="201"/>
      <c r="D216" s="201"/>
      <c r="E216" s="201"/>
      <c r="F216" s="222">
        <v>2</v>
      </c>
      <c r="G216" s="258"/>
      <c r="H216" s="322" t="s">
        <v>973</v>
      </c>
      <c r="I216" s="322"/>
      <c r="J216" s="322"/>
      <c r="K216" s="270"/>
    </row>
    <row r="217" spans="2:11" customFormat="1" ht="15" customHeight="1">
      <c r="B217" s="269"/>
      <c r="C217" s="201"/>
      <c r="D217" s="201"/>
      <c r="E217" s="201"/>
      <c r="F217" s="222">
        <v>3</v>
      </c>
      <c r="G217" s="258"/>
      <c r="H217" s="322" t="s">
        <v>974</v>
      </c>
      <c r="I217" s="322"/>
      <c r="J217" s="322"/>
      <c r="K217" s="270"/>
    </row>
    <row r="218" spans="2:11" customFormat="1" ht="15" customHeight="1">
      <c r="B218" s="269"/>
      <c r="C218" s="201"/>
      <c r="D218" s="201"/>
      <c r="E218" s="201"/>
      <c r="F218" s="222">
        <v>4</v>
      </c>
      <c r="G218" s="258"/>
      <c r="H218" s="322" t="s">
        <v>975</v>
      </c>
      <c r="I218" s="322"/>
      <c r="J218" s="322"/>
      <c r="K218" s="270"/>
    </row>
    <row r="219" spans="2:11" customFormat="1" ht="12.75" customHeight="1">
      <c r="B219" s="271"/>
      <c r="C219" s="272"/>
      <c r="D219" s="272"/>
      <c r="E219" s="272"/>
      <c r="F219" s="272"/>
      <c r="G219" s="272"/>
      <c r="H219" s="272"/>
      <c r="I219" s="272"/>
      <c r="J219" s="272"/>
      <c r="K219" s="273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001 - VÝMĚNA STŘEŠNÍ KRYT...</vt:lpstr>
      <vt:lpstr>002 - OPRAVA FASÁDY (LEŠE...</vt:lpstr>
      <vt:lpstr>003 - VEDLEJŠÍ ROZPOČTOVÉ...</vt:lpstr>
      <vt:lpstr>Pokyny pro vyplnění</vt:lpstr>
      <vt:lpstr>'001 - VÝMĚNA STŘEŠNÍ KRYT...'!Názvy_tisku</vt:lpstr>
      <vt:lpstr>'002 - OPRAVA FASÁDY (LEŠE...'!Názvy_tisku</vt:lpstr>
      <vt:lpstr>'003 - VEDLEJŠÍ ROZPOČTOVÉ...'!Názvy_tisku</vt:lpstr>
      <vt:lpstr>'Rekapitulace stavby'!Názvy_tisku</vt:lpstr>
      <vt:lpstr>'001 - VÝMĚNA STŘEŠNÍ KRYT...'!Oblast_tisku</vt:lpstr>
      <vt:lpstr>'002 - OPRAVA FASÁDY (LEŠE...'!Oblast_tisku</vt:lpstr>
      <vt:lpstr>'003 - VEDLEJŠÍ ROZPOČTOVÉ...'!Oblast_tisku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Nina Blavková</cp:lastModifiedBy>
  <dcterms:created xsi:type="dcterms:W3CDTF">2026-04-10T07:59:10Z</dcterms:created>
  <dcterms:modified xsi:type="dcterms:W3CDTF">2026-04-10T08:01:12Z</dcterms:modified>
</cp:coreProperties>
</file>