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Uzivatel\Desktop\exel rozpočy\"/>
    </mc:Choice>
  </mc:AlternateContent>
  <bookViews>
    <workbookView xWindow="0" yWindow="0" windowWidth="0" windowHeight="0"/>
  </bookViews>
  <sheets>
    <sheet name="Rekapitulace stavby" sheetId="1" r:id="rId1"/>
    <sheet name="SO-01.1 - Architektonicko..." sheetId="2" r:id="rId2"/>
    <sheet name="SO-01.2.1 - Zdravotní tec..." sheetId="3" r:id="rId3"/>
    <sheet name="SO-01.2.2 - Dešťová kanal..." sheetId="4" r:id="rId4"/>
    <sheet name="SO-01.3 - Ústřední vytápění" sheetId="5" r:id="rId5"/>
    <sheet name="SO-01.4.1 - Elektro" sheetId="6" r:id="rId6"/>
    <sheet name="SO-01.4.2 - Kabely" sheetId="7" r:id="rId7"/>
    <sheet name="SO-01.4.3 - Svítidla" sheetId="8" r:id="rId8"/>
    <sheet name="SO-01.4.4 - Rozvaděče" sheetId="9" r:id="rId9"/>
    <sheet name="SO-01.5.1 - UKS" sheetId="10" r:id="rId10"/>
    <sheet name="SO-01.5.2 - PZTS" sheetId="11" r:id="rId11"/>
    <sheet name="SO-01.5.3 - Vnější ochran..." sheetId="12" r:id="rId12"/>
    <sheet name="SO-01.5.4 - Domovní zvonky" sheetId="13" r:id="rId13"/>
    <sheet name="SO-01.5.5 - TV+FM" sheetId="14" r:id="rId14"/>
    <sheet name="SO-01.5.6 - Trasy" sheetId="15" r:id="rId15"/>
    <sheet name="SO-01.6 - Vzduchotechnika" sheetId="16" r:id="rId16"/>
    <sheet name="SO-02 - Zpevnněné plochy" sheetId="17" r:id="rId17"/>
    <sheet name="VRN - Vedlejší rozpočtové..." sheetId="18" r:id="rId18"/>
    <sheet name="Seznam figur" sheetId="19" r:id="rId19"/>
    <sheet name="Pokyny pro vyplnění" sheetId="20" r:id="rId20"/>
  </sheets>
  <definedNames>
    <definedName name="_xlnm.Print_Area" localSheetId="0">'Rekapitulace stavby'!$D$4:$AO$36,'Rekapitulace stavby'!$C$42:$AQ$76</definedName>
    <definedName name="_xlnm.Print_Titles" localSheetId="0">'Rekapitulace stavby'!$52:$52</definedName>
    <definedName name="_xlnm._FilterDatabase" localSheetId="1" hidden="1">'SO-01.1 - Architektonicko...'!$C$109:$K$1202</definedName>
    <definedName name="_xlnm.Print_Area" localSheetId="1">'SO-01.1 - Architektonicko...'!$C$4:$J$41,'SO-01.1 - Architektonicko...'!$C$47:$J$89,'SO-01.1 - Architektonicko...'!$C$95:$K$1202</definedName>
    <definedName name="_xlnm.Print_Titles" localSheetId="1">'SO-01.1 - Architektonicko...'!$109:$109</definedName>
    <definedName name="_xlnm._FilterDatabase" localSheetId="2" hidden="1">'SO-01.2.1 - Zdravotní tec...'!$C$99:$K$255</definedName>
    <definedName name="_xlnm.Print_Area" localSheetId="2">'SO-01.2.1 - Zdravotní tec...'!$C$4:$J$43,'SO-01.2.1 - Zdravotní tec...'!$C$49:$J$77,'SO-01.2.1 - Zdravotní tec...'!$C$83:$K$255</definedName>
    <definedName name="_xlnm.Print_Titles" localSheetId="2">'SO-01.2.1 - Zdravotní tec...'!$99:$99</definedName>
    <definedName name="_xlnm._FilterDatabase" localSheetId="3" hidden="1">'SO-01.2.2 - Dešťová kanal...'!$C$98:$K$158</definedName>
    <definedName name="_xlnm.Print_Area" localSheetId="3">'SO-01.2.2 - Dešťová kanal...'!$C$4:$J$43,'SO-01.2.2 - Dešťová kanal...'!$C$49:$J$76,'SO-01.2.2 - Dešťová kanal...'!$C$82:$K$158</definedName>
    <definedName name="_xlnm.Print_Titles" localSheetId="3">'SO-01.2.2 - Dešťová kanal...'!$98:$98</definedName>
    <definedName name="_xlnm._FilterDatabase" localSheetId="4" hidden="1">'SO-01.3 - Ústřední vytápění'!$C$91:$K$193</definedName>
    <definedName name="_xlnm.Print_Area" localSheetId="4">'SO-01.3 - Ústřední vytápění'!$C$4:$J$41,'SO-01.3 - Ústřední vytápění'!$C$47:$J$71,'SO-01.3 - Ústřední vytápění'!$C$77:$K$193</definedName>
    <definedName name="_xlnm.Print_Titles" localSheetId="4">'SO-01.3 - Ústřední vytápění'!$91:$91</definedName>
    <definedName name="_xlnm._FilterDatabase" localSheetId="5" hidden="1">'SO-01.4.1 - Elektro'!$C$90:$K$131</definedName>
    <definedName name="_xlnm.Print_Area" localSheetId="5">'SO-01.4.1 - Elektro'!$C$4:$J$43,'SO-01.4.1 - Elektro'!$C$49:$J$68,'SO-01.4.1 - Elektro'!$C$74:$K$131</definedName>
    <definedName name="_xlnm.Print_Titles" localSheetId="5">'SO-01.4.1 - Elektro'!$90:$90</definedName>
    <definedName name="_xlnm._FilterDatabase" localSheetId="6" hidden="1">'SO-01.4.2 - Kabely'!$C$90:$K$104</definedName>
    <definedName name="_xlnm.Print_Area" localSheetId="6">'SO-01.4.2 - Kabely'!$C$4:$J$43,'SO-01.4.2 - Kabely'!$C$49:$J$68,'SO-01.4.2 - Kabely'!$C$74:$K$104</definedName>
    <definedName name="_xlnm.Print_Titles" localSheetId="6">'SO-01.4.2 - Kabely'!$90:$90</definedName>
    <definedName name="_xlnm._FilterDatabase" localSheetId="7" hidden="1">'SO-01.4.3 - Svítidla'!$C$90:$K$113</definedName>
    <definedName name="_xlnm.Print_Area" localSheetId="7">'SO-01.4.3 - Svítidla'!$C$4:$J$43,'SO-01.4.3 - Svítidla'!$C$49:$J$68,'SO-01.4.3 - Svítidla'!$C$74:$K$113</definedName>
    <definedName name="_xlnm.Print_Titles" localSheetId="7">'SO-01.4.3 - Svítidla'!$90:$90</definedName>
    <definedName name="_xlnm._FilterDatabase" localSheetId="8" hidden="1">'SO-01.4.4 - Rozvaděče'!$C$95:$K$155</definedName>
    <definedName name="_xlnm.Print_Area" localSheetId="8">'SO-01.4.4 - Rozvaděče'!$C$4:$J$43,'SO-01.4.4 - Rozvaděče'!$C$49:$J$73,'SO-01.4.4 - Rozvaděče'!$C$79:$K$155</definedName>
    <definedName name="_xlnm.Print_Titles" localSheetId="8">'SO-01.4.4 - Rozvaděče'!$95:$95</definedName>
    <definedName name="_xlnm._FilterDatabase" localSheetId="9" hidden="1">'SO-01.5.1 - UKS'!$C$91:$K$109</definedName>
    <definedName name="_xlnm.Print_Area" localSheetId="9">'SO-01.5.1 - UKS'!$C$4:$J$43,'SO-01.5.1 - UKS'!$C$49:$J$69,'SO-01.5.1 - UKS'!$C$75:$K$109</definedName>
    <definedName name="_xlnm.Print_Titles" localSheetId="9">'SO-01.5.1 - UKS'!$91:$91</definedName>
    <definedName name="_xlnm._FilterDatabase" localSheetId="10" hidden="1">'SO-01.5.2 - PZTS'!$C$92:$K$118</definedName>
    <definedName name="_xlnm.Print_Area" localSheetId="10">'SO-01.5.2 - PZTS'!$C$4:$J$43,'SO-01.5.2 - PZTS'!$C$49:$J$70,'SO-01.5.2 - PZTS'!$C$76:$K$118</definedName>
    <definedName name="_xlnm.Print_Titles" localSheetId="10">'SO-01.5.2 - PZTS'!$92:$92</definedName>
    <definedName name="_xlnm._FilterDatabase" localSheetId="11" hidden="1">'SO-01.5.3 - Vnější ochran...'!$C$92:$K$125</definedName>
    <definedName name="_xlnm.Print_Area" localSheetId="11">'SO-01.5.3 - Vnější ochran...'!$C$4:$J$43,'SO-01.5.3 - Vnější ochran...'!$C$49:$J$70,'SO-01.5.3 - Vnější ochran...'!$C$76:$K$125</definedName>
    <definedName name="_xlnm.Print_Titles" localSheetId="11">'SO-01.5.3 - Vnější ochran...'!$92:$92</definedName>
    <definedName name="_xlnm._FilterDatabase" localSheetId="12" hidden="1">'SO-01.5.4 - Domovní zvonky'!$C$92:$K$102</definedName>
    <definedName name="_xlnm.Print_Area" localSheetId="12">'SO-01.5.4 - Domovní zvonky'!$C$4:$J$43,'SO-01.5.4 - Domovní zvonky'!$C$49:$J$70,'SO-01.5.4 - Domovní zvonky'!$C$76:$K$102</definedName>
    <definedName name="_xlnm.Print_Titles" localSheetId="12">'SO-01.5.4 - Domovní zvonky'!$92:$92</definedName>
    <definedName name="_xlnm._FilterDatabase" localSheetId="13" hidden="1">'SO-01.5.5 - TV+FM'!$C$92:$K$112</definedName>
    <definedName name="_xlnm.Print_Area" localSheetId="13">'SO-01.5.5 - TV+FM'!$C$4:$J$43,'SO-01.5.5 - TV+FM'!$C$49:$J$70,'SO-01.5.5 - TV+FM'!$C$76:$K$112</definedName>
    <definedName name="_xlnm.Print_Titles" localSheetId="13">'SO-01.5.5 - TV+FM'!$92:$92</definedName>
    <definedName name="_xlnm._FilterDatabase" localSheetId="14" hidden="1">'SO-01.5.6 - Trasy'!$C$92:$K$103</definedName>
    <definedName name="_xlnm.Print_Area" localSheetId="14">'SO-01.5.6 - Trasy'!$C$4:$J$43,'SO-01.5.6 - Trasy'!$C$49:$J$70,'SO-01.5.6 - Trasy'!$C$76:$K$103</definedName>
    <definedName name="_xlnm.Print_Titles" localSheetId="14">'SO-01.5.6 - Trasy'!$92:$92</definedName>
    <definedName name="_xlnm._FilterDatabase" localSheetId="15" hidden="1">'SO-01.6 - Vzduchotechnika'!$C$88:$K$106</definedName>
    <definedName name="_xlnm.Print_Area" localSheetId="15">'SO-01.6 - Vzduchotechnika'!$C$4:$J$41,'SO-01.6 - Vzduchotechnika'!$C$47:$J$68,'SO-01.6 - Vzduchotechnika'!$C$74:$K$106</definedName>
    <definedName name="_xlnm.Print_Titles" localSheetId="15">'SO-01.6 - Vzduchotechnika'!$88:$88</definedName>
    <definedName name="_xlnm._FilterDatabase" localSheetId="16" hidden="1">'SO-02 - Zpevnněné plochy'!$C$82:$K$123</definedName>
    <definedName name="_xlnm.Print_Area" localSheetId="16">'SO-02 - Zpevnněné plochy'!$C$4:$J$39,'SO-02 - Zpevnněné plochy'!$C$45:$J$64,'SO-02 - Zpevnněné plochy'!$C$70:$K$123</definedName>
    <definedName name="_xlnm.Print_Titles" localSheetId="16">'SO-02 - Zpevnněné plochy'!$82:$82</definedName>
    <definedName name="_xlnm._FilterDatabase" localSheetId="17" hidden="1">'VRN - Vedlejší rozpočtové...'!$C$80:$K$84</definedName>
    <definedName name="_xlnm.Print_Area" localSheetId="17">'VRN - Vedlejší rozpočtové...'!$C$4:$J$39,'VRN - Vedlejší rozpočtové...'!$C$45:$J$62,'VRN - Vedlejší rozpočtové...'!$C$68:$K$84</definedName>
    <definedName name="_xlnm.Print_Titles" localSheetId="17">'VRN - Vedlejší rozpočtové...'!$80:$80</definedName>
    <definedName name="_xlnm.Print_Area" localSheetId="18">'Seznam figur'!$C$4:$G$320</definedName>
    <definedName name="_xlnm.Print_Titles" localSheetId="18">'Seznam figur'!$9:$9</definedName>
    <definedName name="_xlnm.Print_Area" localSheetId="19">'Pokyny pro vyplnění'!$B$2:$K$71,'Pokyny pro vyplnění'!$B$74:$K$118,'Pokyny pro vyplnění'!$B$121:$K$190,'Pokyny pro vyplnění'!$B$198:$K$218</definedName>
  </definedNames>
  <calcPr/>
</workbook>
</file>

<file path=xl/calcChain.xml><?xml version="1.0" encoding="utf-8"?>
<calcChain xmlns="http://schemas.openxmlformats.org/spreadsheetml/2006/main">
  <c i="19" l="1" r="D7"/>
  <c i="18" r="J37"/>
  <c r="J36"/>
  <c i="1" r="AY75"/>
  <c i="18" r="J35"/>
  <c i="1" r="AX75"/>
  <c i="18" r="BI84"/>
  <c r="BH84"/>
  <c r="BG84"/>
  <c r="BE84"/>
  <c r="T84"/>
  <c r="T83"/>
  <c r="T82"/>
  <c r="T81"/>
  <c r="R84"/>
  <c r="R83"/>
  <c r="R82"/>
  <c r="R81"/>
  <c r="P84"/>
  <c r="P83"/>
  <c r="P82"/>
  <c r="P81"/>
  <c i="1" r="AU75"/>
  <c i="18" r="J78"/>
  <c r="J77"/>
  <c r="F77"/>
  <c r="F75"/>
  <c r="E73"/>
  <c r="J55"/>
  <c r="J54"/>
  <c r="F54"/>
  <c r="F52"/>
  <c r="E50"/>
  <c r="J18"/>
  <c r="E18"/>
  <c r="F78"/>
  <c r="J17"/>
  <c r="J12"/>
  <c r="J75"/>
  <c r="E7"/>
  <c r="E71"/>
  <c i="17" r="J37"/>
  <c r="J36"/>
  <c i="1" r="AY74"/>
  <c i="17" r="J35"/>
  <c i="1" r="AX74"/>
  <c i="17" r="BI123"/>
  <c r="BH123"/>
  <c r="BG123"/>
  <c r="BE123"/>
  <c r="T123"/>
  <c r="T122"/>
  <c r="R123"/>
  <c r="R122"/>
  <c r="P123"/>
  <c r="P122"/>
  <c r="BI117"/>
  <c r="BH117"/>
  <c r="BG117"/>
  <c r="BE117"/>
  <c r="T117"/>
  <c r="R117"/>
  <c r="P117"/>
  <c r="BI116"/>
  <c r="BH116"/>
  <c r="BG116"/>
  <c r="BE116"/>
  <c r="T116"/>
  <c r="R116"/>
  <c r="P116"/>
  <c r="BI109"/>
  <c r="BH109"/>
  <c r="BG109"/>
  <c r="BE109"/>
  <c r="T109"/>
  <c r="R109"/>
  <c r="P109"/>
  <c r="BI107"/>
  <c r="BH107"/>
  <c r="BG107"/>
  <c r="BE107"/>
  <c r="T107"/>
  <c r="R107"/>
  <c r="P107"/>
  <c r="BI102"/>
  <c r="BH102"/>
  <c r="BG102"/>
  <c r="BE102"/>
  <c r="T102"/>
  <c r="R102"/>
  <c r="P102"/>
  <c r="BI98"/>
  <c r="BH98"/>
  <c r="BG98"/>
  <c r="BE98"/>
  <c r="T98"/>
  <c r="R98"/>
  <c r="P98"/>
  <c r="BI94"/>
  <c r="BH94"/>
  <c r="BG94"/>
  <c r="BE94"/>
  <c r="T94"/>
  <c r="R94"/>
  <c r="P94"/>
  <c r="BI90"/>
  <c r="BH90"/>
  <c r="BG90"/>
  <c r="BE90"/>
  <c r="T90"/>
  <c r="R90"/>
  <c r="P90"/>
  <c r="BI86"/>
  <c r="BH86"/>
  <c r="BG86"/>
  <c r="BE86"/>
  <c r="T86"/>
  <c r="R86"/>
  <c r="P86"/>
  <c r="J80"/>
  <c r="J79"/>
  <c r="F79"/>
  <c r="F77"/>
  <c r="E75"/>
  <c r="J55"/>
  <c r="J54"/>
  <c r="F54"/>
  <c r="F52"/>
  <c r="E50"/>
  <c r="J18"/>
  <c r="E18"/>
  <c r="F80"/>
  <c r="J17"/>
  <c r="J12"/>
  <c r="J52"/>
  <c r="E7"/>
  <c r="E73"/>
  <c i="16" r="J39"/>
  <c r="J38"/>
  <c i="1" r="AY73"/>
  <c i="16" r="J37"/>
  <c i="1" r="AX73"/>
  <c i="16" r="BI106"/>
  <c r="BH106"/>
  <c r="BG106"/>
  <c r="BE106"/>
  <c r="T106"/>
  <c r="R106"/>
  <c r="P106"/>
  <c r="BI105"/>
  <c r="BH105"/>
  <c r="BG105"/>
  <c r="BE105"/>
  <c r="T105"/>
  <c r="R105"/>
  <c r="P105"/>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BI95"/>
  <c r="BH95"/>
  <c r="BG95"/>
  <c r="BE95"/>
  <c r="T95"/>
  <c r="R95"/>
  <c r="P95"/>
  <c r="BI94"/>
  <c r="BH94"/>
  <c r="BG94"/>
  <c r="BE94"/>
  <c r="T94"/>
  <c r="R94"/>
  <c r="P94"/>
  <c r="BI93"/>
  <c r="BH93"/>
  <c r="BG93"/>
  <c r="BE93"/>
  <c r="T93"/>
  <c r="R93"/>
  <c r="P93"/>
  <c r="BI92"/>
  <c r="BH92"/>
  <c r="BG92"/>
  <c r="BE92"/>
  <c r="T92"/>
  <c r="R92"/>
  <c r="P92"/>
  <c r="J86"/>
  <c r="J85"/>
  <c r="F85"/>
  <c r="F83"/>
  <c r="E81"/>
  <c r="J59"/>
  <c r="J58"/>
  <c r="F58"/>
  <c r="F56"/>
  <c r="E54"/>
  <c r="J20"/>
  <c r="E20"/>
  <c r="F86"/>
  <c r="J19"/>
  <c r="J14"/>
  <c r="J56"/>
  <c r="E7"/>
  <c r="E77"/>
  <c i="15" r="J41"/>
  <c r="J40"/>
  <c i="1" r="AY72"/>
  <c i="15" r="J39"/>
  <c i="1" r="AX72"/>
  <c i="15"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J90"/>
  <c r="J89"/>
  <c r="F89"/>
  <c r="F87"/>
  <c r="E85"/>
  <c r="J63"/>
  <c r="J62"/>
  <c r="F62"/>
  <c r="F60"/>
  <c r="E58"/>
  <c r="J22"/>
  <c r="E22"/>
  <c r="F90"/>
  <c r="J21"/>
  <c r="J16"/>
  <c r="J87"/>
  <c r="E7"/>
  <c r="E79"/>
  <c i="14" r="J41"/>
  <c r="J40"/>
  <c i="1" r="AY71"/>
  <c i="14" r="J39"/>
  <c i="1" r="AX71"/>
  <c i="14"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4"/>
  <c r="BH104"/>
  <c r="BG104"/>
  <c r="BE104"/>
  <c r="T104"/>
  <c r="R104"/>
  <c r="P104"/>
  <c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J90"/>
  <c r="J89"/>
  <c r="F89"/>
  <c r="F87"/>
  <c r="E85"/>
  <c r="J63"/>
  <c r="J62"/>
  <c r="F62"/>
  <c r="F60"/>
  <c r="E58"/>
  <c r="J22"/>
  <c r="E22"/>
  <c r="F63"/>
  <c r="J21"/>
  <c r="J16"/>
  <c r="J87"/>
  <c r="E7"/>
  <c r="E79"/>
  <c i="13" r="J41"/>
  <c r="J40"/>
  <c i="1" r="AY70"/>
  <c i="13" r="J39"/>
  <c i="1" r="AX70"/>
  <c i="13"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J90"/>
  <c r="J89"/>
  <c r="F89"/>
  <c r="F87"/>
  <c r="E85"/>
  <c r="J63"/>
  <c r="J62"/>
  <c r="F62"/>
  <c r="F60"/>
  <c r="E58"/>
  <c r="J22"/>
  <c r="E22"/>
  <c r="F90"/>
  <c r="J21"/>
  <c r="J16"/>
  <c r="J87"/>
  <c r="E7"/>
  <c r="E52"/>
  <c i="12" r="J41"/>
  <c r="J40"/>
  <c i="1" r="AY69"/>
  <c i="12" r="J39"/>
  <c i="1" r="AX69"/>
  <c i="12" r="BI125"/>
  <c r="BH125"/>
  <c r="BG125"/>
  <c r="BE125"/>
  <c r="T125"/>
  <c r="R125"/>
  <c r="P125"/>
  <c r="BI124"/>
  <c r="BH124"/>
  <c r="BG124"/>
  <c r="BE124"/>
  <c r="T124"/>
  <c r="R124"/>
  <c r="P124"/>
  <c r="BI123"/>
  <c r="BH123"/>
  <c r="BG123"/>
  <c r="BE123"/>
  <c r="T123"/>
  <c r="R123"/>
  <c r="P123"/>
  <c r="BI122"/>
  <c r="BH122"/>
  <c r="BG122"/>
  <c r="BE122"/>
  <c r="T122"/>
  <c r="R122"/>
  <c r="P122"/>
  <c r="BI121"/>
  <c r="BH121"/>
  <c r="BG121"/>
  <c r="BE121"/>
  <c r="T121"/>
  <c r="R121"/>
  <c r="P121"/>
  <c r="BI120"/>
  <c r="BH120"/>
  <c r="BG120"/>
  <c r="BE120"/>
  <c r="T120"/>
  <c r="R120"/>
  <c r="P120"/>
  <c r="BI119"/>
  <c r="BH119"/>
  <c r="BG119"/>
  <c r="BE119"/>
  <c r="T119"/>
  <c r="R119"/>
  <c r="P119"/>
  <c r="BI118"/>
  <c r="BH118"/>
  <c r="BG118"/>
  <c r="BE118"/>
  <c r="T118"/>
  <c r="R118"/>
  <c r="P118"/>
  <c r="BI117"/>
  <c r="BH117"/>
  <c r="BG117"/>
  <c r="BE117"/>
  <c r="T117"/>
  <c r="R117"/>
  <c r="P117"/>
  <c r="BI116"/>
  <c r="BH116"/>
  <c r="BG116"/>
  <c r="BE116"/>
  <c r="T116"/>
  <c r="R116"/>
  <c r="P116"/>
  <c r="BI115"/>
  <c r="BH115"/>
  <c r="BG115"/>
  <c r="BE115"/>
  <c r="T115"/>
  <c r="R115"/>
  <c r="P115"/>
  <c r="BI114"/>
  <c r="BH114"/>
  <c r="BG114"/>
  <c r="BE114"/>
  <c r="T114"/>
  <c r="R114"/>
  <c r="P114"/>
  <c r="BI113"/>
  <c r="BH113"/>
  <c r="BG113"/>
  <c r="BE113"/>
  <c r="T113"/>
  <c r="R113"/>
  <c r="P113"/>
  <c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4"/>
  <c r="BH104"/>
  <c r="BG104"/>
  <c r="BE104"/>
  <c r="T104"/>
  <c r="R104"/>
  <c r="P104"/>
  <c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J90"/>
  <c r="J89"/>
  <c r="F89"/>
  <c r="F87"/>
  <c r="E85"/>
  <c r="J63"/>
  <c r="J62"/>
  <c r="F62"/>
  <c r="F60"/>
  <c r="E58"/>
  <c r="J22"/>
  <c r="E22"/>
  <c r="F90"/>
  <c r="J21"/>
  <c r="J16"/>
  <c r="J87"/>
  <c r="E7"/>
  <c r="E79"/>
  <c i="11" r="J41"/>
  <c r="J40"/>
  <c i="1" r="AY68"/>
  <c i="11" r="J39"/>
  <c i="1" r="AX68"/>
  <c i="11" r="BI118"/>
  <c r="BH118"/>
  <c r="BG118"/>
  <c r="BE118"/>
  <c r="T118"/>
  <c r="R118"/>
  <c r="P118"/>
  <c r="BI117"/>
  <c r="BH117"/>
  <c r="BG117"/>
  <c r="BE117"/>
  <c r="T117"/>
  <c r="R117"/>
  <c r="P117"/>
  <c r="BI116"/>
  <c r="BH116"/>
  <c r="BG116"/>
  <c r="BE116"/>
  <c r="T116"/>
  <c r="R116"/>
  <c r="P116"/>
  <c r="BI115"/>
  <c r="BH115"/>
  <c r="BG115"/>
  <c r="BE115"/>
  <c r="T115"/>
  <c r="R115"/>
  <c r="P115"/>
  <c r="BI114"/>
  <c r="BH114"/>
  <c r="BG114"/>
  <c r="BE114"/>
  <c r="T114"/>
  <c r="R114"/>
  <c r="P114"/>
  <c r="BI113"/>
  <c r="BH113"/>
  <c r="BG113"/>
  <c r="BE113"/>
  <c r="T113"/>
  <c r="R113"/>
  <c r="P113"/>
  <c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4"/>
  <c r="BH104"/>
  <c r="BG104"/>
  <c r="BE104"/>
  <c r="T104"/>
  <c r="R104"/>
  <c r="P104"/>
  <c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J90"/>
  <c r="J89"/>
  <c r="F89"/>
  <c r="F87"/>
  <c r="E85"/>
  <c r="J63"/>
  <c r="J62"/>
  <c r="F62"/>
  <c r="F60"/>
  <c r="E58"/>
  <c r="J22"/>
  <c r="E22"/>
  <c r="F90"/>
  <c r="J21"/>
  <c r="J16"/>
  <c r="J87"/>
  <c r="E7"/>
  <c r="E79"/>
  <c i="10" r="J41"/>
  <c r="J40"/>
  <c i="1" r="AY67"/>
  <c i="10" r="J39"/>
  <c i="1" r="AX67"/>
  <c i="10"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J89"/>
  <c r="J88"/>
  <c r="F88"/>
  <c r="F86"/>
  <c r="E84"/>
  <c r="J63"/>
  <c r="J62"/>
  <c r="F62"/>
  <c r="F60"/>
  <c r="E58"/>
  <c r="J22"/>
  <c r="E22"/>
  <c r="F89"/>
  <c r="J21"/>
  <c r="J16"/>
  <c r="J60"/>
  <c r="E7"/>
  <c r="E52"/>
  <c i="9" r="J41"/>
  <c r="J40"/>
  <c i="1" r="AY65"/>
  <c i="9" r="J39"/>
  <c i="1" r="AX65"/>
  <c i="9" r="BI155"/>
  <c r="BH155"/>
  <c r="BG155"/>
  <c r="BE155"/>
  <c r="T155"/>
  <c r="R155"/>
  <c r="P155"/>
  <c r="BI154"/>
  <c r="BH154"/>
  <c r="BG154"/>
  <c r="BE154"/>
  <c r="T154"/>
  <c r="R154"/>
  <c r="P154"/>
  <c r="BI152"/>
  <c r="BH152"/>
  <c r="BG152"/>
  <c r="BE152"/>
  <c r="T152"/>
  <c r="R152"/>
  <c r="P152"/>
  <c r="BI151"/>
  <c r="BH151"/>
  <c r="BG151"/>
  <c r="BE151"/>
  <c r="T151"/>
  <c r="R151"/>
  <c r="P151"/>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BI144"/>
  <c r="BH144"/>
  <c r="BG144"/>
  <c r="BE144"/>
  <c r="T144"/>
  <c r="R144"/>
  <c r="P144"/>
  <c r="BI143"/>
  <c r="BH143"/>
  <c r="BG143"/>
  <c r="BE143"/>
  <c r="T143"/>
  <c r="R143"/>
  <c r="P143"/>
  <c r="BI142"/>
  <c r="BH142"/>
  <c r="BG142"/>
  <c r="BE142"/>
  <c r="T142"/>
  <c r="R142"/>
  <c r="P142"/>
  <c r="BI141"/>
  <c r="BH141"/>
  <c r="BG141"/>
  <c r="BE141"/>
  <c r="T141"/>
  <c r="R141"/>
  <c r="P141"/>
  <c r="BI140"/>
  <c r="BH140"/>
  <c r="BG140"/>
  <c r="BE140"/>
  <c r="T140"/>
  <c r="R140"/>
  <c r="P140"/>
  <c r="BI139"/>
  <c r="BH139"/>
  <c r="BG139"/>
  <c r="BE139"/>
  <c r="T139"/>
  <c r="R139"/>
  <c r="P139"/>
  <c r="BI138"/>
  <c r="BH138"/>
  <c r="BG138"/>
  <c r="BE138"/>
  <c r="T138"/>
  <c r="R138"/>
  <c r="P138"/>
  <c r="BI136"/>
  <c r="BH136"/>
  <c r="BG136"/>
  <c r="BE136"/>
  <c r="T136"/>
  <c r="R136"/>
  <c r="P136"/>
  <c r="BI134"/>
  <c r="BH134"/>
  <c r="BG134"/>
  <c r="BE134"/>
  <c r="T134"/>
  <c r="R134"/>
  <c r="P134"/>
  <c r="BI133"/>
  <c r="BH133"/>
  <c r="BG133"/>
  <c r="BE133"/>
  <c r="T133"/>
  <c r="R133"/>
  <c r="P133"/>
  <c r="BI132"/>
  <c r="BH132"/>
  <c r="BG132"/>
  <c r="BE132"/>
  <c r="T132"/>
  <c r="R132"/>
  <c r="P132"/>
  <c r="BI131"/>
  <c r="BH131"/>
  <c r="BG131"/>
  <c r="BE131"/>
  <c r="T131"/>
  <c r="R131"/>
  <c r="P131"/>
  <c r="BI130"/>
  <c r="BH130"/>
  <c r="BG130"/>
  <c r="BE130"/>
  <c r="T130"/>
  <c r="R130"/>
  <c r="P130"/>
  <c r="BI129"/>
  <c r="BH129"/>
  <c r="BG129"/>
  <c r="BE129"/>
  <c r="T129"/>
  <c r="R129"/>
  <c r="P129"/>
  <c r="BI128"/>
  <c r="BH128"/>
  <c r="BG128"/>
  <c r="BE128"/>
  <c r="T128"/>
  <c r="R128"/>
  <c r="P128"/>
  <c r="BI127"/>
  <c r="BH127"/>
  <c r="BG127"/>
  <c r="BE127"/>
  <c r="T127"/>
  <c r="R127"/>
  <c r="P127"/>
  <c r="BI126"/>
  <c r="BH126"/>
  <c r="BG126"/>
  <c r="BE126"/>
  <c r="T126"/>
  <c r="R126"/>
  <c r="P126"/>
  <c r="BI125"/>
  <c r="BH125"/>
  <c r="BG125"/>
  <c r="BE125"/>
  <c r="T125"/>
  <c r="R125"/>
  <c r="P125"/>
  <c r="BI124"/>
  <c r="BH124"/>
  <c r="BG124"/>
  <c r="BE124"/>
  <c r="T124"/>
  <c r="R124"/>
  <c r="P124"/>
  <c r="BI123"/>
  <c r="BH123"/>
  <c r="BG123"/>
  <c r="BE123"/>
  <c r="T123"/>
  <c r="R123"/>
  <c r="P123"/>
  <c r="BI122"/>
  <c r="BH122"/>
  <c r="BG122"/>
  <c r="BE122"/>
  <c r="T122"/>
  <c r="R122"/>
  <c r="P122"/>
  <c r="BI121"/>
  <c r="BH121"/>
  <c r="BG121"/>
  <c r="BE121"/>
  <c r="T121"/>
  <c r="R121"/>
  <c r="P121"/>
  <c r="BI120"/>
  <c r="BH120"/>
  <c r="BG120"/>
  <c r="BE120"/>
  <c r="T120"/>
  <c r="R120"/>
  <c r="P120"/>
  <c r="BI118"/>
  <c r="BH118"/>
  <c r="BG118"/>
  <c r="BE118"/>
  <c r="T118"/>
  <c r="R118"/>
  <c r="P118"/>
  <c r="BI116"/>
  <c r="BH116"/>
  <c r="BG116"/>
  <c r="BE116"/>
  <c r="T116"/>
  <c r="R116"/>
  <c r="P116"/>
  <c r="BI115"/>
  <c r="BH115"/>
  <c r="BG115"/>
  <c r="BE115"/>
  <c r="T115"/>
  <c r="R115"/>
  <c r="P115"/>
  <c r="BI114"/>
  <c r="BH114"/>
  <c r="BG114"/>
  <c r="BE114"/>
  <c r="T114"/>
  <c r="R114"/>
  <c r="P114"/>
  <c r="BI113"/>
  <c r="BH113"/>
  <c r="BG113"/>
  <c r="BE113"/>
  <c r="T113"/>
  <c r="R113"/>
  <c r="P113"/>
  <c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3"/>
  <c r="BH103"/>
  <c r="BG103"/>
  <c r="BE103"/>
  <c r="T103"/>
  <c r="R103"/>
  <c r="P103"/>
  <c r="BI101"/>
  <c r="BH101"/>
  <c r="BG101"/>
  <c r="BE101"/>
  <c r="T101"/>
  <c r="R101"/>
  <c r="P101"/>
  <c r="BI100"/>
  <c r="BH100"/>
  <c r="BG100"/>
  <c r="BE100"/>
  <c r="T100"/>
  <c r="R100"/>
  <c r="P100"/>
  <c r="BI98"/>
  <c r="BH98"/>
  <c r="BG98"/>
  <c r="BE98"/>
  <c r="T98"/>
  <c r="R98"/>
  <c r="P98"/>
  <c r="J93"/>
  <c r="J92"/>
  <c r="F92"/>
  <c r="F90"/>
  <c r="E88"/>
  <c r="J63"/>
  <c r="J62"/>
  <c r="F62"/>
  <c r="F60"/>
  <c r="E58"/>
  <c r="J22"/>
  <c r="E22"/>
  <c r="F63"/>
  <c r="J21"/>
  <c r="J16"/>
  <c r="J90"/>
  <c r="E7"/>
  <c r="E82"/>
  <c i="8" r="J41"/>
  <c r="J40"/>
  <c i="1" r="AY64"/>
  <c i="8" r="J39"/>
  <c i="1" r="AX64"/>
  <c i="8" r="BI113"/>
  <c r="BH113"/>
  <c r="BG113"/>
  <c r="BE113"/>
  <c r="T113"/>
  <c r="R113"/>
  <c r="P113"/>
  <c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4"/>
  <c r="BH104"/>
  <c r="BG104"/>
  <c r="BE104"/>
  <c r="T104"/>
  <c r="R104"/>
  <c r="P104"/>
  <c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BI95"/>
  <c r="BH95"/>
  <c r="BG95"/>
  <c r="BE95"/>
  <c r="T95"/>
  <c r="R95"/>
  <c r="P95"/>
  <c r="BI94"/>
  <c r="BH94"/>
  <c r="BG94"/>
  <c r="BE94"/>
  <c r="T94"/>
  <c r="R94"/>
  <c r="P94"/>
  <c r="BI93"/>
  <c r="BH93"/>
  <c r="BG93"/>
  <c r="BE93"/>
  <c r="T93"/>
  <c r="R93"/>
  <c r="P93"/>
  <c r="BI92"/>
  <c r="BH92"/>
  <c r="BG92"/>
  <c r="BE92"/>
  <c r="T92"/>
  <c r="R92"/>
  <c r="P92"/>
  <c r="J88"/>
  <c r="J87"/>
  <c r="F87"/>
  <c r="F85"/>
  <c r="E83"/>
  <c r="J63"/>
  <c r="J62"/>
  <c r="F62"/>
  <c r="F60"/>
  <c r="E58"/>
  <c r="J22"/>
  <c r="E22"/>
  <c r="F88"/>
  <c r="J21"/>
  <c r="J16"/>
  <c r="J60"/>
  <c r="E7"/>
  <c r="E77"/>
  <c i="7" r="J41"/>
  <c r="J40"/>
  <c i="1" r="AY63"/>
  <c i="7" r="J39"/>
  <c i="1" r="AX63"/>
  <c i="7" r="BI104"/>
  <c r="BH104"/>
  <c r="BG104"/>
  <c r="BE104"/>
  <c r="T104"/>
  <c r="R104"/>
  <c r="P104"/>
  <c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BI95"/>
  <c r="BH95"/>
  <c r="BG95"/>
  <c r="BE95"/>
  <c r="T95"/>
  <c r="R95"/>
  <c r="P95"/>
  <c r="BI94"/>
  <c r="BH94"/>
  <c r="BG94"/>
  <c r="BE94"/>
  <c r="T94"/>
  <c r="R94"/>
  <c r="P94"/>
  <c r="BI93"/>
  <c r="BH93"/>
  <c r="BG93"/>
  <c r="BE93"/>
  <c r="T93"/>
  <c r="R93"/>
  <c r="P93"/>
  <c r="BI92"/>
  <c r="BH92"/>
  <c r="BG92"/>
  <c r="BE92"/>
  <c r="T92"/>
  <c r="R92"/>
  <c r="P92"/>
  <c r="J88"/>
  <c r="J87"/>
  <c r="F87"/>
  <c r="F85"/>
  <c r="E83"/>
  <c r="J63"/>
  <c r="J62"/>
  <c r="F62"/>
  <c r="F60"/>
  <c r="E58"/>
  <c r="J22"/>
  <c r="E22"/>
  <c r="F63"/>
  <c r="J21"/>
  <c r="J16"/>
  <c r="J85"/>
  <c r="E7"/>
  <c r="E52"/>
  <c i="6" r="J41"/>
  <c r="J40"/>
  <c i="1" r="AY62"/>
  <c i="6" r="J39"/>
  <c i="1" r="AX62"/>
  <c i="6" r="BI131"/>
  <c r="BH131"/>
  <c r="BG131"/>
  <c r="BE131"/>
  <c r="T131"/>
  <c r="R131"/>
  <c r="P131"/>
  <c r="BI130"/>
  <c r="BH130"/>
  <c r="BG130"/>
  <c r="BE130"/>
  <c r="T130"/>
  <c r="R130"/>
  <c r="P130"/>
  <c r="BI129"/>
  <c r="BH129"/>
  <c r="BG129"/>
  <c r="BE129"/>
  <c r="T129"/>
  <c r="R129"/>
  <c r="P129"/>
  <c r="BI128"/>
  <c r="BH128"/>
  <c r="BG128"/>
  <c r="BE128"/>
  <c r="T128"/>
  <c r="R128"/>
  <c r="P128"/>
  <c r="BI127"/>
  <c r="BH127"/>
  <c r="BG127"/>
  <c r="BE127"/>
  <c r="T127"/>
  <c r="R127"/>
  <c r="P127"/>
  <c r="BI126"/>
  <c r="BH126"/>
  <c r="BG126"/>
  <c r="BE126"/>
  <c r="T126"/>
  <c r="R126"/>
  <c r="P126"/>
  <c r="BI125"/>
  <c r="BH125"/>
  <c r="BG125"/>
  <c r="BE125"/>
  <c r="T125"/>
  <c r="R125"/>
  <c r="P125"/>
  <c r="BI124"/>
  <c r="BH124"/>
  <c r="BG124"/>
  <c r="BE124"/>
  <c r="T124"/>
  <c r="R124"/>
  <c r="P124"/>
  <c r="BI123"/>
  <c r="BH123"/>
  <c r="BG123"/>
  <c r="BE123"/>
  <c r="T123"/>
  <c r="R123"/>
  <c r="P123"/>
  <c r="BI122"/>
  <c r="BH122"/>
  <c r="BG122"/>
  <c r="BE122"/>
  <c r="T122"/>
  <c r="R122"/>
  <c r="P122"/>
  <c r="BI121"/>
  <c r="BH121"/>
  <c r="BG121"/>
  <c r="BE121"/>
  <c r="T121"/>
  <c r="R121"/>
  <c r="P121"/>
  <c r="BI120"/>
  <c r="BH120"/>
  <c r="BG120"/>
  <c r="BE120"/>
  <c r="T120"/>
  <c r="R120"/>
  <c r="P120"/>
  <c r="BI119"/>
  <c r="BH119"/>
  <c r="BG119"/>
  <c r="BE119"/>
  <c r="T119"/>
  <c r="R119"/>
  <c r="P119"/>
  <c r="BI118"/>
  <c r="BH118"/>
  <c r="BG118"/>
  <c r="BE118"/>
  <c r="T118"/>
  <c r="R118"/>
  <c r="P118"/>
  <c r="BI117"/>
  <c r="BH117"/>
  <c r="BG117"/>
  <c r="BE117"/>
  <c r="T117"/>
  <c r="R117"/>
  <c r="P117"/>
  <c r="BI116"/>
  <c r="BH116"/>
  <c r="BG116"/>
  <c r="BE116"/>
  <c r="T116"/>
  <c r="R116"/>
  <c r="P116"/>
  <c r="BI115"/>
  <c r="BH115"/>
  <c r="BG115"/>
  <c r="BE115"/>
  <c r="T115"/>
  <c r="R115"/>
  <c r="P115"/>
  <c r="BI114"/>
  <c r="BH114"/>
  <c r="BG114"/>
  <c r="BE114"/>
  <c r="T114"/>
  <c r="R114"/>
  <c r="P114"/>
  <c r="BI113"/>
  <c r="BH113"/>
  <c r="BG113"/>
  <c r="BE113"/>
  <c r="T113"/>
  <c r="R113"/>
  <c r="P113"/>
  <c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4"/>
  <c r="BH104"/>
  <c r="BG104"/>
  <c r="BE104"/>
  <c r="T104"/>
  <c r="R104"/>
  <c r="P104"/>
  <c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BI95"/>
  <c r="BH95"/>
  <c r="BG95"/>
  <c r="BE95"/>
  <c r="T95"/>
  <c r="R95"/>
  <c r="P95"/>
  <c r="BI94"/>
  <c r="BH94"/>
  <c r="BG94"/>
  <c r="BE94"/>
  <c r="T94"/>
  <c r="R94"/>
  <c r="P94"/>
  <c r="BI93"/>
  <c r="BH93"/>
  <c r="BG93"/>
  <c r="BE93"/>
  <c r="T93"/>
  <c r="R93"/>
  <c r="P93"/>
  <c r="BI92"/>
  <c r="BH92"/>
  <c r="BG92"/>
  <c r="BE92"/>
  <c r="T92"/>
  <c r="R92"/>
  <c r="P92"/>
  <c r="J88"/>
  <c r="J87"/>
  <c r="F87"/>
  <c r="F85"/>
  <c r="E83"/>
  <c r="J63"/>
  <c r="J62"/>
  <c r="F62"/>
  <c r="F60"/>
  <c r="E58"/>
  <c r="J22"/>
  <c r="E22"/>
  <c r="F88"/>
  <c r="J21"/>
  <c r="J16"/>
  <c r="J85"/>
  <c r="E7"/>
  <c r="E77"/>
  <c i="5" r="J39"/>
  <c r="J38"/>
  <c i="1" r="AY60"/>
  <c i="5" r="J37"/>
  <c i="1" r="AX60"/>
  <c i="5" r="BI193"/>
  <c r="BH193"/>
  <c r="BG193"/>
  <c r="BE193"/>
  <c r="T193"/>
  <c r="R193"/>
  <c r="P193"/>
  <c r="BI192"/>
  <c r="BH192"/>
  <c r="BG192"/>
  <c r="BE192"/>
  <c r="T192"/>
  <c r="R192"/>
  <c r="P192"/>
  <c r="BI191"/>
  <c r="BH191"/>
  <c r="BG191"/>
  <c r="BE191"/>
  <c r="T191"/>
  <c r="R191"/>
  <c r="P191"/>
  <c r="BI190"/>
  <c r="BH190"/>
  <c r="BG190"/>
  <c r="BE190"/>
  <c r="T190"/>
  <c r="R190"/>
  <c r="P190"/>
  <c r="BI189"/>
  <c r="BH189"/>
  <c r="BG189"/>
  <c r="BE189"/>
  <c r="T189"/>
  <c r="R189"/>
  <c r="P189"/>
  <c r="BI188"/>
  <c r="BH188"/>
  <c r="BG188"/>
  <c r="BE188"/>
  <c r="T188"/>
  <c r="R188"/>
  <c r="P188"/>
  <c r="BI187"/>
  <c r="BH187"/>
  <c r="BG187"/>
  <c r="BE187"/>
  <c r="T187"/>
  <c r="R187"/>
  <c r="P187"/>
  <c r="BI186"/>
  <c r="BH186"/>
  <c r="BG186"/>
  <c r="BE186"/>
  <c r="T186"/>
  <c r="R186"/>
  <c r="P186"/>
  <c r="BI185"/>
  <c r="BH185"/>
  <c r="BG185"/>
  <c r="BE185"/>
  <c r="T185"/>
  <c r="R185"/>
  <c r="P185"/>
  <c r="BI184"/>
  <c r="BH184"/>
  <c r="BG184"/>
  <c r="BE184"/>
  <c r="T184"/>
  <c r="R184"/>
  <c r="P184"/>
  <c r="BI181"/>
  <c r="BH181"/>
  <c r="BG181"/>
  <c r="BE181"/>
  <c r="T181"/>
  <c r="R181"/>
  <c r="P181"/>
  <c r="BI179"/>
  <c r="BH179"/>
  <c r="BG179"/>
  <c r="BE179"/>
  <c r="T179"/>
  <c r="R179"/>
  <c r="P179"/>
  <c r="BI177"/>
  <c r="BH177"/>
  <c r="BG177"/>
  <c r="BE177"/>
  <c r="T177"/>
  <c r="R177"/>
  <c r="P177"/>
  <c r="BI175"/>
  <c r="BH175"/>
  <c r="BG175"/>
  <c r="BE175"/>
  <c r="T175"/>
  <c r="R175"/>
  <c r="P175"/>
  <c r="BI173"/>
  <c r="BH173"/>
  <c r="BG173"/>
  <c r="BE173"/>
  <c r="T173"/>
  <c r="R173"/>
  <c r="P173"/>
  <c r="BI171"/>
  <c r="BH171"/>
  <c r="BG171"/>
  <c r="BE171"/>
  <c r="T171"/>
  <c r="R171"/>
  <c r="P171"/>
  <c r="BI169"/>
  <c r="BH169"/>
  <c r="BG169"/>
  <c r="BE169"/>
  <c r="T169"/>
  <c r="R169"/>
  <c r="P169"/>
  <c r="BI167"/>
  <c r="BH167"/>
  <c r="BG167"/>
  <c r="BE167"/>
  <c r="T167"/>
  <c r="R167"/>
  <c r="P167"/>
  <c r="BI165"/>
  <c r="BH165"/>
  <c r="BG165"/>
  <c r="BE165"/>
  <c r="T165"/>
  <c r="R165"/>
  <c r="P165"/>
  <c r="BI163"/>
  <c r="BH163"/>
  <c r="BG163"/>
  <c r="BE163"/>
  <c r="T163"/>
  <c r="R163"/>
  <c r="P163"/>
  <c r="BI161"/>
  <c r="BH161"/>
  <c r="BG161"/>
  <c r="BE161"/>
  <c r="T161"/>
  <c r="R161"/>
  <c r="P161"/>
  <c r="BI159"/>
  <c r="BH159"/>
  <c r="BG159"/>
  <c r="BE159"/>
  <c r="T159"/>
  <c r="R159"/>
  <c r="P159"/>
  <c r="BI157"/>
  <c r="BH157"/>
  <c r="BG157"/>
  <c r="BE157"/>
  <c r="T157"/>
  <c r="R157"/>
  <c r="P157"/>
  <c r="BI155"/>
  <c r="BH155"/>
  <c r="BG155"/>
  <c r="BE155"/>
  <c r="T155"/>
  <c r="R155"/>
  <c r="P155"/>
  <c r="BI152"/>
  <c r="BH152"/>
  <c r="BG152"/>
  <c r="BE152"/>
  <c r="T152"/>
  <c r="R152"/>
  <c r="P152"/>
  <c r="BI151"/>
  <c r="BH151"/>
  <c r="BG151"/>
  <c r="BE151"/>
  <c r="T151"/>
  <c r="R151"/>
  <c r="P151"/>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BI144"/>
  <c r="BH144"/>
  <c r="BG144"/>
  <c r="BE144"/>
  <c r="T144"/>
  <c r="R144"/>
  <c r="P144"/>
  <c r="BI143"/>
  <c r="BH143"/>
  <c r="BG143"/>
  <c r="BE143"/>
  <c r="T143"/>
  <c r="R143"/>
  <c r="P143"/>
  <c r="BI142"/>
  <c r="BH142"/>
  <c r="BG142"/>
  <c r="BE142"/>
  <c r="T142"/>
  <c r="R142"/>
  <c r="P142"/>
  <c r="BI141"/>
  <c r="BH141"/>
  <c r="BG141"/>
  <c r="BE141"/>
  <c r="T141"/>
  <c r="R141"/>
  <c r="P141"/>
  <c r="BI138"/>
  <c r="BH138"/>
  <c r="BG138"/>
  <c r="BE138"/>
  <c r="T138"/>
  <c r="R138"/>
  <c r="P138"/>
  <c r="BI136"/>
  <c r="BH136"/>
  <c r="BG136"/>
  <c r="BE136"/>
  <c r="T136"/>
  <c r="R136"/>
  <c r="P136"/>
  <c r="BI134"/>
  <c r="BH134"/>
  <c r="BG134"/>
  <c r="BE134"/>
  <c r="T134"/>
  <c r="R134"/>
  <c r="P134"/>
  <c r="BI133"/>
  <c r="BH133"/>
  <c r="BG133"/>
  <c r="BE133"/>
  <c r="T133"/>
  <c r="R133"/>
  <c r="P133"/>
  <c r="BI132"/>
  <c r="BH132"/>
  <c r="BG132"/>
  <c r="BE132"/>
  <c r="T132"/>
  <c r="R132"/>
  <c r="P132"/>
  <c r="BI130"/>
  <c r="BH130"/>
  <c r="BG130"/>
  <c r="BE130"/>
  <c r="T130"/>
  <c r="R130"/>
  <c r="P130"/>
  <c r="BI128"/>
  <c r="BH128"/>
  <c r="BG128"/>
  <c r="BE128"/>
  <c r="T128"/>
  <c r="R128"/>
  <c r="P128"/>
  <c r="BI127"/>
  <c r="BH127"/>
  <c r="BG127"/>
  <c r="BE127"/>
  <c r="T127"/>
  <c r="R127"/>
  <c r="P127"/>
  <c r="BI126"/>
  <c r="BH126"/>
  <c r="BG126"/>
  <c r="BE126"/>
  <c r="T126"/>
  <c r="R126"/>
  <c r="P126"/>
  <c r="BI125"/>
  <c r="BH125"/>
  <c r="BG125"/>
  <c r="BE125"/>
  <c r="T125"/>
  <c r="R125"/>
  <c r="P125"/>
  <c r="BI124"/>
  <c r="BH124"/>
  <c r="BG124"/>
  <c r="BE124"/>
  <c r="T124"/>
  <c r="R124"/>
  <c r="P124"/>
  <c r="BI123"/>
  <c r="BH123"/>
  <c r="BG123"/>
  <c r="BE123"/>
  <c r="T123"/>
  <c r="R123"/>
  <c r="P123"/>
  <c r="BI122"/>
  <c r="BH122"/>
  <c r="BG122"/>
  <c r="BE122"/>
  <c r="T122"/>
  <c r="R122"/>
  <c r="P122"/>
  <c r="BI121"/>
  <c r="BH121"/>
  <c r="BG121"/>
  <c r="BE121"/>
  <c r="T121"/>
  <c r="R121"/>
  <c r="P121"/>
  <c r="BI120"/>
  <c r="BH120"/>
  <c r="BG120"/>
  <c r="BE120"/>
  <c r="T120"/>
  <c r="R120"/>
  <c r="P120"/>
  <c r="BI117"/>
  <c r="BH117"/>
  <c r="BG117"/>
  <c r="BE117"/>
  <c r="T117"/>
  <c r="R117"/>
  <c r="P117"/>
  <c r="BI116"/>
  <c r="BH116"/>
  <c r="BG116"/>
  <c r="BE116"/>
  <c r="T116"/>
  <c r="R116"/>
  <c r="P116"/>
  <c r="BI115"/>
  <c r="BH115"/>
  <c r="BG115"/>
  <c r="BE115"/>
  <c r="T115"/>
  <c r="R115"/>
  <c r="P115"/>
  <c r="BI114"/>
  <c r="BH114"/>
  <c r="BG114"/>
  <c r="BE114"/>
  <c r="T114"/>
  <c r="R114"/>
  <c r="P114"/>
  <c r="BI113"/>
  <c r="BH113"/>
  <c r="BG113"/>
  <c r="BE113"/>
  <c r="T113"/>
  <c r="R113"/>
  <c r="P113"/>
  <c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4"/>
  <c r="BH104"/>
  <c r="BG104"/>
  <c r="BE104"/>
  <c r="T104"/>
  <c r="R104"/>
  <c r="P104"/>
  <c r="BI101"/>
  <c r="BH101"/>
  <c r="BG101"/>
  <c r="BE101"/>
  <c r="T101"/>
  <c r="R101"/>
  <c r="P101"/>
  <c r="BI99"/>
  <c r="BH99"/>
  <c r="BG99"/>
  <c r="BE99"/>
  <c r="T99"/>
  <c r="R99"/>
  <c r="P99"/>
  <c r="BI97"/>
  <c r="BH97"/>
  <c r="BG97"/>
  <c r="BE97"/>
  <c r="T97"/>
  <c r="R97"/>
  <c r="P97"/>
  <c r="BI96"/>
  <c r="BH96"/>
  <c r="BG96"/>
  <c r="BE96"/>
  <c r="T96"/>
  <c r="R96"/>
  <c r="P96"/>
  <c r="BI95"/>
  <c r="BH95"/>
  <c r="BG95"/>
  <c r="BE95"/>
  <c r="T95"/>
  <c r="R95"/>
  <c r="P95"/>
  <c r="J89"/>
  <c r="J88"/>
  <c r="F88"/>
  <c r="F86"/>
  <c r="E84"/>
  <c r="J59"/>
  <c r="J58"/>
  <c r="F58"/>
  <c r="F56"/>
  <c r="E54"/>
  <c r="J20"/>
  <c r="E20"/>
  <c r="F89"/>
  <c r="J19"/>
  <c r="J14"/>
  <c r="J56"/>
  <c r="E7"/>
  <c r="E80"/>
  <c i="4" r="J41"/>
  <c r="J40"/>
  <c i="1" r="AY59"/>
  <c i="4" r="J39"/>
  <c i="1" r="AX59"/>
  <c i="4" r="BI158"/>
  <c r="BH158"/>
  <c r="BG158"/>
  <c r="BE158"/>
  <c r="T158"/>
  <c r="T157"/>
  <c r="T156"/>
  <c r="R158"/>
  <c r="R157"/>
  <c r="R156"/>
  <c r="P158"/>
  <c r="P157"/>
  <c r="P156"/>
  <c r="BI154"/>
  <c r="BH154"/>
  <c r="BG154"/>
  <c r="BE154"/>
  <c r="T154"/>
  <c r="R154"/>
  <c r="P154"/>
  <c r="BI153"/>
  <c r="BH153"/>
  <c r="BG153"/>
  <c r="BE153"/>
  <c r="T153"/>
  <c r="R153"/>
  <c r="P153"/>
  <c r="BI151"/>
  <c r="BH151"/>
  <c r="BG151"/>
  <c r="BE151"/>
  <c r="T151"/>
  <c r="R151"/>
  <c r="P151"/>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BI144"/>
  <c r="BH144"/>
  <c r="BG144"/>
  <c r="BE144"/>
  <c r="T144"/>
  <c r="R144"/>
  <c r="P144"/>
  <c r="BI143"/>
  <c r="BH143"/>
  <c r="BG143"/>
  <c r="BE143"/>
  <c r="T143"/>
  <c r="R143"/>
  <c r="P143"/>
  <c r="BI141"/>
  <c r="BH141"/>
  <c r="BG141"/>
  <c r="BE141"/>
  <c r="T141"/>
  <c r="R141"/>
  <c r="P141"/>
  <c r="BI139"/>
  <c r="BH139"/>
  <c r="BG139"/>
  <c r="BE139"/>
  <c r="T139"/>
  <c r="R139"/>
  <c r="P139"/>
  <c r="BI137"/>
  <c r="BH137"/>
  <c r="BG137"/>
  <c r="BE137"/>
  <c r="T137"/>
  <c r="R137"/>
  <c r="P137"/>
  <c r="BI134"/>
  <c r="BH134"/>
  <c r="BG134"/>
  <c r="BE134"/>
  <c r="T134"/>
  <c r="T133"/>
  <c r="R134"/>
  <c r="R133"/>
  <c r="P134"/>
  <c r="P133"/>
  <c r="BI132"/>
  <c r="BH132"/>
  <c r="BG132"/>
  <c r="BE132"/>
  <c r="T132"/>
  <c r="R132"/>
  <c r="P132"/>
  <c r="BI128"/>
  <c r="BH128"/>
  <c r="BG128"/>
  <c r="BE128"/>
  <c r="T128"/>
  <c r="R128"/>
  <c r="P128"/>
  <c r="BI125"/>
  <c r="BH125"/>
  <c r="BG125"/>
  <c r="BE125"/>
  <c r="T125"/>
  <c r="R125"/>
  <c r="P125"/>
  <c r="BI124"/>
  <c r="BH124"/>
  <c r="BG124"/>
  <c r="BE124"/>
  <c r="T124"/>
  <c r="R124"/>
  <c r="P124"/>
  <c r="BI122"/>
  <c r="BH122"/>
  <c r="BG122"/>
  <c r="BE122"/>
  <c r="T122"/>
  <c r="R122"/>
  <c r="P122"/>
  <c r="BI120"/>
  <c r="BH120"/>
  <c r="BG120"/>
  <c r="BE120"/>
  <c r="T120"/>
  <c r="R120"/>
  <c r="P120"/>
  <c r="BI118"/>
  <c r="BH118"/>
  <c r="BG118"/>
  <c r="BE118"/>
  <c r="T118"/>
  <c r="R118"/>
  <c r="P118"/>
  <c r="BI116"/>
  <c r="BH116"/>
  <c r="BG116"/>
  <c r="BE116"/>
  <c r="T116"/>
  <c r="R116"/>
  <c r="P116"/>
  <c r="BI114"/>
  <c r="BH114"/>
  <c r="BG114"/>
  <c r="BE114"/>
  <c r="T114"/>
  <c r="R114"/>
  <c r="P114"/>
  <c r="BI110"/>
  <c r="BH110"/>
  <c r="BG110"/>
  <c r="BE110"/>
  <c r="T110"/>
  <c r="R110"/>
  <c r="P110"/>
  <c r="BI106"/>
  <c r="BH106"/>
  <c r="BG106"/>
  <c r="BE106"/>
  <c r="T106"/>
  <c r="R106"/>
  <c r="P106"/>
  <c r="BI104"/>
  <c r="BH104"/>
  <c r="BG104"/>
  <c r="BE104"/>
  <c r="T104"/>
  <c r="R104"/>
  <c r="P104"/>
  <c r="BI103"/>
  <c r="BH103"/>
  <c r="BG103"/>
  <c r="BE103"/>
  <c r="T103"/>
  <c r="R103"/>
  <c r="P103"/>
  <c r="BI102"/>
  <c r="BH102"/>
  <c r="BG102"/>
  <c r="BE102"/>
  <c r="T102"/>
  <c r="R102"/>
  <c r="P102"/>
  <c r="J96"/>
  <c r="J95"/>
  <c r="F95"/>
  <c r="F93"/>
  <c r="E91"/>
  <c r="J63"/>
  <c r="J62"/>
  <c r="F62"/>
  <c r="F60"/>
  <c r="E58"/>
  <c r="J22"/>
  <c r="E22"/>
  <c r="F63"/>
  <c r="J21"/>
  <c r="J16"/>
  <c r="J93"/>
  <c r="E7"/>
  <c r="E52"/>
  <c i="3" r="J41"/>
  <c r="J40"/>
  <c i="1" r="AY58"/>
  <c i="3" r="J39"/>
  <c i="1" r="AX58"/>
  <c i="3" r="BI255"/>
  <c r="BH255"/>
  <c r="BG255"/>
  <c r="BE255"/>
  <c r="T255"/>
  <c r="R255"/>
  <c r="P255"/>
  <c r="BI254"/>
  <c r="BH254"/>
  <c r="BG254"/>
  <c r="BE254"/>
  <c r="T254"/>
  <c r="R254"/>
  <c r="P254"/>
  <c r="BI253"/>
  <c r="BH253"/>
  <c r="BG253"/>
  <c r="BE253"/>
  <c r="T253"/>
  <c r="R253"/>
  <c r="P253"/>
  <c r="BI252"/>
  <c r="BH252"/>
  <c r="BG252"/>
  <c r="BE252"/>
  <c r="T252"/>
  <c r="R252"/>
  <c r="P252"/>
  <c r="BI251"/>
  <c r="BH251"/>
  <c r="BG251"/>
  <c r="BE251"/>
  <c r="T251"/>
  <c r="R251"/>
  <c r="P251"/>
  <c r="BI248"/>
  <c r="BH248"/>
  <c r="BG248"/>
  <c r="BE248"/>
  <c r="T248"/>
  <c r="R248"/>
  <c r="P248"/>
  <c r="BI247"/>
  <c r="BH247"/>
  <c r="BG247"/>
  <c r="BE247"/>
  <c r="T247"/>
  <c r="R247"/>
  <c r="P247"/>
  <c r="BI246"/>
  <c r="BH246"/>
  <c r="BG246"/>
  <c r="BE246"/>
  <c r="T246"/>
  <c r="R246"/>
  <c r="P246"/>
  <c r="BI244"/>
  <c r="BH244"/>
  <c r="BG244"/>
  <c r="BE244"/>
  <c r="T244"/>
  <c r="R244"/>
  <c r="P244"/>
  <c r="BI243"/>
  <c r="BH243"/>
  <c r="BG243"/>
  <c r="BE243"/>
  <c r="T243"/>
  <c r="R243"/>
  <c r="P243"/>
  <c r="BI241"/>
  <c r="BH241"/>
  <c r="BG241"/>
  <c r="BE241"/>
  <c r="T241"/>
  <c r="R241"/>
  <c r="P241"/>
  <c r="BI239"/>
  <c r="BH239"/>
  <c r="BG239"/>
  <c r="BE239"/>
  <c r="T239"/>
  <c r="R239"/>
  <c r="P239"/>
  <c r="BI237"/>
  <c r="BH237"/>
  <c r="BG237"/>
  <c r="BE237"/>
  <c r="T237"/>
  <c r="R237"/>
  <c r="P237"/>
  <c r="BI235"/>
  <c r="BH235"/>
  <c r="BG235"/>
  <c r="BE235"/>
  <c r="T235"/>
  <c r="R235"/>
  <c r="P235"/>
  <c r="BI233"/>
  <c r="BH233"/>
  <c r="BG233"/>
  <c r="BE233"/>
  <c r="T233"/>
  <c r="R233"/>
  <c r="P233"/>
  <c r="BI232"/>
  <c r="BH232"/>
  <c r="BG232"/>
  <c r="BE232"/>
  <c r="T232"/>
  <c r="R232"/>
  <c r="P232"/>
  <c r="BI230"/>
  <c r="BH230"/>
  <c r="BG230"/>
  <c r="BE230"/>
  <c r="T230"/>
  <c r="R230"/>
  <c r="P230"/>
  <c r="BI229"/>
  <c r="BH229"/>
  <c r="BG229"/>
  <c r="BE229"/>
  <c r="T229"/>
  <c r="R229"/>
  <c r="P229"/>
  <c r="BI228"/>
  <c r="BH228"/>
  <c r="BG228"/>
  <c r="BE228"/>
  <c r="T228"/>
  <c r="R228"/>
  <c r="P228"/>
  <c r="BI227"/>
  <c r="BH227"/>
  <c r="BG227"/>
  <c r="BE227"/>
  <c r="T227"/>
  <c r="R227"/>
  <c r="P227"/>
  <c r="BI225"/>
  <c r="BH225"/>
  <c r="BG225"/>
  <c r="BE225"/>
  <c r="T225"/>
  <c r="R225"/>
  <c r="P225"/>
  <c r="BI224"/>
  <c r="BH224"/>
  <c r="BG224"/>
  <c r="BE224"/>
  <c r="T224"/>
  <c r="R224"/>
  <c r="P224"/>
  <c r="BI223"/>
  <c r="BH223"/>
  <c r="BG223"/>
  <c r="BE223"/>
  <c r="T223"/>
  <c r="R223"/>
  <c r="P223"/>
  <c r="BI221"/>
  <c r="BH221"/>
  <c r="BG221"/>
  <c r="BE221"/>
  <c r="T221"/>
  <c r="R221"/>
  <c r="P221"/>
  <c r="BI219"/>
  <c r="BH219"/>
  <c r="BG219"/>
  <c r="BE219"/>
  <c r="T219"/>
  <c r="R219"/>
  <c r="P219"/>
  <c r="BI217"/>
  <c r="BH217"/>
  <c r="BG217"/>
  <c r="BE217"/>
  <c r="T217"/>
  <c r="R217"/>
  <c r="P217"/>
  <c r="BI215"/>
  <c r="BH215"/>
  <c r="BG215"/>
  <c r="BE215"/>
  <c r="T215"/>
  <c r="R215"/>
  <c r="P215"/>
  <c r="BI213"/>
  <c r="BH213"/>
  <c r="BG213"/>
  <c r="BE213"/>
  <c r="T213"/>
  <c r="R213"/>
  <c r="P213"/>
  <c r="BI210"/>
  <c r="BH210"/>
  <c r="BG210"/>
  <c r="BE210"/>
  <c r="T210"/>
  <c r="R210"/>
  <c r="P210"/>
  <c r="BI209"/>
  <c r="BH209"/>
  <c r="BG209"/>
  <c r="BE209"/>
  <c r="T209"/>
  <c r="R209"/>
  <c r="P209"/>
  <c r="BI208"/>
  <c r="BH208"/>
  <c r="BG208"/>
  <c r="BE208"/>
  <c r="T208"/>
  <c r="R208"/>
  <c r="P208"/>
  <c r="BI207"/>
  <c r="BH207"/>
  <c r="BG207"/>
  <c r="BE207"/>
  <c r="T207"/>
  <c r="R207"/>
  <c r="P207"/>
  <c r="BI204"/>
  <c r="BH204"/>
  <c r="BG204"/>
  <c r="BE204"/>
  <c r="T204"/>
  <c r="R204"/>
  <c r="P204"/>
  <c r="BI202"/>
  <c r="BH202"/>
  <c r="BG202"/>
  <c r="BE202"/>
  <c r="T202"/>
  <c r="R202"/>
  <c r="P202"/>
  <c r="BI201"/>
  <c r="BH201"/>
  <c r="BG201"/>
  <c r="BE201"/>
  <c r="T201"/>
  <c r="R201"/>
  <c r="P201"/>
  <c r="BI199"/>
  <c r="BH199"/>
  <c r="BG199"/>
  <c r="BE199"/>
  <c r="T199"/>
  <c r="R199"/>
  <c r="P199"/>
  <c r="BI198"/>
  <c r="BH198"/>
  <c r="BG198"/>
  <c r="BE198"/>
  <c r="T198"/>
  <c r="R198"/>
  <c r="P198"/>
  <c r="BI197"/>
  <c r="BH197"/>
  <c r="BG197"/>
  <c r="BE197"/>
  <c r="T197"/>
  <c r="R197"/>
  <c r="P197"/>
  <c r="BI196"/>
  <c r="BH196"/>
  <c r="BG196"/>
  <c r="BE196"/>
  <c r="T196"/>
  <c r="R196"/>
  <c r="P196"/>
  <c r="BI195"/>
  <c r="BH195"/>
  <c r="BG195"/>
  <c r="BE195"/>
  <c r="T195"/>
  <c r="R195"/>
  <c r="P195"/>
  <c r="BI193"/>
  <c r="BH193"/>
  <c r="BG193"/>
  <c r="BE193"/>
  <c r="T193"/>
  <c r="R193"/>
  <c r="P193"/>
  <c r="BI192"/>
  <c r="BH192"/>
  <c r="BG192"/>
  <c r="BE192"/>
  <c r="T192"/>
  <c r="R192"/>
  <c r="P192"/>
  <c r="BI189"/>
  <c r="BH189"/>
  <c r="BG189"/>
  <c r="BE189"/>
  <c r="T189"/>
  <c r="R189"/>
  <c r="P189"/>
  <c r="BI187"/>
  <c r="BH187"/>
  <c r="BG187"/>
  <c r="BE187"/>
  <c r="T187"/>
  <c r="R187"/>
  <c r="P187"/>
  <c r="BI185"/>
  <c r="BH185"/>
  <c r="BG185"/>
  <c r="BE185"/>
  <c r="T185"/>
  <c r="R185"/>
  <c r="P185"/>
  <c r="BI184"/>
  <c r="BH184"/>
  <c r="BG184"/>
  <c r="BE184"/>
  <c r="T184"/>
  <c r="R184"/>
  <c r="P184"/>
  <c r="BI183"/>
  <c r="BH183"/>
  <c r="BG183"/>
  <c r="BE183"/>
  <c r="T183"/>
  <c r="R183"/>
  <c r="P183"/>
  <c r="BI182"/>
  <c r="BH182"/>
  <c r="BG182"/>
  <c r="BE182"/>
  <c r="T182"/>
  <c r="R182"/>
  <c r="P182"/>
  <c r="BI181"/>
  <c r="BH181"/>
  <c r="BG181"/>
  <c r="BE181"/>
  <c r="T181"/>
  <c r="R181"/>
  <c r="P181"/>
  <c r="BI180"/>
  <c r="BH180"/>
  <c r="BG180"/>
  <c r="BE180"/>
  <c r="T180"/>
  <c r="R180"/>
  <c r="P180"/>
  <c r="BI179"/>
  <c r="BH179"/>
  <c r="BG179"/>
  <c r="BE179"/>
  <c r="T179"/>
  <c r="R179"/>
  <c r="P179"/>
  <c r="BI178"/>
  <c r="BH178"/>
  <c r="BG178"/>
  <c r="BE178"/>
  <c r="T178"/>
  <c r="R178"/>
  <c r="P178"/>
  <c r="BI177"/>
  <c r="BH177"/>
  <c r="BG177"/>
  <c r="BE177"/>
  <c r="T177"/>
  <c r="R177"/>
  <c r="P177"/>
  <c r="BI175"/>
  <c r="BH175"/>
  <c r="BG175"/>
  <c r="BE175"/>
  <c r="T175"/>
  <c r="R175"/>
  <c r="P175"/>
  <c r="BI173"/>
  <c r="BH173"/>
  <c r="BG173"/>
  <c r="BE173"/>
  <c r="T173"/>
  <c r="R173"/>
  <c r="P173"/>
  <c r="BI171"/>
  <c r="BH171"/>
  <c r="BG171"/>
  <c r="BE171"/>
  <c r="T171"/>
  <c r="R171"/>
  <c r="P171"/>
  <c r="BI169"/>
  <c r="BH169"/>
  <c r="BG169"/>
  <c r="BE169"/>
  <c r="T169"/>
  <c r="R169"/>
  <c r="P169"/>
  <c r="BI167"/>
  <c r="BH167"/>
  <c r="BG167"/>
  <c r="BE167"/>
  <c r="T167"/>
  <c r="R167"/>
  <c r="P167"/>
  <c r="BI165"/>
  <c r="BH165"/>
  <c r="BG165"/>
  <c r="BE165"/>
  <c r="T165"/>
  <c r="R165"/>
  <c r="P165"/>
  <c r="BI163"/>
  <c r="BH163"/>
  <c r="BG163"/>
  <c r="BE163"/>
  <c r="T163"/>
  <c r="R163"/>
  <c r="P163"/>
  <c r="BI161"/>
  <c r="BH161"/>
  <c r="BG161"/>
  <c r="BE161"/>
  <c r="T161"/>
  <c r="R161"/>
  <c r="P161"/>
  <c r="BI159"/>
  <c r="BH159"/>
  <c r="BG159"/>
  <c r="BE159"/>
  <c r="T159"/>
  <c r="R159"/>
  <c r="P159"/>
  <c r="BI157"/>
  <c r="BH157"/>
  <c r="BG157"/>
  <c r="BE157"/>
  <c r="T157"/>
  <c r="R157"/>
  <c r="P157"/>
  <c r="BI155"/>
  <c r="BH155"/>
  <c r="BG155"/>
  <c r="BE155"/>
  <c r="T155"/>
  <c r="R155"/>
  <c r="P155"/>
  <c r="BI153"/>
  <c r="BH153"/>
  <c r="BG153"/>
  <c r="BE153"/>
  <c r="T153"/>
  <c r="R153"/>
  <c r="P153"/>
  <c r="BI151"/>
  <c r="BH151"/>
  <c r="BG151"/>
  <c r="BE151"/>
  <c r="T151"/>
  <c r="R151"/>
  <c r="P151"/>
  <c r="BI149"/>
  <c r="BH149"/>
  <c r="BG149"/>
  <c r="BE149"/>
  <c r="T149"/>
  <c r="R149"/>
  <c r="P149"/>
  <c r="BI147"/>
  <c r="BH147"/>
  <c r="BG147"/>
  <c r="BE147"/>
  <c r="T147"/>
  <c r="R147"/>
  <c r="P147"/>
  <c r="BI146"/>
  <c r="BH146"/>
  <c r="BG146"/>
  <c r="BE146"/>
  <c r="T146"/>
  <c r="R146"/>
  <c r="P146"/>
  <c r="BI145"/>
  <c r="BH145"/>
  <c r="BG145"/>
  <c r="BE145"/>
  <c r="T145"/>
  <c r="R145"/>
  <c r="P145"/>
  <c r="BI144"/>
  <c r="BH144"/>
  <c r="BG144"/>
  <c r="BE144"/>
  <c r="T144"/>
  <c r="R144"/>
  <c r="P144"/>
  <c r="BI141"/>
  <c r="BH141"/>
  <c r="BG141"/>
  <c r="BE141"/>
  <c r="T141"/>
  <c r="R141"/>
  <c r="P141"/>
  <c r="BI139"/>
  <c r="BH139"/>
  <c r="BG139"/>
  <c r="BE139"/>
  <c r="T139"/>
  <c r="R139"/>
  <c r="P139"/>
  <c r="BI137"/>
  <c r="BH137"/>
  <c r="BG137"/>
  <c r="BE137"/>
  <c r="T137"/>
  <c r="R137"/>
  <c r="P137"/>
  <c r="BI136"/>
  <c r="BH136"/>
  <c r="BG136"/>
  <c r="BE136"/>
  <c r="T136"/>
  <c r="R136"/>
  <c r="P136"/>
  <c r="BI135"/>
  <c r="BH135"/>
  <c r="BG135"/>
  <c r="BE135"/>
  <c r="T135"/>
  <c r="R135"/>
  <c r="P135"/>
  <c r="BI134"/>
  <c r="BH134"/>
  <c r="BG134"/>
  <c r="BE134"/>
  <c r="T134"/>
  <c r="R134"/>
  <c r="P134"/>
  <c r="BI133"/>
  <c r="BH133"/>
  <c r="BG133"/>
  <c r="BE133"/>
  <c r="T133"/>
  <c r="R133"/>
  <c r="P133"/>
  <c r="BI131"/>
  <c r="BH131"/>
  <c r="BG131"/>
  <c r="BE131"/>
  <c r="T131"/>
  <c r="R131"/>
  <c r="P131"/>
  <c r="BI129"/>
  <c r="BH129"/>
  <c r="BG129"/>
  <c r="BE129"/>
  <c r="T129"/>
  <c r="R129"/>
  <c r="P129"/>
  <c r="BI127"/>
  <c r="BH127"/>
  <c r="BG127"/>
  <c r="BE127"/>
  <c r="T127"/>
  <c r="R127"/>
  <c r="P127"/>
  <c r="BI125"/>
  <c r="BH125"/>
  <c r="BG125"/>
  <c r="BE125"/>
  <c r="T125"/>
  <c r="R125"/>
  <c r="P125"/>
  <c r="BI123"/>
  <c r="BH123"/>
  <c r="BG123"/>
  <c r="BE123"/>
  <c r="T123"/>
  <c r="R123"/>
  <c r="P123"/>
  <c r="BI121"/>
  <c r="BH121"/>
  <c r="BG121"/>
  <c r="BE121"/>
  <c r="T121"/>
  <c r="R121"/>
  <c r="P121"/>
  <c r="BI119"/>
  <c r="BH119"/>
  <c r="BG119"/>
  <c r="BE119"/>
  <c r="T119"/>
  <c r="R119"/>
  <c r="P119"/>
  <c r="BI117"/>
  <c r="BH117"/>
  <c r="BG117"/>
  <c r="BE117"/>
  <c r="T117"/>
  <c r="R117"/>
  <c r="P117"/>
  <c r="BI115"/>
  <c r="BH115"/>
  <c r="BG115"/>
  <c r="BE115"/>
  <c r="T115"/>
  <c r="R115"/>
  <c r="P115"/>
  <c r="BI113"/>
  <c r="BH113"/>
  <c r="BG113"/>
  <c r="BE113"/>
  <c r="T113"/>
  <c r="R113"/>
  <c r="P113"/>
  <c r="BI109"/>
  <c r="BH109"/>
  <c r="BG109"/>
  <c r="BE109"/>
  <c r="T109"/>
  <c r="R109"/>
  <c r="P109"/>
  <c r="BI107"/>
  <c r="BH107"/>
  <c r="BG107"/>
  <c r="BE107"/>
  <c r="T107"/>
  <c r="R107"/>
  <c r="P107"/>
  <c r="BI105"/>
  <c r="BH105"/>
  <c r="BG105"/>
  <c r="BE105"/>
  <c r="T105"/>
  <c r="R105"/>
  <c r="P105"/>
  <c r="BI103"/>
  <c r="BH103"/>
  <c r="BG103"/>
  <c r="BE103"/>
  <c r="T103"/>
  <c r="R103"/>
  <c r="P103"/>
  <c r="J97"/>
  <c r="J96"/>
  <c r="F96"/>
  <c r="F94"/>
  <c r="E92"/>
  <c r="J63"/>
  <c r="J62"/>
  <c r="F62"/>
  <c r="F60"/>
  <c r="E58"/>
  <c r="J22"/>
  <c r="E22"/>
  <c r="F97"/>
  <c r="J21"/>
  <c r="J16"/>
  <c r="J60"/>
  <c r="E7"/>
  <c r="E86"/>
  <c i="2" r="J39"/>
  <c r="J38"/>
  <c i="1" r="AY56"/>
  <c i="2" r="J37"/>
  <c i="1" r="AX56"/>
  <c i="2" r="BI1201"/>
  <c r="BH1201"/>
  <c r="BG1201"/>
  <c r="BE1201"/>
  <c r="T1201"/>
  <c r="R1201"/>
  <c r="P1201"/>
  <c r="BI1200"/>
  <c r="BH1200"/>
  <c r="BG1200"/>
  <c r="BE1200"/>
  <c r="T1200"/>
  <c r="R1200"/>
  <c r="P1200"/>
  <c r="BI1196"/>
  <c r="BH1196"/>
  <c r="BG1196"/>
  <c r="BE1196"/>
  <c r="T1196"/>
  <c r="R1196"/>
  <c r="P1196"/>
  <c r="BI1193"/>
  <c r="BH1193"/>
  <c r="BG1193"/>
  <c r="BE1193"/>
  <c r="T1193"/>
  <c r="R1193"/>
  <c r="P1193"/>
  <c r="BI1180"/>
  <c r="BH1180"/>
  <c r="BG1180"/>
  <c r="BE1180"/>
  <c r="T1180"/>
  <c r="R1180"/>
  <c r="P1180"/>
  <c r="BI1178"/>
  <c r="BH1178"/>
  <c r="BG1178"/>
  <c r="BE1178"/>
  <c r="T1178"/>
  <c r="R1178"/>
  <c r="P1178"/>
  <c r="BI1166"/>
  <c r="BH1166"/>
  <c r="BG1166"/>
  <c r="BE1166"/>
  <c r="T1166"/>
  <c r="R1166"/>
  <c r="P1166"/>
  <c r="BI1163"/>
  <c r="BH1163"/>
  <c r="BG1163"/>
  <c r="BE1163"/>
  <c r="T1163"/>
  <c r="R1163"/>
  <c r="P1163"/>
  <c r="BI1159"/>
  <c r="BH1159"/>
  <c r="BG1159"/>
  <c r="BE1159"/>
  <c r="T1159"/>
  <c r="R1159"/>
  <c r="P1159"/>
  <c r="BI1156"/>
  <c r="BH1156"/>
  <c r="BG1156"/>
  <c r="BE1156"/>
  <c r="T1156"/>
  <c r="R1156"/>
  <c r="P1156"/>
  <c r="BI1154"/>
  <c r="BH1154"/>
  <c r="BG1154"/>
  <c r="BE1154"/>
  <c r="T1154"/>
  <c r="R1154"/>
  <c r="P1154"/>
  <c r="BI1153"/>
  <c r="BH1153"/>
  <c r="BG1153"/>
  <c r="BE1153"/>
  <c r="T1153"/>
  <c r="R1153"/>
  <c r="P1153"/>
  <c r="BI1152"/>
  <c r="BH1152"/>
  <c r="BG1152"/>
  <c r="BE1152"/>
  <c r="T1152"/>
  <c r="R1152"/>
  <c r="P1152"/>
  <c r="BI1143"/>
  <c r="BH1143"/>
  <c r="BG1143"/>
  <c r="BE1143"/>
  <c r="T1143"/>
  <c r="R1143"/>
  <c r="P1143"/>
  <c r="BI1142"/>
  <c r="BH1142"/>
  <c r="BG1142"/>
  <c r="BE1142"/>
  <c r="T1142"/>
  <c r="R1142"/>
  <c r="P1142"/>
  <c r="BI1135"/>
  <c r="BH1135"/>
  <c r="BG1135"/>
  <c r="BE1135"/>
  <c r="T1135"/>
  <c r="R1135"/>
  <c r="P1135"/>
  <c r="BI1132"/>
  <c r="BH1132"/>
  <c r="BG1132"/>
  <c r="BE1132"/>
  <c r="T1132"/>
  <c r="R1132"/>
  <c r="P1132"/>
  <c r="BI1129"/>
  <c r="BH1129"/>
  <c r="BG1129"/>
  <c r="BE1129"/>
  <c r="T1129"/>
  <c r="R1129"/>
  <c r="P1129"/>
  <c r="BI1127"/>
  <c r="BH1127"/>
  <c r="BG1127"/>
  <c r="BE1127"/>
  <c r="T1127"/>
  <c r="R1127"/>
  <c r="P1127"/>
  <c r="BI1116"/>
  <c r="BH1116"/>
  <c r="BG1116"/>
  <c r="BE1116"/>
  <c r="T1116"/>
  <c r="R1116"/>
  <c r="P1116"/>
  <c r="BI1112"/>
  <c r="BH1112"/>
  <c r="BG1112"/>
  <c r="BE1112"/>
  <c r="T1112"/>
  <c r="R1112"/>
  <c r="P1112"/>
  <c r="BI1108"/>
  <c r="BH1108"/>
  <c r="BG1108"/>
  <c r="BE1108"/>
  <c r="T1108"/>
  <c r="R1108"/>
  <c r="P1108"/>
  <c r="BI1105"/>
  <c r="BH1105"/>
  <c r="BG1105"/>
  <c r="BE1105"/>
  <c r="T1105"/>
  <c r="R1105"/>
  <c r="P1105"/>
  <c r="BI1103"/>
  <c r="BH1103"/>
  <c r="BG1103"/>
  <c r="BE1103"/>
  <c r="T1103"/>
  <c r="R1103"/>
  <c r="P1103"/>
  <c r="BI1100"/>
  <c r="BH1100"/>
  <c r="BG1100"/>
  <c r="BE1100"/>
  <c r="T1100"/>
  <c r="R1100"/>
  <c r="P1100"/>
  <c r="BI1098"/>
  <c r="BH1098"/>
  <c r="BG1098"/>
  <c r="BE1098"/>
  <c r="T1098"/>
  <c r="R1098"/>
  <c r="P1098"/>
  <c r="BI1095"/>
  <c r="BH1095"/>
  <c r="BG1095"/>
  <c r="BE1095"/>
  <c r="T1095"/>
  <c r="R1095"/>
  <c r="P1095"/>
  <c r="BI1087"/>
  <c r="BH1087"/>
  <c r="BG1087"/>
  <c r="BE1087"/>
  <c r="T1087"/>
  <c r="R1087"/>
  <c r="P1087"/>
  <c r="BI1083"/>
  <c r="BH1083"/>
  <c r="BG1083"/>
  <c r="BE1083"/>
  <c r="T1083"/>
  <c r="R1083"/>
  <c r="P1083"/>
  <c r="BI1080"/>
  <c r="BH1080"/>
  <c r="BG1080"/>
  <c r="BE1080"/>
  <c r="T1080"/>
  <c r="R1080"/>
  <c r="P1080"/>
  <c r="BI1070"/>
  <c r="BH1070"/>
  <c r="BG1070"/>
  <c r="BE1070"/>
  <c r="T1070"/>
  <c r="R1070"/>
  <c r="P1070"/>
  <c r="BI1064"/>
  <c r="BH1064"/>
  <c r="BG1064"/>
  <c r="BE1064"/>
  <c r="T1064"/>
  <c r="R1064"/>
  <c r="P1064"/>
  <c r="BI1062"/>
  <c r="BH1062"/>
  <c r="BG1062"/>
  <c r="BE1062"/>
  <c r="T1062"/>
  <c r="R1062"/>
  <c r="P1062"/>
  <c r="BI1053"/>
  <c r="BH1053"/>
  <c r="BG1053"/>
  <c r="BE1053"/>
  <c r="T1053"/>
  <c r="R1053"/>
  <c r="P1053"/>
  <c r="BI1051"/>
  <c r="BH1051"/>
  <c r="BG1051"/>
  <c r="BE1051"/>
  <c r="T1051"/>
  <c r="R1051"/>
  <c r="P1051"/>
  <c r="BI1038"/>
  <c r="BH1038"/>
  <c r="BG1038"/>
  <c r="BE1038"/>
  <c r="T1038"/>
  <c r="R1038"/>
  <c r="P1038"/>
  <c r="BI1034"/>
  <c r="BH1034"/>
  <c r="BG1034"/>
  <c r="BE1034"/>
  <c r="T1034"/>
  <c r="R1034"/>
  <c r="P1034"/>
  <c r="BI1023"/>
  <c r="BH1023"/>
  <c r="BG1023"/>
  <c r="BE1023"/>
  <c r="T1023"/>
  <c r="R1023"/>
  <c r="P1023"/>
  <c r="BI1020"/>
  <c r="BH1020"/>
  <c r="BG1020"/>
  <c r="BE1020"/>
  <c r="T1020"/>
  <c r="R1020"/>
  <c r="P1020"/>
  <c r="BI1002"/>
  <c r="BH1002"/>
  <c r="BG1002"/>
  <c r="BE1002"/>
  <c r="T1002"/>
  <c r="R1002"/>
  <c r="P1002"/>
  <c r="BI998"/>
  <c r="BH998"/>
  <c r="BG998"/>
  <c r="BE998"/>
  <c r="T998"/>
  <c r="R998"/>
  <c r="P998"/>
  <c r="BI995"/>
  <c r="BH995"/>
  <c r="BG995"/>
  <c r="BE995"/>
  <c r="T995"/>
  <c r="R995"/>
  <c r="P995"/>
  <c r="BI994"/>
  <c r="BH994"/>
  <c r="BG994"/>
  <c r="BE994"/>
  <c r="T994"/>
  <c r="R994"/>
  <c r="P994"/>
  <c r="BI993"/>
  <c r="BH993"/>
  <c r="BG993"/>
  <c r="BE993"/>
  <c r="T993"/>
  <c r="R993"/>
  <c r="P993"/>
  <c r="BI992"/>
  <c r="BH992"/>
  <c r="BG992"/>
  <c r="BE992"/>
  <c r="T992"/>
  <c r="R992"/>
  <c r="P992"/>
  <c r="BI988"/>
  <c r="BH988"/>
  <c r="BG988"/>
  <c r="BE988"/>
  <c r="T988"/>
  <c r="R988"/>
  <c r="P988"/>
  <c r="BI985"/>
  <c r="BH985"/>
  <c r="BG985"/>
  <c r="BE985"/>
  <c r="T985"/>
  <c r="R985"/>
  <c r="P985"/>
  <c r="BI982"/>
  <c r="BH982"/>
  <c r="BG982"/>
  <c r="BE982"/>
  <c r="T982"/>
  <c r="R982"/>
  <c r="P982"/>
  <c r="BI979"/>
  <c r="BH979"/>
  <c r="BG979"/>
  <c r="BE979"/>
  <c r="T979"/>
  <c r="R979"/>
  <c r="P979"/>
  <c r="BI978"/>
  <c r="BH978"/>
  <c r="BG978"/>
  <c r="BE978"/>
  <c r="T978"/>
  <c r="R978"/>
  <c r="P978"/>
  <c r="BI976"/>
  <c r="BH976"/>
  <c r="BG976"/>
  <c r="BE976"/>
  <c r="T976"/>
  <c r="R976"/>
  <c r="P976"/>
  <c r="BI975"/>
  <c r="BH975"/>
  <c r="BG975"/>
  <c r="BE975"/>
  <c r="T975"/>
  <c r="R975"/>
  <c r="P975"/>
  <c r="BI973"/>
  <c r="BH973"/>
  <c r="BG973"/>
  <c r="BE973"/>
  <c r="T973"/>
  <c r="R973"/>
  <c r="P973"/>
  <c r="BI972"/>
  <c r="BH972"/>
  <c r="BG972"/>
  <c r="BE972"/>
  <c r="T972"/>
  <c r="R972"/>
  <c r="P972"/>
  <c r="BI968"/>
  <c r="BH968"/>
  <c r="BG968"/>
  <c r="BE968"/>
  <c r="T968"/>
  <c r="R968"/>
  <c r="P968"/>
  <c r="BI964"/>
  <c r="BH964"/>
  <c r="BG964"/>
  <c r="BE964"/>
  <c r="T964"/>
  <c r="R964"/>
  <c r="P964"/>
  <c r="BI963"/>
  <c r="BH963"/>
  <c r="BG963"/>
  <c r="BE963"/>
  <c r="T963"/>
  <c r="R963"/>
  <c r="P963"/>
  <c r="BI959"/>
  <c r="BH959"/>
  <c r="BG959"/>
  <c r="BE959"/>
  <c r="T959"/>
  <c r="R959"/>
  <c r="P959"/>
  <c r="BI958"/>
  <c r="BH958"/>
  <c r="BG958"/>
  <c r="BE958"/>
  <c r="T958"/>
  <c r="R958"/>
  <c r="P958"/>
  <c r="BI954"/>
  <c r="BH954"/>
  <c r="BG954"/>
  <c r="BE954"/>
  <c r="T954"/>
  <c r="R954"/>
  <c r="P954"/>
  <c r="BI953"/>
  <c r="BH953"/>
  <c r="BG953"/>
  <c r="BE953"/>
  <c r="T953"/>
  <c r="R953"/>
  <c r="P953"/>
  <c r="BI949"/>
  <c r="BH949"/>
  <c r="BG949"/>
  <c r="BE949"/>
  <c r="T949"/>
  <c r="R949"/>
  <c r="P949"/>
  <c r="BI945"/>
  <c r="BH945"/>
  <c r="BG945"/>
  <c r="BE945"/>
  <c r="T945"/>
  <c r="R945"/>
  <c r="P945"/>
  <c r="BI942"/>
  <c r="BH942"/>
  <c r="BG942"/>
  <c r="BE942"/>
  <c r="T942"/>
  <c r="R942"/>
  <c r="P942"/>
  <c r="BI939"/>
  <c r="BH939"/>
  <c r="BG939"/>
  <c r="BE939"/>
  <c r="T939"/>
  <c r="R939"/>
  <c r="P939"/>
  <c r="BI936"/>
  <c r="BH936"/>
  <c r="BG936"/>
  <c r="BE936"/>
  <c r="T936"/>
  <c r="R936"/>
  <c r="P936"/>
  <c r="BI935"/>
  <c r="BH935"/>
  <c r="BG935"/>
  <c r="BE935"/>
  <c r="T935"/>
  <c r="R935"/>
  <c r="P935"/>
  <c r="BI932"/>
  <c r="BH932"/>
  <c r="BG932"/>
  <c r="BE932"/>
  <c r="T932"/>
  <c r="R932"/>
  <c r="P932"/>
  <c r="BI930"/>
  <c r="BH930"/>
  <c r="BG930"/>
  <c r="BE930"/>
  <c r="T930"/>
  <c r="R930"/>
  <c r="P930"/>
  <c r="BI927"/>
  <c r="BH927"/>
  <c r="BG927"/>
  <c r="BE927"/>
  <c r="T927"/>
  <c r="R927"/>
  <c r="P927"/>
  <c r="BI925"/>
  <c r="BH925"/>
  <c r="BG925"/>
  <c r="BE925"/>
  <c r="T925"/>
  <c r="R925"/>
  <c r="P925"/>
  <c r="BI921"/>
  <c r="BH921"/>
  <c r="BG921"/>
  <c r="BE921"/>
  <c r="T921"/>
  <c r="R921"/>
  <c r="P921"/>
  <c r="BI917"/>
  <c r="BH917"/>
  <c r="BG917"/>
  <c r="BE917"/>
  <c r="T917"/>
  <c r="R917"/>
  <c r="P917"/>
  <c r="BI916"/>
  <c r="BH916"/>
  <c r="BG916"/>
  <c r="BE916"/>
  <c r="T916"/>
  <c r="R916"/>
  <c r="P916"/>
  <c r="BI913"/>
  <c r="BH913"/>
  <c r="BG913"/>
  <c r="BE913"/>
  <c r="T913"/>
  <c r="R913"/>
  <c r="P913"/>
  <c r="BI909"/>
  <c r="BH909"/>
  <c r="BG909"/>
  <c r="BE909"/>
  <c r="T909"/>
  <c r="R909"/>
  <c r="P909"/>
  <c r="BI904"/>
  <c r="BH904"/>
  <c r="BG904"/>
  <c r="BE904"/>
  <c r="T904"/>
  <c r="R904"/>
  <c r="P904"/>
  <c r="BI898"/>
  <c r="BH898"/>
  <c r="BG898"/>
  <c r="BE898"/>
  <c r="T898"/>
  <c r="R898"/>
  <c r="P898"/>
  <c r="BI897"/>
  <c r="BH897"/>
  <c r="BG897"/>
  <c r="BE897"/>
  <c r="T897"/>
  <c r="R897"/>
  <c r="P897"/>
  <c r="BI895"/>
  <c r="BH895"/>
  <c r="BG895"/>
  <c r="BE895"/>
  <c r="T895"/>
  <c r="R895"/>
  <c r="P895"/>
  <c r="BI894"/>
  <c r="BH894"/>
  <c r="BG894"/>
  <c r="BE894"/>
  <c r="T894"/>
  <c r="R894"/>
  <c r="P894"/>
  <c r="BI893"/>
  <c r="BH893"/>
  <c r="BG893"/>
  <c r="BE893"/>
  <c r="T893"/>
  <c r="R893"/>
  <c r="P893"/>
  <c r="BI892"/>
  <c r="BH892"/>
  <c r="BG892"/>
  <c r="BE892"/>
  <c r="T892"/>
  <c r="R892"/>
  <c r="P892"/>
  <c r="BI888"/>
  <c r="BH888"/>
  <c r="BG888"/>
  <c r="BE888"/>
  <c r="T888"/>
  <c r="R888"/>
  <c r="P888"/>
  <c r="BI878"/>
  <c r="BH878"/>
  <c r="BG878"/>
  <c r="BE878"/>
  <c r="T878"/>
  <c r="R878"/>
  <c r="P878"/>
  <c r="BI873"/>
  <c r="BH873"/>
  <c r="BG873"/>
  <c r="BE873"/>
  <c r="T873"/>
  <c r="R873"/>
  <c r="P873"/>
  <c r="BI867"/>
  <c r="BH867"/>
  <c r="BG867"/>
  <c r="BE867"/>
  <c r="T867"/>
  <c r="R867"/>
  <c r="P867"/>
  <c r="BI864"/>
  <c r="BH864"/>
  <c r="BG864"/>
  <c r="BE864"/>
  <c r="T864"/>
  <c r="R864"/>
  <c r="P864"/>
  <c r="BI860"/>
  <c r="BH860"/>
  <c r="BG860"/>
  <c r="BE860"/>
  <c r="T860"/>
  <c r="R860"/>
  <c r="P860"/>
  <c r="BI856"/>
  <c r="BH856"/>
  <c r="BG856"/>
  <c r="BE856"/>
  <c r="T856"/>
  <c r="R856"/>
  <c r="P856"/>
  <c r="BI852"/>
  <c r="BH852"/>
  <c r="BG852"/>
  <c r="BE852"/>
  <c r="T852"/>
  <c r="R852"/>
  <c r="P852"/>
  <c r="BI849"/>
  <c r="BH849"/>
  <c r="BG849"/>
  <c r="BE849"/>
  <c r="T849"/>
  <c r="R849"/>
  <c r="P849"/>
  <c r="BI846"/>
  <c r="BH846"/>
  <c r="BG846"/>
  <c r="BE846"/>
  <c r="T846"/>
  <c r="R846"/>
  <c r="P846"/>
  <c r="BI845"/>
  <c r="BH845"/>
  <c r="BG845"/>
  <c r="BE845"/>
  <c r="T845"/>
  <c r="R845"/>
  <c r="P845"/>
  <c r="BI842"/>
  <c r="BH842"/>
  <c r="BG842"/>
  <c r="BE842"/>
  <c r="T842"/>
  <c r="R842"/>
  <c r="P842"/>
  <c r="BI839"/>
  <c r="BH839"/>
  <c r="BG839"/>
  <c r="BE839"/>
  <c r="T839"/>
  <c r="R839"/>
  <c r="P839"/>
  <c r="BI835"/>
  <c r="BH835"/>
  <c r="BG835"/>
  <c r="BE835"/>
  <c r="T835"/>
  <c r="R835"/>
  <c r="P835"/>
  <c r="BI831"/>
  <c r="BH831"/>
  <c r="BG831"/>
  <c r="BE831"/>
  <c r="T831"/>
  <c r="R831"/>
  <c r="P831"/>
  <c r="BI828"/>
  <c r="BH828"/>
  <c r="BG828"/>
  <c r="BE828"/>
  <c r="T828"/>
  <c r="R828"/>
  <c r="P828"/>
  <c r="BI825"/>
  <c r="BH825"/>
  <c r="BG825"/>
  <c r="BE825"/>
  <c r="T825"/>
  <c r="R825"/>
  <c r="P825"/>
  <c r="BI824"/>
  <c r="BH824"/>
  <c r="BG824"/>
  <c r="BE824"/>
  <c r="T824"/>
  <c r="R824"/>
  <c r="P824"/>
  <c r="BI821"/>
  <c r="BH821"/>
  <c r="BG821"/>
  <c r="BE821"/>
  <c r="T821"/>
  <c r="R821"/>
  <c r="P821"/>
  <c r="BI817"/>
  <c r="BH817"/>
  <c r="BG817"/>
  <c r="BE817"/>
  <c r="T817"/>
  <c r="R817"/>
  <c r="P817"/>
  <c r="BI814"/>
  <c r="BH814"/>
  <c r="BG814"/>
  <c r="BE814"/>
  <c r="T814"/>
  <c r="R814"/>
  <c r="P814"/>
  <c r="BI811"/>
  <c r="BH811"/>
  <c r="BG811"/>
  <c r="BE811"/>
  <c r="T811"/>
  <c r="R811"/>
  <c r="P811"/>
  <c r="BI807"/>
  <c r="BH807"/>
  <c r="BG807"/>
  <c r="BE807"/>
  <c r="T807"/>
  <c r="R807"/>
  <c r="P807"/>
  <c r="BI803"/>
  <c r="BH803"/>
  <c r="BG803"/>
  <c r="BE803"/>
  <c r="T803"/>
  <c r="R803"/>
  <c r="P803"/>
  <c r="BI800"/>
  <c r="BH800"/>
  <c r="BG800"/>
  <c r="BE800"/>
  <c r="T800"/>
  <c r="R800"/>
  <c r="P800"/>
  <c r="BI795"/>
  <c r="BH795"/>
  <c r="BG795"/>
  <c r="BE795"/>
  <c r="T795"/>
  <c r="R795"/>
  <c r="P795"/>
  <c r="BI793"/>
  <c r="BH793"/>
  <c r="BG793"/>
  <c r="BE793"/>
  <c r="T793"/>
  <c r="R793"/>
  <c r="P793"/>
  <c r="BI786"/>
  <c r="BH786"/>
  <c r="BG786"/>
  <c r="BE786"/>
  <c r="T786"/>
  <c r="R786"/>
  <c r="P786"/>
  <c r="BI785"/>
  <c r="BH785"/>
  <c r="BG785"/>
  <c r="BE785"/>
  <c r="T785"/>
  <c r="R785"/>
  <c r="P785"/>
  <c r="BI784"/>
  <c r="BH784"/>
  <c r="BG784"/>
  <c r="BE784"/>
  <c r="T784"/>
  <c r="R784"/>
  <c r="P784"/>
  <c r="BI783"/>
  <c r="BH783"/>
  <c r="BG783"/>
  <c r="BE783"/>
  <c r="T783"/>
  <c r="R783"/>
  <c r="P783"/>
  <c r="BI782"/>
  <c r="BH782"/>
  <c r="BG782"/>
  <c r="BE782"/>
  <c r="T782"/>
  <c r="R782"/>
  <c r="P782"/>
  <c r="BI777"/>
  <c r="BH777"/>
  <c r="BG777"/>
  <c r="BE777"/>
  <c r="T777"/>
  <c r="R777"/>
  <c r="P777"/>
  <c r="BI776"/>
  <c r="BH776"/>
  <c r="BG776"/>
  <c r="BE776"/>
  <c r="T776"/>
  <c r="R776"/>
  <c r="P776"/>
  <c r="BI774"/>
  <c r="BH774"/>
  <c r="BG774"/>
  <c r="BE774"/>
  <c r="T774"/>
  <c r="R774"/>
  <c r="P774"/>
  <c r="BI773"/>
  <c r="BH773"/>
  <c r="BG773"/>
  <c r="BE773"/>
  <c r="T773"/>
  <c r="R773"/>
  <c r="P773"/>
  <c r="BI771"/>
  <c r="BH771"/>
  <c r="BG771"/>
  <c r="BE771"/>
  <c r="T771"/>
  <c r="R771"/>
  <c r="P771"/>
  <c r="BI765"/>
  <c r="BH765"/>
  <c r="BG765"/>
  <c r="BE765"/>
  <c r="T765"/>
  <c r="R765"/>
  <c r="P765"/>
  <c r="BI756"/>
  <c r="BH756"/>
  <c r="BG756"/>
  <c r="BE756"/>
  <c r="T756"/>
  <c r="R756"/>
  <c r="P756"/>
  <c r="BI746"/>
  <c r="BH746"/>
  <c r="BG746"/>
  <c r="BE746"/>
  <c r="T746"/>
  <c r="R746"/>
  <c r="P746"/>
  <c r="BI741"/>
  <c r="BH741"/>
  <c r="BG741"/>
  <c r="BE741"/>
  <c r="T741"/>
  <c r="R741"/>
  <c r="P741"/>
  <c r="BI733"/>
  <c r="BH733"/>
  <c r="BG733"/>
  <c r="BE733"/>
  <c r="T733"/>
  <c r="R733"/>
  <c r="P733"/>
  <c r="BI729"/>
  <c r="BH729"/>
  <c r="BG729"/>
  <c r="BE729"/>
  <c r="T729"/>
  <c r="R729"/>
  <c r="P729"/>
  <c r="BI726"/>
  <c r="BH726"/>
  <c r="BG726"/>
  <c r="BE726"/>
  <c r="T726"/>
  <c r="R726"/>
  <c r="P726"/>
  <c r="BI722"/>
  <c r="BH722"/>
  <c r="BG722"/>
  <c r="BE722"/>
  <c r="T722"/>
  <c r="R722"/>
  <c r="P722"/>
  <c r="BI718"/>
  <c r="BH718"/>
  <c r="BG718"/>
  <c r="BE718"/>
  <c r="T718"/>
  <c r="R718"/>
  <c r="P718"/>
  <c r="BI713"/>
  <c r="BH713"/>
  <c r="BG713"/>
  <c r="BE713"/>
  <c r="T713"/>
  <c r="R713"/>
  <c r="P713"/>
  <c r="BI712"/>
  <c r="BH712"/>
  <c r="BG712"/>
  <c r="BE712"/>
  <c r="T712"/>
  <c r="R712"/>
  <c r="P712"/>
  <c r="BI709"/>
  <c r="BH709"/>
  <c r="BG709"/>
  <c r="BE709"/>
  <c r="T709"/>
  <c r="R709"/>
  <c r="P709"/>
  <c r="BI708"/>
  <c r="BH708"/>
  <c r="BG708"/>
  <c r="BE708"/>
  <c r="T708"/>
  <c r="R708"/>
  <c r="P708"/>
  <c r="BI704"/>
  <c r="BH704"/>
  <c r="BG704"/>
  <c r="BE704"/>
  <c r="T704"/>
  <c r="R704"/>
  <c r="P704"/>
  <c r="BI701"/>
  <c r="BH701"/>
  <c r="BG701"/>
  <c r="BE701"/>
  <c r="T701"/>
  <c r="R701"/>
  <c r="P701"/>
  <c r="BI697"/>
  <c r="BH697"/>
  <c r="BG697"/>
  <c r="BE697"/>
  <c r="T697"/>
  <c r="R697"/>
  <c r="P697"/>
  <c r="BI695"/>
  <c r="BH695"/>
  <c r="BG695"/>
  <c r="BE695"/>
  <c r="T695"/>
  <c r="R695"/>
  <c r="P695"/>
  <c r="BI691"/>
  <c r="BH691"/>
  <c r="BG691"/>
  <c r="BE691"/>
  <c r="T691"/>
  <c r="R691"/>
  <c r="P691"/>
  <c r="BI688"/>
  <c r="BH688"/>
  <c r="BG688"/>
  <c r="BE688"/>
  <c r="T688"/>
  <c r="R688"/>
  <c r="P688"/>
  <c r="BI684"/>
  <c r="BH684"/>
  <c r="BG684"/>
  <c r="BE684"/>
  <c r="T684"/>
  <c r="R684"/>
  <c r="P684"/>
  <c r="BI680"/>
  <c r="BH680"/>
  <c r="BG680"/>
  <c r="BE680"/>
  <c r="T680"/>
  <c r="R680"/>
  <c r="P680"/>
  <c r="BI676"/>
  <c r="BH676"/>
  <c r="BG676"/>
  <c r="BE676"/>
  <c r="T676"/>
  <c r="R676"/>
  <c r="P676"/>
  <c r="BI670"/>
  <c r="BH670"/>
  <c r="BG670"/>
  <c r="BE670"/>
  <c r="T670"/>
  <c r="R670"/>
  <c r="P670"/>
  <c r="BI666"/>
  <c r="BH666"/>
  <c r="BG666"/>
  <c r="BE666"/>
  <c r="T666"/>
  <c r="R666"/>
  <c r="P666"/>
  <c r="BI661"/>
  <c r="BH661"/>
  <c r="BG661"/>
  <c r="BE661"/>
  <c r="T661"/>
  <c r="R661"/>
  <c r="P661"/>
  <c r="BI657"/>
  <c r="BH657"/>
  <c r="BG657"/>
  <c r="BE657"/>
  <c r="T657"/>
  <c r="R657"/>
  <c r="P657"/>
  <c r="BI650"/>
  <c r="BH650"/>
  <c r="BG650"/>
  <c r="BE650"/>
  <c r="T650"/>
  <c r="R650"/>
  <c r="P650"/>
  <c r="BI647"/>
  <c r="BH647"/>
  <c r="BG647"/>
  <c r="BE647"/>
  <c r="T647"/>
  <c r="R647"/>
  <c r="P647"/>
  <c r="BI641"/>
  <c r="BH641"/>
  <c r="BG641"/>
  <c r="BE641"/>
  <c r="T641"/>
  <c r="R641"/>
  <c r="P641"/>
  <c r="BI635"/>
  <c r="BH635"/>
  <c r="BG635"/>
  <c r="BE635"/>
  <c r="T635"/>
  <c r="R635"/>
  <c r="P635"/>
  <c r="BI633"/>
  <c r="BH633"/>
  <c r="BG633"/>
  <c r="BE633"/>
  <c r="T633"/>
  <c r="R633"/>
  <c r="P633"/>
  <c r="BI629"/>
  <c r="BH629"/>
  <c r="BG629"/>
  <c r="BE629"/>
  <c r="T629"/>
  <c r="R629"/>
  <c r="P629"/>
  <c r="BI625"/>
  <c r="BH625"/>
  <c r="BG625"/>
  <c r="BE625"/>
  <c r="T625"/>
  <c r="R625"/>
  <c r="P625"/>
  <c r="BI621"/>
  <c r="BH621"/>
  <c r="BG621"/>
  <c r="BE621"/>
  <c r="T621"/>
  <c r="R621"/>
  <c r="P621"/>
  <c r="BI617"/>
  <c r="BH617"/>
  <c r="BG617"/>
  <c r="BE617"/>
  <c r="T617"/>
  <c r="T616"/>
  <c r="R617"/>
  <c r="R616"/>
  <c r="P617"/>
  <c r="P616"/>
  <c r="BI614"/>
  <c r="BH614"/>
  <c r="BG614"/>
  <c r="BE614"/>
  <c r="T614"/>
  <c r="R614"/>
  <c r="P614"/>
  <c r="BI610"/>
  <c r="BH610"/>
  <c r="BG610"/>
  <c r="BE610"/>
  <c r="T610"/>
  <c r="R610"/>
  <c r="P610"/>
  <c r="BI608"/>
  <c r="BH608"/>
  <c r="BG608"/>
  <c r="BE608"/>
  <c r="T608"/>
  <c r="R608"/>
  <c r="P608"/>
  <c r="BI606"/>
  <c r="BH606"/>
  <c r="BG606"/>
  <c r="BE606"/>
  <c r="T606"/>
  <c r="R606"/>
  <c r="P606"/>
  <c r="BI604"/>
  <c r="BH604"/>
  <c r="BG604"/>
  <c r="BE604"/>
  <c r="T604"/>
  <c r="R604"/>
  <c r="P604"/>
  <c r="BI603"/>
  <c r="BH603"/>
  <c r="BG603"/>
  <c r="BE603"/>
  <c r="T603"/>
  <c r="R603"/>
  <c r="P603"/>
  <c r="BI597"/>
  <c r="BH597"/>
  <c r="BG597"/>
  <c r="BE597"/>
  <c r="T597"/>
  <c r="R597"/>
  <c r="P597"/>
  <c r="BI591"/>
  <c r="BH591"/>
  <c r="BG591"/>
  <c r="BE591"/>
  <c r="T591"/>
  <c r="R591"/>
  <c r="P591"/>
  <c r="BI572"/>
  <c r="BH572"/>
  <c r="BG572"/>
  <c r="BE572"/>
  <c r="T572"/>
  <c r="R572"/>
  <c r="P572"/>
  <c r="BI567"/>
  <c r="BH567"/>
  <c r="BG567"/>
  <c r="BE567"/>
  <c r="T567"/>
  <c r="R567"/>
  <c r="P567"/>
  <c r="BI562"/>
  <c r="BH562"/>
  <c r="BG562"/>
  <c r="BE562"/>
  <c r="T562"/>
  <c r="R562"/>
  <c r="P562"/>
  <c r="BI555"/>
  <c r="BH555"/>
  <c r="BG555"/>
  <c r="BE555"/>
  <c r="T555"/>
  <c r="R555"/>
  <c r="P555"/>
  <c r="BI551"/>
  <c r="BH551"/>
  <c r="BG551"/>
  <c r="BE551"/>
  <c r="T551"/>
  <c r="R551"/>
  <c r="P551"/>
  <c r="BI547"/>
  <c r="BH547"/>
  <c r="BG547"/>
  <c r="BE547"/>
  <c r="T547"/>
  <c r="R547"/>
  <c r="P547"/>
  <c r="BI546"/>
  <c r="BH546"/>
  <c r="BG546"/>
  <c r="BE546"/>
  <c r="T546"/>
  <c r="R546"/>
  <c r="P546"/>
  <c r="BI541"/>
  <c r="BH541"/>
  <c r="BG541"/>
  <c r="BE541"/>
  <c r="T541"/>
  <c r="R541"/>
  <c r="P541"/>
  <c r="BI535"/>
  <c r="BH535"/>
  <c r="BG535"/>
  <c r="BE535"/>
  <c r="T535"/>
  <c r="R535"/>
  <c r="P535"/>
  <c r="BI534"/>
  <c r="BH534"/>
  <c r="BG534"/>
  <c r="BE534"/>
  <c r="T534"/>
  <c r="R534"/>
  <c r="P534"/>
  <c r="BI532"/>
  <c r="BH532"/>
  <c r="BG532"/>
  <c r="BE532"/>
  <c r="T532"/>
  <c r="R532"/>
  <c r="P532"/>
  <c r="BI529"/>
  <c r="BH529"/>
  <c r="BG529"/>
  <c r="BE529"/>
  <c r="T529"/>
  <c r="R529"/>
  <c r="P529"/>
  <c r="BI524"/>
  <c r="BH524"/>
  <c r="BG524"/>
  <c r="BE524"/>
  <c r="T524"/>
  <c r="R524"/>
  <c r="P524"/>
  <c r="BI523"/>
  <c r="BH523"/>
  <c r="BG523"/>
  <c r="BE523"/>
  <c r="T523"/>
  <c r="R523"/>
  <c r="P523"/>
  <c r="BI518"/>
  <c r="BH518"/>
  <c r="BG518"/>
  <c r="BE518"/>
  <c r="T518"/>
  <c r="R518"/>
  <c r="P518"/>
  <c r="BI513"/>
  <c r="BH513"/>
  <c r="BG513"/>
  <c r="BE513"/>
  <c r="T513"/>
  <c r="R513"/>
  <c r="P513"/>
  <c r="BI510"/>
  <c r="BH510"/>
  <c r="BG510"/>
  <c r="BE510"/>
  <c r="T510"/>
  <c r="R510"/>
  <c r="P510"/>
  <c r="BI506"/>
  <c r="BH506"/>
  <c r="BG506"/>
  <c r="BE506"/>
  <c r="T506"/>
  <c r="R506"/>
  <c r="P506"/>
  <c r="BI502"/>
  <c r="BH502"/>
  <c r="BG502"/>
  <c r="BE502"/>
  <c r="T502"/>
  <c r="R502"/>
  <c r="P502"/>
  <c r="BI498"/>
  <c r="BH498"/>
  <c r="BG498"/>
  <c r="BE498"/>
  <c r="T498"/>
  <c r="R498"/>
  <c r="P498"/>
  <c r="BI494"/>
  <c r="BH494"/>
  <c r="BG494"/>
  <c r="BE494"/>
  <c r="T494"/>
  <c r="R494"/>
  <c r="P494"/>
  <c r="BI487"/>
  <c r="BH487"/>
  <c r="BG487"/>
  <c r="BE487"/>
  <c r="T487"/>
  <c r="R487"/>
  <c r="P487"/>
  <c r="BI485"/>
  <c r="BH485"/>
  <c r="BG485"/>
  <c r="BE485"/>
  <c r="T485"/>
  <c r="R485"/>
  <c r="P485"/>
  <c r="BI484"/>
  <c r="BH484"/>
  <c r="BG484"/>
  <c r="BE484"/>
  <c r="T484"/>
  <c r="R484"/>
  <c r="P484"/>
  <c r="BI480"/>
  <c r="BH480"/>
  <c r="BG480"/>
  <c r="BE480"/>
  <c r="T480"/>
  <c r="R480"/>
  <c r="P480"/>
  <c r="BI476"/>
  <c r="BH476"/>
  <c r="BG476"/>
  <c r="BE476"/>
  <c r="T476"/>
  <c r="R476"/>
  <c r="P476"/>
  <c r="BI472"/>
  <c r="BH472"/>
  <c r="BG472"/>
  <c r="BE472"/>
  <c r="T472"/>
  <c r="R472"/>
  <c r="P472"/>
  <c r="BI469"/>
  <c r="BH469"/>
  <c r="BG469"/>
  <c r="BE469"/>
  <c r="T469"/>
  <c r="R469"/>
  <c r="P469"/>
  <c r="BI460"/>
  <c r="BH460"/>
  <c r="BG460"/>
  <c r="BE460"/>
  <c r="T460"/>
  <c r="R460"/>
  <c r="P460"/>
  <c r="BI457"/>
  <c r="BH457"/>
  <c r="BG457"/>
  <c r="BE457"/>
  <c r="T457"/>
  <c r="R457"/>
  <c r="P457"/>
  <c r="BI454"/>
  <c r="BH454"/>
  <c r="BG454"/>
  <c r="BE454"/>
  <c r="T454"/>
  <c r="R454"/>
  <c r="P454"/>
  <c r="BI441"/>
  <c r="BH441"/>
  <c r="BG441"/>
  <c r="BE441"/>
  <c r="T441"/>
  <c r="R441"/>
  <c r="P441"/>
  <c r="BI437"/>
  <c r="BH437"/>
  <c r="BG437"/>
  <c r="BE437"/>
  <c r="T437"/>
  <c r="R437"/>
  <c r="P437"/>
  <c r="BI435"/>
  <c r="BH435"/>
  <c r="BG435"/>
  <c r="BE435"/>
  <c r="T435"/>
  <c r="R435"/>
  <c r="P435"/>
  <c r="BI431"/>
  <c r="BH431"/>
  <c r="BG431"/>
  <c r="BE431"/>
  <c r="T431"/>
  <c r="R431"/>
  <c r="P431"/>
  <c r="BI427"/>
  <c r="BH427"/>
  <c r="BG427"/>
  <c r="BE427"/>
  <c r="T427"/>
  <c r="R427"/>
  <c r="P427"/>
  <c r="BI423"/>
  <c r="BH423"/>
  <c r="BG423"/>
  <c r="BE423"/>
  <c r="T423"/>
  <c r="R423"/>
  <c r="P423"/>
  <c r="BI419"/>
  <c r="BH419"/>
  <c r="BG419"/>
  <c r="BE419"/>
  <c r="T419"/>
  <c r="R419"/>
  <c r="P419"/>
  <c r="BI398"/>
  <c r="BH398"/>
  <c r="BG398"/>
  <c r="BE398"/>
  <c r="T398"/>
  <c r="R398"/>
  <c r="P398"/>
  <c r="BI396"/>
  <c r="BH396"/>
  <c r="BG396"/>
  <c r="BE396"/>
  <c r="T396"/>
  <c r="R396"/>
  <c r="P396"/>
  <c r="BI389"/>
  <c r="BH389"/>
  <c r="BG389"/>
  <c r="BE389"/>
  <c r="T389"/>
  <c r="R389"/>
  <c r="P389"/>
  <c r="BI387"/>
  <c r="BH387"/>
  <c r="BG387"/>
  <c r="BE387"/>
  <c r="T387"/>
  <c r="R387"/>
  <c r="P387"/>
  <c r="BI377"/>
  <c r="BH377"/>
  <c r="BG377"/>
  <c r="BE377"/>
  <c r="T377"/>
  <c r="R377"/>
  <c r="P377"/>
  <c r="BI375"/>
  <c r="BH375"/>
  <c r="BG375"/>
  <c r="BE375"/>
  <c r="T375"/>
  <c r="R375"/>
  <c r="P375"/>
  <c r="BI371"/>
  <c r="BH371"/>
  <c r="BG371"/>
  <c r="BE371"/>
  <c r="T371"/>
  <c r="R371"/>
  <c r="P371"/>
  <c r="BI361"/>
  <c r="BH361"/>
  <c r="BG361"/>
  <c r="BE361"/>
  <c r="T361"/>
  <c r="R361"/>
  <c r="P361"/>
  <c r="BI358"/>
  <c r="BH358"/>
  <c r="BG358"/>
  <c r="BE358"/>
  <c r="T358"/>
  <c r="R358"/>
  <c r="P358"/>
  <c r="BI355"/>
  <c r="BH355"/>
  <c r="BG355"/>
  <c r="BE355"/>
  <c r="T355"/>
  <c r="R355"/>
  <c r="P355"/>
  <c r="BI354"/>
  <c r="BH354"/>
  <c r="BG354"/>
  <c r="BE354"/>
  <c r="T354"/>
  <c r="R354"/>
  <c r="P354"/>
  <c r="BI352"/>
  <c r="BH352"/>
  <c r="BG352"/>
  <c r="BE352"/>
  <c r="T352"/>
  <c r="R352"/>
  <c r="P352"/>
  <c r="BI350"/>
  <c r="BH350"/>
  <c r="BG350"/>
  <c r="BE350"/>
  <c r="T350"/>
  <c r="R350"/>
  <c r="P350"/>
  <c r="BI344"/>
  <c r="BH344"/>
  <c r="BG344"/>
  <c r="BE344"/>
  <c r="T344"/>
  <c r="R344"/>
  <c r="P344"/>
  <c r="BI310"/>
  <c r="BH310"/>
  <c r="BG310"/>
  <c r="BE310"/>
  <c r="T310"/>
  <c r="R310"/>
  <c r="P310"/>
  <c r="BI302"/>
  <c r="BH302"/>
  <c r="BG302"/>
  <c r="BE302"/>
  <c r="T302"/>
  <c r="R302"/>
  <c r="P302"/>
  <c r="BI297"/>
  <c r="BH297"/>
  <c r="BG297"/>
  <c r="BE297"/>
  <c r="T297"/>
  <c r="R297"/>
  <c r="P297"/>
  <c r="BI286"/>
  <c r="BH286"/>
  <c r="BG286"/>
  <c r="BE286"/>
  <c r="T286"/>
  <c r="R286"/>
  <c r="P286"/>
  <c r="BI283"/>
  <c r="BH283"/>
  <c r="BG283"/>
  <c r="BE283"/>
  <c r="T283"/>
  <c r="R283"/>
  <c r="P283"/>
  <c r="BI280"/>
  <c r="BH280"/>
  <c r="BG280"/>
  <c r="BE280"/>
  <c r="T280"/>
  <c r="R280"/>
  <c r="P280"/>
  <c r="BI277"/>
  <c r="BH277"/>
  <c r="BG277"/>
  <c r="BE277"/>
  <c r="T277"/>
  <c r="R277"/>
  <c r="P277"/>
  <c r="BI274"/>
  <c r="BH274"/>
  <c r="BG274"/>
  <c r="BE274"/>
  <c r="T274"/>
  <c r="R274"/>
  <c r="P274"/>
  <c r="BI270"/>
  <c r="BH270"/>
  <c r="BG270"/>
  <c r="BE270"/>
  <c r="T270"/>
  <c r="R270"/>
  <c r="P270"/>
  <c r="BI267"/>
  <c r="BH267"/>
  <c r="BG267"/>
  <c r="BE267"/>
  <c r="T267"/>
  <c r="R267"/>
  <c r="P267"/>
  <c r="BI265"/>
  <c r="BH265"/>
  <c r="BG265"/>
  <c r="BE265"/>
  <c r="T265"/>
  <c r="R265"/>
  <c r="P265"/>
  <c r="BI262"/>
  <c r="BH262"/>
  <c r="BG262"/>
  <c r="BE262"/>
  <c r="T262"/>
  <c r="R262"/>
  <c r="P262"/>
  <c r="BI259"/>
  <c r="BH259"/>
  <c r="BG259"/>
  <c r="BE259"/>
  <c r="T259"/>
  <c r="R259"/>
  <c r="P259"/>
  <c r="BI253"/>
  <c r="BH253"/>
  <c r="BG253"/>
  <c r="BE253"/>
  <c r="T253"/>
  <c r="R253"/>
  <c r="P253"/>
  <c r="BI250"/>
  <c r="BH250"/>
  <c r="BG250"/>
  <c r="BE250"/>
  <c r="T250"/>
  <c r="R250"/>
  <c r="P250"/>
  <c r="BI247"/>
  <c r="BH247"/>
  <c r="BG247"/>
  <c r="BE247"/>
  <c r="T247"/>
  <c r="R247"/>
  <c r="P247"/>
  <c r="BI243"/>
  <c r="BH243"/>
  <c r="BG243"/>
  <c r="BE243"/>
  <c r="T243"/>
  <c r="R243"/>
  <c r="P243"/>
  <c r="BI239"/>
  <c r="BH239"/>
  <c r="BG239"/>
  <c r="BE239"/>
  <c r="T239"/>
  <c r="R239"/>
  <c r="P239"/>
  <c r="BI237"/>
  <c r="BH237"/>
  <c r="BG237"/>
  <c r="BE237"/>
  <c r="T237"/>
  <c r="R237"/>
  <c r="P237"/>
  <c r="BI232"/>
  <c r="BH232"/>
  <c r="BG232"/>
  <c r="BE232"/>
  <c r="T232"/>
  <c r="R232"/>
  <c r="P232"/>
  <c r="BI226"/>
  <c r="BH226"/>
  <c r="BG226"/>
  <c r="BE226"/>
  <c r="T226"/>
  <c r="R226"/>
  <c r="P226"/>
  <c r="BI225"/>
  <c r="BH225"/>
  <c r="BG225"/>
  <c r="BE225"/>
  <c r="T225"/>
  <c r="R225"/>
  <c r="P225"/>
  <c r="BI224"/>
  <c r="BH224"/>
  <c r="BG224"/>
  <c r="BE224"/>
  <c r="T224"/>
  <c r="R224"/>
  <c r="P224"/>
  <c r="BI219"/>
  <c r="BH219"/>
  <c r="BG219"/>
  <c r="BE219"/>
  <c r="T219"/>
  <c r="R219"/>
  <c r="P219"/>
  <c r="BI218"/>
  <c r="BH218"/>
  <c r="BG218"/>
  <c r="BE218"/>
  <c r="T218"/>
  <c r="R218"/>
  <c r="P218"/>
  <c r="BI215"/>
  <c r="BH215"/>
  <c r="BG215"/>
  <c r="BE215"/>
  <c r="T215"/>
  <c r="R215"/>
  <c r="P215"/>
  <c r="BI211"/>
  <c r="BH211"/>
  <c r="BG211"/>
  <c r="BE211"/>
  <c r="T211"/>
  <c r="R211"/>
  <c r="P211"/>
  <c r="BI206"/>
  <c r="BH206"/>
  <c r="BG206"/>
  <c r="BE206"/>
  <c r="T206"/>
  <c r="R206"/>
  <c r="P206"/>
  <c r="BI201"/>
  <c r="BH201"/>
  <c r="BG201"/>
  <c r="BE201"/>
  <c r="T201"/>
  <c r="R201"/>
  <c r="P201"/>
  <c r="BI198"/>
  <c r="BH198"/>
  <c r="BG198"/>
  <c r="BE198"/>
  <c r="T198"/>
  <c r="R198"/>
  <c r="P198"/>
  <c r="BI193"/>
  <c r="BH193"/>
  <c r="BG193"/>
  <c r="BE193"/>
  <c r="T193"/>
  <c r="R193"/>
  <c r="P193"/>
  <c r="BI189"/>
  <c r="BH189"/>
  <c r="BG189"/>
  <c r="BE189"/>
  <c r="T189"/>
  <c r="R189"/>
  <c r="P189"/>
  <c r="BI185"/>
  <c r="BH185"/>
  <c r="BG185"/>
  <c r="BE185"/>
  <c r="T185"/>
  <c r="R185"/>
  <c r="P185"/>
  <c r="BI181"/>
  <c r="BH181"/>
  <c r="BG181"/>
  <c r="BE181"/>
  <c r="T181"/>
  <c r="R181"/>
  <c r="P181"/>
  <c r="BI179"/>
  <c r="BH179"/>
  <c r="BG179"/>
  <c r="BE179"/>
  <c r="T179"/>
  <c r="R179"/>
  <c r="P179"/>
  <c r="BI172"/>
  <c r="BH172"/>
  <c r="BG172"/>
  <c r="BE172"/>
  <c r="T172"/>
  <c r="R172"/>
  <c r="P172"/>
  <c r="BI165"/>
  <c r="BH165"/>
  <c r="BG165"/>
  <c r="BE165"/>
  <c r="T165"/>
  <c r="R165"/>
  <c r="P165"/>
  <c r="BI160"/>
  <c r="BH160"/>
  <c r="BG160"/>
  <c r="BE160"/>
  <c r="T160"/>
  <c r="R160"/>
  <c r="P160"/>
  <c r="BI157"/>
  <c r="BH157"/>
  <c r="BG157"/>
  <c r="BE157"/>
  <c r="T157"/>
  <c r="R157"/>
  <c r="P157"/>
  <c r="BI155"/>
  <c r="BH155"/>
  <c r="BG155"/>
  <c r="BE155"/>
  <c r="T155"/>
  <c r="R155"/>
  <c r="P155"/>
  <c r="BI153"/>
  <c r="BH153"/>
  <c r="BG153"/>
  <c r="BE153"/>
  <c r="T153"/>
  <c r="R153"/>
  <c r="P153"/>
  <c r="BI146"/>
  <c r="BH146"/>
  <c r="BG146"/>
  <c r="BE146"/>
  <c r="T146"/>
  <c r="R146"/>
  <c r="P146"/>
  <c r="BI144"/>
  <c r="BH144"/>
  <c r="BG144"/>
  <c r="BE144"/>
  <c r="T144"/>
  <c r="R144"/>
  <c r="P144"/>
  <c r="BI139"/>
  <c r="BH139"/>
  <c r="BG139"/>
  <c r="BE139"/>
  <c r="T139"/>
  <c r="R139"/>
  <c r="P139"/>
  <c r="BI137"/>
  <c r="BH137"/>
  <c r="BG137"/>
  <c r="BE137"/>
  <c r="T137"/>
  <c r="R137"/>
  <c r="P137"/>
  <c r="BI131"/>
  <c r="BH131"/>
  <c r="BG131"/>
  <c r="BE131"/>
  <c r="T131"/>
  <c r="R131"/>
  <c r="P131"/>
  <c r="BI129"/>
  <c r="BH129"/>
  <c r="BG129"/>
  <c r="BE129"/>
  <c r="T129"/>
  <c r="R129"/>
  <c r="P129"/>
  <c r="BI125"/>
  <c r="BH125"/>
  <c r="BG125"/>
  <c r="BE125"/>
  <c r="T125"/>
  <c r="R125"/>
  <c r="P125"/>
  <c r="BI123"/>
  <c r="BH123"/>
  <c r="BG123"/>
  <c r="BE123"/>
  <c r="T123"/>
  <c r="R123"/>
  <c r="P123"/>
  <c r="BI118"/>
  <c r="BH118"/>
  <c r="BG118"/>
  <c r="BE118"/>
  <c r="T118"/>
  <c r="R118"/>
  <c r="P118"/>
  <c r="BI113"/>
  <c r="BH113"/>
  <c r="BG113"/>
  <c r="BE113"/>
  <c r="T113"/>
  <c r="R113"/>
  <c r="P113"/>
  <c r="J107"/>
  <c r="J106"/>
  <c r="F106"/>
  <c r="F104"/>
  <c r="E102"/>
  <c r="J59"/>
  <c r="J58"/>
  <c r="F58"/>
  <c r="F56"/>
  <c r="E54"/>
  <c r="J20"/>
  <c r="E20"/>
  <c r="F107"/>
  <c r="J19"/>
  <c r="J14"/>
  <c r="J56"/>
  <c r="E7"/>
  <c r="E98"/>
  <c i="1" r="L50"/>
  <c r="AM50"/>
  <c r="AM49"/>
  <c r="L49"/>
  <c r="AM47"/>
  <c r="L47"/>
  <c r="L45"/>
  <c r="L44"/>
  <c i="16" r="J105"/>
  <c r="BK97"/>
  <c r="BK92"/>
  <c i="14" r="BK111"/>
  <c r="BK107"/>
  <c i="13" r="J102"/>
  <c r="J98"/>
  <c i="12" r="J121"/>
  <c r="J109"/>
  <c r="J101"/>
  <c r="BK96"/>
  <c i="11" r="BK111"/>
  <c r="J106"/>
  <c r="J101"/>
  <c i="10" r="J108"/>
  <c r="J106"/>
  <c r="BK97"/>
  <c i="9" r="BK155"/>
  <c r="BK146"/>
  <c r="BK138"/>
  <c r="BK127"/>
  <c i="6" r="BK125"/>
  <c r="J102"/>
  <c i="5" r="BK192"/>
  <c r="J184"/>
  <c r="J173"/>
  <c r="BK163"/>
  <c r="BK150"/>
  <c r="J145"/>
  <c r="J136"/>
  <c r="J124"/>
  <c r="J110"/>
  <c r="J106"/>
  <c i="4" r="BK153"/>
  <c r="BK145"/>
  <c r="BK132"/>
  <c r="BK114"/>
  <c i="3" r="BK251"/>
  <c r="J241"/>
  <c r="BK232"/>
  <c r="BK224"/>
  <c r="BK213"/>
  <c r="J201"/>
  <c r="J193"/>
  <c r="BK180"/>
  <c r="BK173"/>
  <c r="J146"/>
  <c r="BK133"/>
  <c r="J119"/>
  <c r="BK107"/>
  <c i="2" r="J1129"/>
  <c r="J1087"/>
  <c r="J1053"/>
  <c r="BK995"/>
  <c r="J979"/>
  <c r="J945"/>
  <c r="BK930"/>
  <c r="BK904"/>
  <c r="BK811"/>
  <c r="BK785"/>
  <c r="J777"/>
  <c r="J756"/>
  <c r="J713"/>
  <c r="J701"/>
  <c r="J676"/>
  <c r="J650"/>
  <c r="J635"/>
  <c r="BK604"/>
  <c r="J555"/>
  <c r="J529"/>
  <c r="J472"/>
  <c r="BK396"/>
  <c r="J358"/>
  <c r="BK350"/>
  <c r="BK280"/>
  <c r="BK253"/>
  <c r="J237"/>
  <c r="J218"/>
  <c r="J189"/>
  <c r="J137"/>
  <c r="J113"/>
  <c i="17" r="BK102"/>
  <c i="16" r="J100"/>
  <c r="BK98"/>
  <c i="15" r="BK103"/>
  <c r="BK98"/>
  <c i="14" r="BK110"/>
  <c r="J101"/>
  <c i="13" r="BK98"/>
  <c i="12" r="BK125"/>
  <c r="J114"/>
  <c r="BK110"/>
  <c r="J107"/>
  <c r="BK99"/>
  <c i="11" r="J115"/>
  <c r="BK108"/>
  <c i="10" r="BK104"/>
  <c r="BK95"/>
  <c i="9" r="BK143"/>
  <c r="J134"/>
  <c r="J128"/>
  <c r="J116"/>
  <c r="J112"/>
  <c r="BK105"/>
  <c i="8" r="J110"/>
  <c r="BK101"/>
  <c r="J93"/>
  <c i="7" r="BK98"/>
  <c r="J97"/>
  <c i="5" r="J181"/>
  <c r="BK132"/>
  <c r="BK123"/>
  <c r="BK114"/>
  <c r="J111"/>
  <c i="4" r="J158"/>
  <c r="J139"/>
  <c r="J116"/>
  <c i="3" r="BK253"/>
  <c r="J235"/>
  <c r="BK223"/>
  <c r="J213"/>
  <c r="J202"/>
  <c r="BK195"/>
  <c r="J183"/>
  <c r="BK177"/>
  <c r="BK141"/>
  <c r="J121"/>
  <c r="BK105"/>
  <c i="2" r="BK1103"/>
  <c r="J1034"/>
  <c r="BK994"/>
  <c r="J985"/>
  <c r="BK963"/>
  <c r="BK936"/>
  <c r="BK921"/>
  <c r="J897"/>
  <c r="BK852"/>
  <c r="J842"/>
  <c r="J828"/>
  <c r="J814"/>
  <c r="J793"/>
  <c r="BK756"/>
  <c r="J726"/>
  <c r="BK691"/>
  <c r="BK647"/>
  <c r="BK621"/>
  <c r="BK597"/>
  <c r="J541"/>
  <c r="BK529"/>
  <c r="BK506"/>
  <c r="BK480"/>
  <c r="J423"/>
  <c r="BK387"/>
  <c r="BK361"/>
  <c r="BK344"/>
  <c r="J283"/>
  <c r="J270"/>
  <c r="J224"/>
  <c r="J198"/>
  <c r="BK165"/>
  <c r="J155"/>
  <c r="BK113"/>
  <c i="17" r="BK117"/>
  <c r="J102"/>
  <c r="J90"/>
  <c i="16" r="J95"/>
  <c i="15" r="J100"/>
  <c i="14" r="J109"/>
  <c r="J103"/>
  <c r="BK97"/>
  <c i="12" r="J123"/>
  <c r="BK111"/>
  <c r="J102"/>
  <c i="11" r="BK118"/>
  <c r="J111"/>
  <c r="BK104"/>
  <c i="10" r="BK105"/>
  <c r="BK98"/>
  <c i="9" r="BK150"/>
  <c r="J142"/>
  <c r="BK136"/>
  <c r="BK129"/>
  <c r="BK123"/>
  <c r="J108"/>
  <c r="J101"/>
  <c i="8" r="BK111"/>
  <c r="BK97"/>
  <c r="BK94"/>
  <c i="7" r="BK95"/>
  <c i="6" r="BK126"/>
  <c r="BK120"/>
  <c r="BK113"/>
  <c r="BK105"/>
  <c r="J93"/>
  <c i="5" r="BK179"/>
  <c r="J165"/>
  <c r="J157"/>
  <c r="J141"/>
  <c r="BK127"/>
  <c r="BK120"/>
  <c r="J109"/>
  <c r="J99"/>
  <c i="4" r="J154"/>
  <c r="BK150"/>
  <c r="J141"/>
  <c r="J122"/>
  <c r="J114"/>
  <c r="BK102"/>
  <c i="3" r="BK252"/>
  <c r="J232"/>
  <c r="J221"/>
  <c r="J204"/>
  <c r="J198"/>
  <c r="BK192"/>
  <c r="BK184"/>
  <c r="J173"/>
  <c r="J161"/>
  <c r="BK151"/>
  <c r="J139"/>
  <c r="J133"/>
  <c r="BK121"/>
  <c i="2" r="BK1105"/>
  <c r="BK1087"/>
  <c r="BK1051"/>
  <c r="J1002"/>
  <c r="J973"/>
  <c r="BK942"/>
  <c r="J930"/>
  <c r="BK898"/>
  <c r="BK888"/>
  <c r="BK878"/>
  <c r="BK864"/>
  <c r="J825"/>
  <c r="J807"/>
  <c r="BK777"/>
  <c r="BK726"/>
  <c r="J695"/>
  <c r="J680"/>
  <c r="BK633"/>
  <c r="J608"/>
  <c r="BK567"/>
  <c r="J535"/>
  <c r="BK510"/>
  <c r="BK460"/>
  <c r="BK435"/>
  <c r="J396"/>
  <c r="J350"/>
  <c r="BK274"/>
  <c r="J243"/>
  <c r="J225"/>
  <c r="BK181"/>
  <c r="J146"/>
  <c r="J118"/>
  <c i="17" r="J117"/>
  <c r="J109"/>
  <c r="BK86"/>
  <c i="16" r="J98"/>
  <c i="15" r="J102"/>
  <c i="14" r="BK109"/>
  <c r="BK103"/>
  <c i="13" r="BK99"/>
  <c i="12" r="BK121"/>
  <c r="J116"/>
  <c r="BK105"/>
  <c r="BK97"/>
  <c i="11" r="J113"/>
  <c r="J105"/>
  <c r="BK103"/>
  <c r="J99"/>
  <c i="10" r="J105"/>
  <c r="J94"/>
  <c i="9" r="J146"/>
  <c r="J132"/>
  <c r="J126"/>
  <c r="BK124"/>
  <c r="BK111"/>
  <c r="BK101"/>
  <c i="8" r="BK110"/>
  <c r="J107"/>
  <c r="J102"/>
  <c r="J95"/>
  <c r="BK93"/>
  <c i="7" r="BK99"/>
  <c i="6" r="J129"/>
  <c r="BK111"/>
  <c r="J106"/>
  <c r="BK102"/>
  <c r="J99"/>
  <c i="5" r="BK190"/>
  <c r="BK173"/>
  <c r="BK152"/>
  <c r="BK148"/>
  <c r="J134"/>
  <c r="BK121"/>
  <c r="BK110"/>
  <c r="J97"/>
  <c i="4" r="BK134"/>
  <c r="BK122"/>
  <c i="3" r="J254"/>
  <c r="J246"/>
  <c r="J229"/>
  <c r="J215"/>
  <c r="BK181"/>
  <c r="BK167"/>
  <c r="J153"/>
  <c r="J141"/>
  <c r="BK136"/>
  <c r="BK129"/>
  <c r="J105"/>
  <c i="2" r="J1200"/>
  <c r="J1193"/>
  <c r="J1178"/>
  <c r="BK1159"/>
  <c r="J1154"/>
  <c r="J1152"/>
  <c r="BK1135"/>
  <c r="BK1127"/>
  <c r="BK1083"/>
  <c r="J1051"/>
  <c r="J995"/>
  <c r="BK973"/>
  <c r="J959"/>
  <c r="BK949"/>
  <c r="J921"/>
  <c r="BK894"/>
  <c r="J878"/>
  <c r="J852"/>
  <c r="J845"/>
  <c r="BK828"/>
  <c r="BK783"/>
  <c r="J771"/>
  <c r="J746"/>
  <c r="BK718"/>
  <c r="J697"/>
  <c r="BK666"/>
  <c r="BK625"/>
  <c r="BK606"/>
  <c r="J546"/>
  <c r="J510"/>
  <c r="J487"/>
  <c r="BK469"/>
  <c r="J435"/>
  <c r="J377"/>
  <c r="J310"/>
  <c r="J250"/>
  <c r="BK225"/>
  <c r="BK185"/>
  <c r="J139"/>
  <c i="18" r="F35"/>
  <c i="1" r="BB75"/>
  <c i="10" r="J103"/>
  <c r="J99"/>
  <c r="J96"/>
  <c i="9" r="J154"/>
  <c r="J141"/>
  <c r="BK133"/>
  <c r="J125"/>
  <c r="BK116"/>
  <c r="BK112"/>
  <c r="BK110"/>
  <c r="J103"/>
  <c r="J98"/>
  <c i="8" r="BK107"/>
  <c r="BK104"/>
  <c r="BK96"/>
  <c i="7" r="J102"/>
  <c r="BK100"/>
  <c r="J98"/>
  <c r="BK94"/>
  <c i="6" r="BK129"/>
  <c r="BK128"/>
  <c r="J123"/>
  <c r="J120"/>
  <c r="BK118"/>
  <c r="J116"/>
  <c r="J112"/>
  <c r="BK99"/>
  <c r="BK95"/>
  <c i="5" r="J191"/>
  <c r="BK181"/>
  <c r="BK169"/>
  <c r="J152"/>
  <c r="J146"/>
  <c r="BK141"/>
  <c r="J126"/>
  <c r="J114"/>
  <c r="J107"/>
  <c r="BK96"/>
  <c i="4" r="J144"/>
  <c r="BK128"/>
  <c r="J106"/>
  <c i="3" r="J244"/>
  <c r="J233"/>
  <c r="BK227"/>
  <c r="J217"/>
  <c r="J207"/>
  <c r="J195"/>
  <c r="J192"/>
  <c r="J179"/>
  <c r="J159"/>
  <c r="BK135"/>
  <c r="BK123"/>
  <c r="BK113"/>
  <c i="2" r="J1135"/>
  <c r="J1116"/>
  <c r="J1083"/>
  <c r="J1023"/>
  <c r="J994"/>
  <c r="BK976"/>
  <c r="BK932"/>
  <c r="BK913"/>
  <c r="BK821"/>
  <c r="J800"/>
  <c r="J784"/>
  <c r="BK773"/>
  <c r="J741"/>
  <c r="J709"/>
  <c r="BK684"/>
  <c r="J661"/>
  <c r="BK614"/>
  <c r="J572"/>
  <c r="BK541"/>
  <c r="J485"/>
  <c r="BK389"/>
  <c r="BK354"/>
  <c r="BK283"/>
  <c r="BK270"/>
  <c r="BK243"/>
  <c r="J226"/>
  <c r="BK206"/>
  <c r="J157"/>
  <c r="J123"/>
  <c i="17" r="BK109"/>
  <c i="16" r="BK105"/>
  <c r="BK96"/>
  <c i="15" r="BK99"/>
  <c i="14" r="J105"/>
  <c r="BK100"/>
  <c r="J96"/>
  <c i="13" r="BK96"/>
  <c i="12" r="J117"/>
  <c r="J112"/>
  <c r="BK109"/>
  <c r="J104"/>
  <c i="11" r="BK117"/>
  <c r="J110"/>
  <c i="10" r="BK100"/>
  <c r="BK96"/>
  <c i="9" r="BK149"/>
  <c r="BK142"/>
  <c r="J129"/>
  <c r="J122"/>
  <c r="J118"/>
  <c r="BK113"/>
  <c r="J107"/>
  <c i="8" r="BK105"/>
  <c r="J98"/>
  <c r="BK92"/>
  <c i="7" r="J92"/>
  <c i="6" r="J128"/>
  <c r="BK123"/>
  <c r="J118"/>
  <c r="J115"/>
  <c r="J110"/>
  <c r="BK107"/>
  <c r="BK101"/>
  <c r="BK98"/>
  <c r="BK96"/>
  <c r="J92"/>
  <c i="5" r="J192"/>
  <c r="BK185"/>
  <c r="J171"/>
  <c r="J167"/>
  <c r="BK161"/>
  <c r="BK149"/>
  <c r="BK145"/>
  <c r="BK136"/>
  <c r="J125"/>
  <c r="J120"/>
  <c r="BK112"/>
  <c r="J95"/>
  <c i="4" r="J149"/>
  <c r="BK146"/>
  <c r="J125"/>
  <c r="J104"/>
  <c i="3" r="J247"/>
  <c r="BK233"/>
  <c r="BK221"/>
  <c r="BK209"/>
  <c r="J197"/>
  <c r="J187"/>
  <c r="BK178"/>
  <c r="J155"/>
  <c r="BK137"/>
  <c r="J115"/>
  <c i="2" r="J1105"/>
  <c r="J1062"/>
  <c r="BK992"/>
  <c r="J978"/>
  <c r="BK959"/>
  <c r="J935"/>
  <c r="J916"/>
  <c r="BK867"/>
  <c r="BK849"/>
  <c r="BK835"/>
  <c r="J821"/>
  <c r="BK803"/>
  <c r="J774"/>
  <c r="J733"/>
  <c r="J708"/>
  <c r="BK680"/>
  <c r="BK641"/>
  <c r="BK608"/>
  <c r="BK547"/>
  <c r="BK532"/>
  <c r="J518"/>
  <c r="BK487"/>
  <c r="J469"/>
  <c r="BK431"/>
  <c r="J389"/>
  <c r="BK358"/>
  <c r="BK310"/>
  <c r="J277"/>
  <c r="BK250"/>
  <c r="J219"/>
  <c r="BK189"/>
  <c r="J160"/>
  <c r="BK139"/>
  <c i="1" r="AS57"/>
  <c i="15" r="J96"/>
  <c i="14" r="BK105"/>
  <c r="J99"/>
  <c i="12" r="J124"/>
  <c r="J122"/>
  <c r="J110"/>
  <c r="J100"/>
  <c i="11" r="J114"/>
  <c r="BK105"/>
  <c r="BK100"/>
  <c i="10" r="BK103"/>
  <c r="J100"/>
  <c i="9" r="J144"/>
  <c r="BK141"/>
  <c r="J133"/>
  <c r="J127"/>
  <c r="BK121"/>
  <c r="J105"/>
  <c i="8" r="BK113"/>
  <c r="BK102"/>
  <c i="7" r="J104"/>
  <c r="J94"/>
  <c i="6" r="BK127"/>
  <c r="BK122"/>
  <c r="BK117"/>
  <c r="BK106"/>
  <c r="J95"/>
  <c i="5" r="J187"/>
  <c r="BK177"/>
  <c r="J159"/>
  <c r="J142"/>
  <c r="J132"/>
  <c r="J122"/>
  <c r="BK116"/>
  <c r="BK113"/>
  <c r="BK104"/>
  <c i="4" r="BK158"/>
  <c r="BK151"/>
  <c r="BK147"/>
  <c r="BK139"/>
  <c r="BK118"/>
  <c r="BK104"/>
  <c i="3" r="BK254"/>
  <c r="BK237"/>
  <c r="J228"/>
  <c r="BK208"/>
  <c r="BK197"/>
  <c r="BK185"/>
  <c r="J180"/>
  <c r="J171"/>
  <c r="BK155"/>
  <c r="J149"/>
  <c r="J134"/>
  <c r="BK125"/>
  <c r="J113"/>
  <c i="2" r="BK1100"/>
  <c r="J1070"/>
  <c r="BK1020"/>
  <c r="J975"/>
  <c r="J972"/>
  <c r="BK939"/>
  <c r="J925"/>
  <c r="BK895"/>
  <c r="J873"/>
  <c r="BK831"/>
  <c r="BK784"/>
  <c r="BK746"/>
  <c r="BK712"/>
  <c r="BK697"/>
  <c r="J647"/>
  <c r="BK617"/>
  <c r="J597"/>
  <c r="J551"/>
  <c r="J524"/>
  <c r="J498"/>
  <c r="BK454"/>
  <c r="J419"/>
  <c r="BK371"/>
  <c r="J352"/>
  <c r="BK297"/>
  <c r="BK265"/>
  <c r="J215"/>
  <c r="BK201"/>
  <c r="BK160"/>
  <c r="J129"/>
  <c i="17" r="BK123"/>
  <c r="BK98"/>
  <c i="16" r="J101"/>
  <c r="J97"/>
  <c r="J92"/>
  <c i="15" r="J99"/>
  <c i="14" r="BK108"/>
  <c r="BK98"/>
  <c i="13" r="J96"/>
  <c i="12" r="BK119"/>
  <c r="J115"/>
  <c r="BK104"/>
  <c i="11" r="J118"/>
  <c r="J112"/>
  <c r="J102"/>
  <c r="J97"/>
  <c i="10" r="BK99"/>
  <c i="9" r="J149"/>
  <c r="BK144"/>
  <c r="J130"/>
  <c r="BK118"/>
  <c r="J110"/>
  <c i="8" r="J113"/>
  <c r="BK109"/>
  <c r="J104"/>
  <c r="J99"/>
  <c i="7" r="J103"/>
  <c i="6" r="BK131"/>
  <c r="J122"/>
  <c r="J109"/>
  <c r="J105"/>
  <c r="J101"/>
  <c r="BK93"/>
  <c i="5" r="BK188"/>
  <c r="J161"/>
  <c r="J150"/>
  <c r="J138"/>
  <c r="BK130"/>
  <c r="J112"/>
  <c r="BK101"/>
  <c i="4" r="J143"/>
  <c r="BK125"/>
  <c r="J110"/>
  <c i="3" r="J252"/>
  <c r="J237"/>
  <c r="BK217"/>
  <c r="BK189"/>
  <c r="BK175"/>
  <c r="BK165"/>
  <c r="BK157"/>
  <c r="BK146"/>
  <c r="J135"/>
  <c r="J123"/>
  <c i="2" r="BK1201"/>
  <c r="BK1193"/>
  <c r="BK1178"/>
  <c r="BK1163"/>
  <c r="BK1156"/>
  <c r="BK1153"/>
  <c r="BK1143"/>
  <c r="BK1132"/>
  <c r="BK1108"/>
  <c r="BK1062"/>
  <c r="BK1034"/>
  <c r="BK985"/>
  <c r="BK972"/>
  <c r="BK958"/>
  <c r="BK945"/>
  <c r="J898"/>
  <c r="J893"/>
  <c r="J860"/>
  <c r="J846"/>
  <c r="J835"/>
  <c r="BK793"/>
  <c r="BK774"/>
  <c r="J765"/>
  <c r="BK708"/>
  <c r="J684"/>
  <c r="J657"/>
  <c r="J621"/>
  <c r="BK591"/>
  <c r="BK534"/>
  <c r="BK498"/>
  <c r="BK485"/>
  <c r="BK441"/>
  <c r="J427"/>
  <c r="J375"/>
  <c r="J262"/>
  <c r="J232"/>
  <c r="BK218"/>
  <c r="BK172"/>
  <c r="BK137"/>
  <c r="BK118"/>
  <c i="18" r="F37"/>
  <c i="1" r="BD75"/>
  <c i="17" r="J86"/>
  <c i="16" r="BK102"/>
  <c r="J96"/>
  <c i="15" r="BK102"/>
  <c r="BK101"/>
  <c i="14" r="J110"/>
  <c r="J100"/>
  <c i="13" r="J101"/>
  <c r="J97"/>
  <c i="12" r="J119"/>
  <c r="BK112"/>
  <c r="J106"/>
  <c r="BK100"/>
  <c i="11" r="J117"/>
  <c r="BK110"/>
  <c r="BK102"/>
  <c r="BK99"/>
  <c r="J96"/>
  <c i="10" r="J107"/>
  <c r="J102"/>
  <c r="J98"/>
  <c r="J95"/>
  <c i="9" r="BK152"/>
  <c r="BK140"/>
  <c r="BK130"/>
  <c i="6" r="J96"/>
  <c i="5" r="BK193"/>
  <c r="BK186"/>
  <c r="BK175"/>
  <c r="BK157"/>
  <c r="J147"/>
  <c r="BK144"/>
  <c r="BK133"/>
  <c r="J123"/>
  <c r="BK109"/>
  <c r="J104"/>
  <c i="4" r="J146"/>
  <c r="J134"/>
  <c r="J118"/>
  <c i="3" r="J248"/>
  <c r="J239"/>
  <c r="BK229"/>
  <c r="J219"/>
  <c r="J208"/>
  <c r="BK198"/>
  <c r="J181"/>
  <c r="J175"/>
  <c r="BK161"/>
  <c r="J144"/>
  <c r="J129"/>
  <c r="BK115"/>
  <c r="J103"/>
  <c i="2" r="J1127"/>
  <c r="BK1095"/>
  <c r="J1038"/>
  <c r="BK998"/>
  <c r="BK982"/>
  <c r="J963"/>
  <c r="J942"/>
  <c r="J909"/>
  <c r="J824"/>
  <c r="J803"/>
  <c r="J786"/>
  <c r="J782"/>
  <c r="BK765"/>
  <c r="J718"/>
  <c r="J691"/>
  <c r="J670"/>
  <c r="J641"/>
  <c r="J606"/>
  <c r="J562"/>
  <c r="BK513"/>
  <c r="J457"/>
  <c r="J361"/>
  <c r="J302"/>
  <c r="BK277"/>
  <c r="J259"/>
  <c r="BK232"/>
  <c r="BK215"/>
  <c r="J181"/>
  <c r="BK146"/>
  <c i="18" r="BK84"/>
  <c i="16" r="BK106"/>
  <c r="J99"/>
  <c r="BK95"/>
  <c i="15" r="J101"/>
  <c r="J97"/>
  <c i="14" r="J106"/>
  <c r="BK102"/>
  <c i="13" r="BK102"/>
  <c i="12" r="BK120"/>
  <c r="BK115"/>
  <c r="BK108"/>
  <c r="J105"/>
  <c r="J96"/>
  <c i="11" r="BK113"/>
  <c i="10" r="BK108"/>
  <c r="J97"/>
  <c i="9" r="BK151"/>
  <c r="BK148"/>
  <c r="J138"/>
  <c r="J123"/>
  <c r="J121"/>
  <c r="J115"/>
  <c r="BK108"/>
  <c i="8" r="BK112"/>
  <c r="J97"/>
  <c i="7" r="BK104"/>
  <c r="J95"/>
  <c i="6" r="J131"/>
  <c r="J125"/>
  <c r="BK119"/>
  <c r="BK116"/>
  <c r="BK114"/>
  <c r="J108"/>
  <c r="BK103"/>
  <c r="BK100"/>
  <c r="BK97"/>
  <c r="BK94"/>
  <c i="5" r="J193"/>
  <c r="BK189"/>
  <c r="BK187"/>
  <c r="J169"/>
  <c r="BK165"/>
  <c r="BK151"/>
  <c r="BK147"/>
  <c r="J144"/>
  <c r="J127"/>
  <c r="BK117"/>
  <c r="J108"/>
  <c i="4" r="J151"/>
  <c r="J148"/>
  <c r="J132"/>
  <c i="3" r="BK255"/>
  <c r="BK246"/>
  <c r="BK230"/>
  <c r="BK219"/>
  <c r="BK207"/>
  <c r="BK201"/>
  <c r="BK193"/>
  <c r="BK179"/>
  <c r="J165"/>
  <c r="J151"/>
  <c r="J125"/>
  <c r="J117"/>
  <c r="BK103"/>
  <c i="2" r="BK1098"/>
  <c r="BK1002"/>
  <c r="BK988"/>
  <c r="BK968"/>
  <c r="J939"/>
  <c r="BK927"/>
  <c r="J913"/>
  <c r="BK893"/>
  <c r="BK846"/>
  <c r="J831"/>
  <c r="BK817"/>
  <c r="J795"/>
  <c r="BK776"/>
  <c r="BK741"/>
  <c r="J712"/>
  <c r="BK670"/>
  <c r="J625"/>
  <c r="J603"/>
  <c r="BK562"/>
  <c r="J534"/>
  <c r="J494"/>
  <c r="J476"/>
  <c r="J437"/>
  <c r="BK419"/>
  <c r="J354"/>
  <c r="BK302"/>
  <c r="J280"/>
  <c r="BK262"/>
  <c r="J211"/>
  <c r="J179"/>
  <c r="BK157"/>
  <c r="J131"/>
  <c i="18" r="J84"/>
  <c i="17" r="BK116"/>
  <c r="BK94"/>
  <c i="16" r="J102"/>
  <c i="14" r="J112"/>
  <c r="BK104"/>
  <c r="BK101"/>
  <c i="13" r="J99"/>
  <c i="12" r="J120"/>
  <c r="BK116"/>
  <c r="J98"/>
  <c i="11" r="BK112"/>
  <c r="J108"/>
  <c r="J98"/>
  <c i="10" r="BK106"/>
  <c i="9" r="J151"/>
  <c r="J143"/>
  <c r="J139"/>
  <c r="BK131"/>
  <c r="J124"/>
  <c r="BK106"/>
  <c i="8" r="J112"/>
  <c r="J103"/>
  <c r="BK95"/>
  <c i="7" r="BK96"/>
  <c r="J93"/>
  <c i="6" r="J124"/>
  <c r="BK115"/>
  <c r="BK110"/>
  <c r="J97"/>
  <c i="5" r="J190"/>
  <c r="J175"/>
  <c r="J163"/>
  <c r="BK143"/>
  <c r="BK134"/>
  <c r="J128"/>
  <c r="J121"/>
  <c r="J115"/>
  <c r="J105"/>
  <c r="BK95"/>
  <c i="4" r="BK149"/>
  <c r="J145"/>
  <c r="BK137"/>
  <c r="BK110"/>
  <c i="3" r="J255"/>
  <c r="J243"/>
  <c r="BK210"/>
  <c r="BK199"/>
  <c r="J189"/>
  <c r="BK182"/>
  <c r="J169"/>
  <c r="J157"/>
  <c r="BK147"/>
  <c r="J136"/>
  <c r="BK119"/>
  <c i="2" r="BK1116"/>
  <c r="J1095"/>
  <c r="BK1053"/>
  <c r="J993"/>
  <c r="BK978"/>
  <c r="J949"/>
  <c r="J936"/>
  <c r="J917"/>
  <c r="BK897"/>
  <c r="J888"/>
  <c r="BK856"/>
  <c r="BK800"/>
  <c r="BK782"/>
  <c r="BK729"/>
  <c r="J704"/>
  <c r="BK657"/>
  <c r="BK610"/>
  <c r="J591"/>
  <c r="J547"/>
  <c r="J513"/>
  <c r="BK484"/>
  <c r="BK437"/>
  <c r="J431"/>
  <c r="J398"/>
  <c r="J355"/>
  <c r="BK286"/>
  <c r="BK259"/>
  <c r="BK237"/>
  <c r="J206"/>
  <c r="J165"/>
  <c r="J144"/>
  <c i="1" r="AS61"/>
  <c i="17" r="BK90"/>
  <c i="16" r="BK99"/>
  <c r="BK93"/>
  <c i="15" r="J98"/>
  <c i="14" r="BK106"/>
  <c r="BK96"/>
  <c i="12" r="J125"/>
  <c r="BK118"/>
  <c r="J108"/>
  <c r="BK102"/>
  <c i="11" r="J116"/>
  <c r="BK106"/>
  <c r="J100"/>
  <c r="BK96"/>
  <c i="10" r="BK102"/>
  <c i="9" r="J150"/>
  <c r="J145"/>
  <c r="J136"/>
  <c r="BK128"/>
  <c r="J113"/>
  <c r="J106"/>
  <c r="J100"/>
  <c i="8" r="J108"/>
  <c r="J105"/>
  <c r="J100"/>
  <c r="J92"/>
  <c i="7" r="BK93"/>
  <c i="6" r="BK124"/>
  <c r="BK108"/>
  <c r="BK104"/>
  <c r="J100"/>
  <c i="5" r="BK191"/>
  <c r="J185"/>
  <c r="BK159"/>
  <c r="J149"/>
  <c r="J143"/>
  <c r="BK124"/>
  <c r="BK111"/>
  <c r="BK99"/>
  <c i="4" r="BK154"/>
  <c r="BK124"/>
  <c r="BK106"/>
  <c i="3" r="J251"/>
  <c r="BK239"/>
  <c r="J225"/>
  <c r="BK187"/>
  <c r="BK171"/>
  <c r="BK159"/>
  <c r="J147"/>
  <c r="J137"/>
  <c r="BK131"/>
  <c r="BK109"/>
  <c i="2" r="BK1200"/>
  <c r="BK1196"/>
  <c r="BK1180"/>
  <c r="J1166"/>
  <c r="J1159"/>
  <c r="BK1154"/>
  <c r="BK1152"/>
  <c r="J1143"/>
  <c r="BK1129"/>
  <c r="J1100"/>
  <c r="J1080"/>
  <c r="BK1038"/>
  <c r="BK979"/>
  <c r="J968"/>
  <c r="J954"/>
  <c r="J927"/>
  <c r="J904"/>
  <c r="BK892"/>
  <c r="J856"/>
  <c r="BK842"/>
  <c r="J817"/>
  <c r="BK676"/>
  <c r="BK635"/>
  <c r="J614"/>
  <c r="BK572"/>
  <c r="J523"/>
  <c r="J506"/>
  <c r="BK476"/>
  <c r="BK457"/>
  <c r="BK423"/>
  <c r="BK355"/>
  <c r="J253"/>
  <c r="BK226"/>
  <c r="BK198"/>
  <c r="BK153"/>
  <c r="BK131"/>
  <c i="18" r="F36"/>
  <c i="1" r="BC75"/>
  <c i="17" r="J98"/>
  <c i="16" r="BK101"/>
  <c r="J93"/>
  <c i="15" r="J103"/>
  <c i="14" r="BK112"/>
  <c r="J108"/>
  <c r="J98"/>
  <c i="13" r="BK100"/>
  <c i="12" r="BK123"/>
  <c r="J113"/>
  <c r="BK107"/>
  <c r="J103"/>
  <c r="J99"/>
  <c i="11" r="BK115"/>
  <c r="BK107"/>
  <c r="J103"/>
  <c r="BK97"/>
  <c i="10" r="J109"/>
  <c r="J104"/>
  <c r="J101"/>
  <c r="BK94"/>
  <c i="9" r="J147"/>
  <c r="BK139"/>
  <c r="BK114"/>
  <c r="BK109"/>
  <c r="BK100"/>
  <c i="8" r="BK108"/>
  <c r="J106"/>
  <c r="BK100"/>
  <c i="7" r="BK103"/>
  <c r="J101"/>
  <c r="J99"/>
  <c r="BK97"/>
  <c r="BK92"/>
  <c i="6" r="BK130"/>
  <c r="J127"/>
  <c r="J121"/>
  <c r="J119"/>
  <c r="J117"/>
  <c r="J113"/>
  <c r="BK109"/>
  <c r="BK92"/>
  <c i="5" r="J188"/>
  <c r="J177"/>
  <c r="BK167"/>
  <c r="J155"/>
  <c r="J148"/>
  <c r="BK142"/>
  <c r="BK128"/>
  <c r="BK122"/>
  <c r="BK108"/>
  <c r="BK105"/>
  <c i="4" r="J147"/>
  <c r="J137"/>
  <c r="J124"/>
  <c r="J102"/>
  <c i="3" r="BK243"/>
  <c r="BK235"/>
  <c r="BK228"/>
  <c r="J223"/>
  <c r="J209"/>
  <c r="J199"/>
  <c r="J184"/>
  <c r="J178"/>
  <c r="J167"/>
  <c r="BK139"/>
  <c r="BK127"/>
  <c r="J109"/>
  <c i="2" r="J1142"/>
  <c r="BK1112"/>
  <c r="BK1064"/>
  <c r="J1020"/>
  <c r="J988"/>
  <c r="J958"/>
  <c r="BK935"/>
  <c r="BK917"/>
  <c r="BK845"/>
  <c r="BK807"/>
  <c r="J783"/>
  <c r="BK771"/>
  <c r="J722"/>
  <c r="BK704"/>
  <c r="BK688"/>
  <c r="J666"/>
  <c r="BK629"/>
  <c r="BK603"/>
  <c r="BK546"/>
  <c r="BK523"/>
  <c r="J460"/>
  <c r="BK375"/>
  <c r="J297"/>
  <c r="J265"/>
  <c r="J247"/>
  <c r="BK219"/>
  <c r="J201"/>
  <c r="BK179"/>
  <c r="BK125"/>
  <c i="1" r="AS66"/>
  <c i="14" r="J104"/>
  <c r="BK99"/>
  <c i="13" r="J100"/>
  <c i="12" r="BK124"/>
  <c r="BK113"/>
  <c r="J111"/>
  <c r="BK103"/>
  <c i="11" r="BK116"/>
  <c r="J107"/>
  <c i="10" r="BK101"/>
  <c i="9" r="BK154"/>
  <c r="BK147"/>
  <c r="BK132"/>
  <c r="BK122"/>
  <c r="J120"/>
  <c r="J114"/>
  <c r="J111"/>
  <c r="BK103"/>
  <c i="8" r="BK99"/>
  <c r="J96"/>
  <c i="7" r="BK101"/>
  <c r="J96"/>
  <c i="5" r="BK184"/>
  <c r="BK126"/>
  <c r="J116"/>
  <c r="J113"/>
  <c r="BK97"/>
  <c i="4" r="J150"/>
  <c r="BK144"/>
  <c r="J120"/>
  <c i="3" r="BK248"/>
  <c r="BK241"/>
  <c r="BK225"/>
  <c r="BK215"/>
  <c r="BK204"/>
  <c r="J196"/>
  <c r="J185"/>
  <c r="BK163"/>
  <c r="J145"/>
  <c r="J131"/>
  <c i="2" r="J1108"/>
  <c r="BK1070"/>
  <c r="BK993"/>
  <c r="J982"/>
  <c r="J964"/>
  <c r="BK954"/>
  <c r="BK925"/>
  <c r="J894"/>
  <c r="J864"/>
  <c r="BK839"/>
  <c r="BK825"/>
  <c r="J811"/>
  <c r="J785"/>
  <c r="J773"/>
  <c r="J729"/>
  <c r="BK695"/>
  <c r="BK650"/>
  <c r="J617"/>
  <c r="J567"/>
  <c r="BK535"/>
  <c r="BK524"/>
  <c r="J502"/>
  <c r="J484"/>
  <c r="J454"/>
  <c r="BK398"/>
  <c r="J371"/>
  <c r="BK352"/>
  <c r="J286"/>
  <c r="J267"/>
  <c r="BK239"/>
  <c r="BK193"/>
  <c r="J172"/>
  <c r="J153"/>
  <c r="BK129"/>
  <c i="17" r="J123"/>
  <c r="BK107"/>
  <c i="16" r="J106"/>
  <c r="BK94"/>
  <c i="15" r="BK97"/>
  <c i="14" r="J111"/>
  <c r="J102"/>
  <c i="13" r="BK101"/>
  <c i="12" r="J118"/>
  <c r="BK114"/>
  <c r="BK101"/>
  <c r="J97"/>
  <c i="11" r="J109"/>
  <c r="BK101"/>
  <c i="10" r="BK109"/>
  <c i="9" r="J152"/>
  <c r="BK145"/>
  <c r="J140"/>
  <c r="BK134"/>
  <c r="BK126"/>
  <c r="BK120"/>
  <c r="BK107"/>
  <c r="BK98"/>
  <c i="8" r="J109"/>
  <c r="J101"/>
  <c i="7" r="J100"/>
  <c i="6" r="J130"/>
  <c r="BK121"/>
  <c r="J114"/>
  <c r="J111"/>
  <c r="J104"/>
  <c r="J94"/>
  <c i="5" r="J186"/>
  <c r="BK171"/>
  <c r="J151"/>
  <c r="BK138"/>
  <c r="J130"/>
  <c r="BK125"/>
  <c r="J117"/>
  <c r="BK107"/>
  <c r="J101"/>
  <c i="4" r="J153"/>
  <c r="BK148"/>
  <c r="BK143"/>
  <c r="J128"/>
  <c r="BK116"/>
  <c r="J103"/>
  <c i="3" r="J253"/>
  <c r="J230"/>
  <c r="J224"/>
  <c r="BK202"/>
  <c r="BK196"/>
  <c r="BK183"/>
  <c r="J177"/>
  <c r="J163"/>
  <c r="BK153"/>
  <c r="BK145"/>
  <c r="J127"/>
  <c r="BK117"/>
  <c i="2" r="J1132"/>
  <c r="J1103"/>
  <c r="BK1080"/>
  <c r="BK1023"/>
  <c r="J992"/>
  <c r="J976"/>
  <c r="BK953"/>
  <c r="J932"/>
  <c r="BK909"/>
  <c r="J892"/>
  <c r="J867"/>
  <c r="BK860"/>
  <c r="BK814"/>
  <c r="BK795"/>
  <c r="BK733"/>
  <c r="BK709"/>
  <c r="J688"/>
  <c r="J629"/>
  <c r="J604"/>
  <c r="BK555"/>
  <c r="J532"/>
  <c r="BK502"/>
  <c r="BK472"/>
  <c r="BK427"/>
  <c r="BK377"/>
  <c r="J344"/>
  <c r="BK267"/>
  <c r="BK247"/>
  <c r="BK211"/>
  <c r="J185"/>
  <c r="BK155"/>
  <c r="J125"/>
  <c i="17" r="J116"/>
  <c r="J107"/>
  <c r="J94"/>
  <c i="16" r="BK100"/>
  <c r="J94"/>
  <c i="15" r="BK100"/>
  <c r="BK96"/>
  <c i="14" r="J107"/>
  <c r="J97"/>
  <c i="13" r="BK97"/>
  <c i="12" r="BK122"/>
  <c r="BK117"/>
  <c r="BK106"/>
  <c r="BK98"/>
  <c i="11" r="BK114"/>
  <c r="BK109"/>
  <c r="J104"/>
  <c r="BK98"/>
  <c i="10" r="BK107"/>
  <c i="9" r="J155"/>
  <c r="J148"/>
  <c r="J131"/>
  <c r="BK125"/>
  <c r="BK115"/>
  <c r="J109"/>
  <c i="8" r="J111"/>
  <c r="BK106"/>
  <c r="BK103"/>
  <c r="BK98"/>
  <c r="J94"/>
  <c i="7" r="BK102"/>
  <c i="6" r="J126"/>
  <c r="BK112"/>
  <c r="J107"/>
  <c r="J103"/>
  <c r="J98"/>
  <c i="5" r="J189"/>
  <c r="J179"/>
  <c r="BK155"/>
  <c r="BK146"/>
  <c r="J133"/>
  <c r="BK115"/>
  <c r="BK106"/>
  <c r="J96"/>
  <c i="4" r="BK141"/>
  <c r="BK120"/>
  <c r="BK103"/>
  <c i="3" r="BK247"/>
  <c r="BK244"/>
  <c r="J227"/>
  <c r="J210"/>
  <c r="J182"/>
  <c r="BK169"/>
  <c r="BK149"/>
  <c r="BK144"/>
  <c r="BK134"/>
  <c r="J107"/>
  <c i="2" r="J1201"/>
  <c r="J1196"/>
  <c r="J1180"/>
  <c r="BK1166"/>
  <c r="J1163"/>
  <c r="J1156"/>
  <c r="J1153"/>
  <c r="BK1142"/>
  <c r="J1112"/>
  <c r="J1098"/>
  <c r="J1064"/>
  <c r="J998"/>
  <c r="BK975"/>
  <c r="BK964"/>
  <c r="J953"/>
  <c r="BK916"/>
  <c r="J895"/>
  <c r="BK873"/>
  <c r="J849"/>
  <c r="J839"/>
  <c r="BK824"/>
  <c r="BK786"/>
  <c r="J776"/>
  <c r="BK722"/>
  <c r="BK713"/>
  <c r="BK701"/>
  <c r="BK661"/>
  <c r="J633"/>
  <c r="J610"/>
  <c r="BK551"/>
  <c r="BK518"/>
  <c r="BK494"/>
  <c r="J480"/>
  <c r="J441"/>
  <c r="J387"/>
  <c r="J274"/>
  <c r="J239"/>
  <c r="BK224"/>
  <c r="J193"/>
  <c r="BK144"/>
  <c r="BK123"/>
  <c i="18" r="J33"/>
  <c i="1" r="AV75"/>
  <c i="2" l="1" r="R112"/>
  <c r="R159"/>
  <c r="T159"/>
  <c r="R266"/>
  <c r="P486"/>
  <c r="P605"/>
  <c r="R620"/>
  <c r="R649"/>
  <c r="R690"/>
  <c r="T703"/>
  <c r="R711"/>
  <c r="R728"/>
  <c r="BK851"/>
  <c r="J851"/>
  <c r="J81"/>
  <c r="R941"/>
  <c r="P997"/>
  <c r="P1082"/>
  <c r="P1107"/>
  <c r="P1131"/>
  <c r="T1131"/>
  <c r="T1155"/>
  <c r="T1195"/>
  <c i="3" r="R102"/>
  <c r="R101"/>
  <c r="BK112"/>
  <c r="BK143"/>
  <c r="J143"/>
  <c r="J72"/>
  <c r="BK191"/>
  <c r="J191"/>
  <c r="J73"/>
  <c r="BK206"/>
  <c r="J206"/>
  <c r="J74"/>
  <c r="P212"/>
  <c r="P250"/>
  <c i="4" r="BK101"/>
  <c r="J101"/>
  <c r="J69"/>
  <c r="T101"/>
  <c r="T127"/>
  <c r="BK136"/>
  <c r="J136"/>
  <c r="J72"/>
  <c r="T152"/>
  <c i="5" r="BK94"/>
  <c r="J94"/>
  <c r="J65"/>
  <c r="R94"/>
  <c r="R103"/>
  <c r="T119"/>
  <c r="P140"/>
  <c r="T154"/>
  <c r="T183"/>
  <c i="6" r="R91"/>
  <c i="7" r="P91"/>
  <c i="1" r="AU63"/>
  <c i="8" r="P91"/>
  <c i="1" r="AU64"/>
  <c i="9" r="P102"/>
  <c r="R117"/>
  <c r="T135"/>
  <c r="R153"/>
  <c i="10" r="P93"/>
  <c r="P92"/>
  <c i="1" r="AU67"/>
  <c i="11" r="BK95"/>
  <c r="BK94"/>
  <c r="BK93"/>
  <c r="J93"/>
  <c i="12" r="BK95"/>
  <c r="BK94"/>
  <c r="J94"/>
  <c r="J68"/>
  <c i="13" r="R95"/>
  <c r="R94"/>
  <c r="R93"/>
  <c i="14" r="BK95"/>
  <c r="J95"/>
  <c r="J69"/>
  <c i="15" r="P95"/>
  <c r="P94"/>
  <c r="P93"/>
  <c i="1" r="AU72"/>
  <c i="16" r="T91"/>
  <c r="T90"/>
  <c r="BK104"/>
  <c r="BK103"/>
  <c r="J103"/>
  <c r="J66"/>
  <c i="17" r="BK85"/>
  <c r="T108"/>
  <c i="2" r="BK112"/>
  <c r="P159"/>
  <c r="P192"/>
  <c r="T192"/>
  <c r="BK266"/>
  <c r="J266"/>
  <c r="J69"/>
  <c r="BK486"/>
  <c r="J486"/>
  <c r="J70"/>
  <c r="BK605"/>
  <c r="J605"/>
  <c r="J71"/>
  <c r="T605"/>
  <c r="P620"/>
  <c r="P649"/>
  <c r="P690"/>
  <c r="BK703"/>
  <c r="J703"/>
  <c r="J77"/>
  <c r="BK711"/>
  <c r="J711"/>
  <c r="J78"/>
  <c r="P728"/>
  <c r="P802"/>
  <c r="R851"/>
  <c r="T851"/>
  <c r="T941"/>
  <c r="T997"/>
  <c r="T1082"/>
  <c r="T1107"/>
  <c r="BK1155"/>
  <c r="J1155"/>
  <c r="J87"/>
  <c r="R1195"/>
  <c i="3" r="P102"/>
  <c r="P101"/>
  <c r="P112"/>
  <c r="T143"/>
  <c r="R191"/>
  <c r="R206"/>
  <c r="T212"/>
  <c r="R250"/>
  <c i="4" r="P101"/>
  <c r="BK127"/>
  <c r="J127"/>
  <c r="J70"/>
  <c r="R127"/>
  <c r="P136"/>
  <c r="P152"/>
  <c i="5" r="T94"/>
  <c r="T103"/>
  <c r="R119"/>
  <c r="T140"/>
  <c r="P154"/>
  <c r="R183"/>
  <c i="6" r="P91"/>
  <c i="1" r="AU62"/>
  <c i="7" r="R91"/>
  <c i="8" r="T91"/>
  <c i="9" r="P97"/>
  <c r="T97"/>
  <c r="T102"/>
  <c r="T117"/>
  <c r="R135"/>
  <c r="T153"/>
  <c i="10" r="T93"/>
  <c r="T92"/>
  <c i="11" r="T95"/>
  <c r="T94"/>
  <c r="T93"/>
  <c i="12" r="P95"/>
  <c r="P94"/>
  <c r="P93"/>
  <c i="1" r="AU69"/>
  <c i="13" r="P95"/>
  <c r="P94"/>
  <c r="P93"/>
  <c i="1" r="AU70"/>
  <c i="14" r="R95"/>
  <c r="R94"/>
  <c r="R93"/>
  <c i="15" r="R95"/>
  <c r="R94"/>
  <c r="R93"/>
  <c i="16" r="R91"/>
  <c r="R90"/>
  <c r="T104"/>
  <c r="T103"/>
  <c i="17" r="T85"/>
  <c r="T84"/>
  <c r="T83"/>
  <c r="BK108"/>
  <c r="J108"/>
  <c r="J62"/>
  <c i="2" r="T112"/>
  <c r="BK192"/>
  <c r="J192"/>
  <c r="J67"/>
  <c r="P266"/>
  <c r="T486"/>
  <c r="BK620"/>
  <c r="J620"/>
  <c r="J74"/>
  <c r="BK649"/>
  <c r="J649"/>
  <c r="J75"/>
  <c r="BK690"/>
  <c r="J690"/>
  <c r="J76"/>
  <c r="T690"/>
  <c r="R703"/>
  <c r="T711"/>
  <c r="T728"/>
  <c r="P851"/>
  <c r="P941"/>
  <c r="R997"/>
  <c r="R1082"/>
  <c r="R1107"/>
  <c r="R1131"/>
  <c r="P1155"/>
  <c r="BK1195"/>
  <c r="J1195"/>
  <c r="J88"/>
  <c i="3" r="BK102"/>
  <c r="J102"/>
  <c r="J69"/>
  <c r="T112"/>
  <c r="P143"/>
  <c r="P191"/>
  <c r="P206"/>
  <c r="BK212"/>
  <c r="J212"/>
  <c r="J75"/>
  <c r="BK250"/>
  <c r="J250"/>
  <c r="J76"/>
  <c i="4" r="R136"/>
  <c r="BK152"/>
  <c r="J152"/>
  <c r="J73"/>
  <c i="5" r="P94"/>
  <c r="P103"/>
  <c r="P119"/>
  <c r="BK140"/>
  <c r="J140"/>
  <c r="J68"/>
  <c r="BK154"/>
  <c r="J154"/>
  <c r="J69"/>
  <c r="P183"/>
  <c i="6" r="BK91"/>
  <c r="J91"/>
  <c i="7" r="T91"/>
  <c i="8" r="R91"/>
  <c i="9" r="R97"/>
  <c r="R102"/>
  <c r="P117"/>
  <c r="P135"/>
  <c r="P153"/>
  <c i="10" r="BK93"/>
  <c r="BK92"/>
  <c r="J92"/>
  <c i="11" r="R95"/>
  <c r="R94"/>
  <c r="R93"/>
  <c i="12" r="R95"/>
  <c r="R94"/>
  <c r="R93"/>
  <c i="13" r="BK95"/>
  <c r="BK94"/>
  <c r="BK93"/>
  <c r="J93"/>
  <c r="J67"/>
  <c i="14" r="T95"/>
  <c r="T94"/>
  <c r="T93"/>
  <c i="15" r="T95"/>
  <c r="T94"/>
  <c r="T93"/>
  <c i="16" r="P91"/>
  <c r="P90"/>
  <c r="R104"/>
  <c r="R103"/>
  <c i="17" r="R85"/>
  <c r="P108"/>
  <c i="2" r="P112"/>
  <c r="BK159"/>
  <c r="J159"/>
  <c r="J66"/>
  <c r="R192"/>
  <c r="BK231"/>
  <c r="J231"/>
  <c r="J68"/>
  <c r="P231"/>
  <c r="R231"/>
  <c r="T231"/>
  <c r="T266"/>
  <c r="R486"/>
  <c r="R605"/>
  <c r="T620"/>
  <c r="T649"/>
  <c r="P703"/>
  <c r="P711"/>
  <c r="BK728"/>
  <c r="J728"/>
  <c r="J79"/>
  <c r="BK802"/>
  <c r="J802"/>
  <c r="J80"/>
  <c r="R802"/>
  <c r="T802"/>
  <c r="BK941"/>
  <c r="J941"/>
  <c r="J82"/>
  <c r="BK997"/>
  <c r="J997"/>
  <c r="J83"/>
  <c r="BK1082"/>
  <c r="J1082"/>
  <c r="J84"/>
  <c r="BK1107"/>
  <c r="J1107"/>
  <c r="J85"/>
  <c r="BK1131"/>
  <c r="J1131"/>
  <c r="J86"/>
  <c r="R1155"/>
  <c r="P1195"/>
  <c i="3" r="T102"/>
  <c r="T101"/>
  <c r="R112"/>
  <c r="R143"/>
  <c r="T191"/>
  <c r="T206"/>
  <c r="R212"/>
  <c r="T250"/>
  <c i="4" r="R101"/>
  <c r="P127"/>
  <c r="T136"/>
  <c r="R152"/>
  <c i="5" r="BK103"/>
  <c r="J103"/>
  <c r="J66"/>
  <c r="BK119"/>
  <c r="J119"/>
  <c r="J67"/>
  <c r="R140"/>
  <c r="R154"/>
  <c r="BK183"/>
  <c r="J183"/>
  <c r="J70"/>
  <c i="6" r="T91"/>
  <c i="7" r="BK91"/>
  <c r="J91"/>
  <c r="J67"/>
  <c i="8" r="BK91"/>
  <c r="J91"/>
  <c i="9" r="BK97"/>
  <c r="J97"/>
  <c r="J68"/>
  <c r="BK102"/>
  <c r="J102"/>
  <c r="J69"/>
  <c r="BK117"/>
  <c r="J117"/>
  <c r="J70"/>
  <c r="BK135"/>
  <c r="J135"/>
  <c r="J71"/>
  <c r="BK153"/>
  <c r="J153"/>
  <c r="J72"/>
  <c i="10" r="R93"/>
  <c r="R92"/>
  <c i="11" r="P95"/>
  <c r="P94"/>
  <c r="P93"/>
  <c i="1" r="AU68"/>
  <c i="12" r="T95"/>
  <c r="T94"/>
  <c r="T93"/>
  <c i="13" r="T95"/>
  <c r="T94"/>
  <c r="T93"/>
  <c i="14" r="P95"/>
  <c r="P94"/>
  <c r="P93"/>
  <c i="1" r="AU71"/>
  <c i="15" r="BK95"/>
  <c r="J95"/>
  <c r="J69"/>
  <c i="16" r="BK91"/>
  <c r="J91"/>
  <c r="J65"/>
  <c r="P104"/>
  <c r="P103"/>
  <c i="17" r="P85"/>
  <c r="P84"/>
  <c r="P83"/>
  <c i="1" r="AU74"/>
  <c i="17" r="R108"/>
  <c i="2" r="J104"/>
  <c r="BF139"/>
  <c r="BF146"/>
  <c r="BF215"/>
  <c r="BF226"/>
  <c r="BF237"/>
  <c r="BF250"/>
  <c r="BF262"/>
  <c r="BF270"/>
  <c r="BF277"/>
  <c r="BF283"/>
  <c r="BF297"/>
  <c r="BF350"/>
  <c r="BF355"/>
  <c r="BF371"/>
  <c r="BF377"/>
  <c r="BF427"/>
  <c r="BF431"/>
  <c r="BF435"/>
  <c r="BF437"/>
  <c r="BF472"/>
  <c r="BF476"/>
  <c r="BF597"/>
  <c r="BF608"/>
  <c r="BF610"/>
  <c r="BF614"/>
  <c r="BF617"/>
  <c r="BF621"/>
  <c r="BF684"/>
  <c r="BF701"/>
  <c r="BF712"/>
  <c r="BF713"/>
  <c r="BF718"/>
  <c r="BF726"/>
  <c r="BF741"/>
  <c r="BF756"/>
  <c r="BF765"/>
  <c r="BF773"/>
  <c r="BF774"/>
  <c r="BF782"/>
  <c r="BF786"/>
  <c r="BF800"/>
  <c r="BF814"/>
  <c r="BF831"/>
  <c r="BF842"/>
  <c r="BF846"/>
  <c r="BF860"/>
  <c r="BF864"/>
  <c r="BF894"/>
  <c r="BF895"/>
  <c r="BF898"/>
  <c r="BF913"/>
  <c r="BF917"/>
  <c r="BF953"/>
  <c r="BF968"/>
  <c r="BF992"/>
  <c r="BF993"/>
  <c r="BF994"/>
  <c r="BF995"/>
  <c r="BF1020"/>
  <c r="BF1098"/>
  <c r="BF1108"/>
  <c r="BF1112"/>
  <c r="BF1135"/>
  <c r="BF1142"/>
  <c r="BF1143"/>
  <c r="BF1152"/>
  <c r="BF1153"/>
  <c r="BF1154"/>
  <c r="BF1156"/>
  <c r="BF1159"/>
  <c r="BF1163"/>
  <c r="BF1166"/>
  <c r="BF1178"/>
  <c r="BF1180"/>
  <c r="BF1193"/>
  <c r="BF1196"/>
  <c r="BF1200"/>
  <c r="BF1201"/>
  <c i="3" r="E52"/>
  <c r="F63"/>
  <c r="J94"/>
  <c r="BF103"/>
  <c r="BF105"/>
  <c r="BF121"/>
  <c r="BF129"/>
  <c r="BF135"/>
  <c r="BF136"/>
  <c r="BF145"/>
  <c r="BF151"/>
  <c r="BF173"/>
  <c r="BF175"/>
  <c r="BF178"/>
  <c r="BF181"/>
  <c r="BF189"/>
  <c r="BF192"/>
  <c r="BF197"/>
  <c r="BF198"/>
  <c r="BF204"/>
  <c r="BF225"/>
  <c r="BF227"/>
  <c r="BF229"/>
  <c r="BF233"/>
  <c r="BF244"/>
  <c r="BF252"/>
  <c r="BF254"/>
  <c i="4" r="E85"/>
  <c r="F96"/>
  <c r="BF102"/>
  <c r="BF103"/>
  <c r="BF110"/>
  <c r="BF118"/>
  <c r="BF137"/>
  <c i="5" r="F59"/>
  <c r="J86"/>
  <c r="BF95"/>
  <c r="BF96"/>
  <c r="BF109"/>
  <c r="BF111"/>
  <c r="BF116"/>
  <c r="BF120"/>
  <c r="BF130"/>
  <c r="BF136"/>
  <c r="BF145"/>
  <c r="BF146"/>
  <c r="BF149"/>
  <c r="BF151"/>
  <c r="BF161"/>
  <c r="BF165"/>
  <c r="BF173"/>
  <c r="BF177"/>
  <c r="BF179"/>
  <c i="6" r="J60"/>
  <c r="F63"/>
  <c r="BF99"/>
  <c r="BF103"/>
  <c r="BF108"/>
  <c r="BF110"/>
  <c r="BF111"/>
  <c r="BF112"/>
  <c r="BF125"/>
  <c r="BF128"/>
  <c r="BF129"/>
  <c i="7" r="E77"/>
  <c r="F88"/>
  <c r="BF92"/>
  <c r="BF98"/>
  <c r="BF100"/>
  <c r="BF103"/>
  <c i="8" r="F63"/>
  <c r="BF93"/>
  <c r="BF103"/>
  <c r="BF105"/>
  <c r="BF107"/>
  <c i="9" r="J60"/>
  <c r="BF100"/>
  <c r="BF105"/>
  <c r="BF108"/>
  <c r="BF109"/>
  <c r="BF113"/>
  <c r="BF114"/>
  <c r="BF115"/>
  <c r="BF120"/>
  <c r="BF125"/>
  <c r="BF126"/>
  <c r="BF129"/>
  <c r="BF131"/>
  <c r="BF134"/>
  <c r="BF139"/>
  <c r="BF140"/>
  <c r="BF145"/>
  <c r="BF148"/>
  <c r="BF154"/>
  <c i="10" r="J86"/>
  <c r="BE96"/>
  <c r="BE102"/>
  <c r="BE103"/>
  <c r="BE106"/>
  <c i="11" r="J60"/>
  <c r="F63"/>
  <c r="BF99"/>
  <c r="BF111"/>
  <c r="BF112"/>
  <c r="BF116"/>
  <c r="BF118"/>
  <c i="12" r="BF97"/>
  <c r="BF109"/>
  <c r="BF112"/>
  <c r="BF115"/>
  <c r="BF117"/>
  <c r="BF118"/>
  <c r="BF121"/>
  <c r="BF124"/>
  <c i="13" r="J60"/>
  <c r="BF96"/>
  <c i="14" r="BF96"/>
  <c r="BF105"/>
  <c r="BF106"/>
  <c r="BF109"/>
  <c i="15" r="J60"/>
  <c r="F63"/>
  <c r="BF98"/>
  <c r="BF99"/>
  <c i="16" r="BF93"/>
  <c r="BF96"/>
  <c r="BF97"/>
  <c r="BF100"/>
  <c i="17" r="J77"/>
  <c r="BF86"/>
  <c r="BF102"/>
  <c r="BF107"/>
  <c r="BF109"/>
  <c i="18" r="J52"/>
  <c r="BF84"/>
  <c r="BK83"/>
  <c r="J83"/>
  <c r="J61"/>
  <c i="2" r="BF113"/>
  <c r="BF129"/>
  <c r="BF144"/>
  <c r="BF153"/>
  <c r="BF157"/>
  <c r="BF160"/>
  <c r="BF198"/>
  <c r="BF224"/>
  <c r="BF232"/>
  <c r="BF247"/>
  <c r="BF259"/>
  <c r="BF302"/>
  <c r="BF310"/>
  <c r="BF361"/>
  <c r="BF387"/>
  <c r="BF396"/>
  <c r="BF398"/>
  <c r="BF457"/>
  <c r="BF480"/>
  <c r="BF484"/>
  <c r="BF494"/>
  <c r="BF498"/>
  <c r="BF510"/>
  <c r="BF529"/>
  <c r="BF534"/>
  <c r="BF546"/>
  <c r="BF547"/>
  <c r="BF572"/>
  <c r="BF591"/>
  <c r="BF604"/>
  <c r="BF625"/>
  <c r="BF688"/>
  <c r="BF691"/>
  <c r="BF708"/>
  <c r="BF722"/>
  <c r="BF729"/>
  <c r="BF776"/>
  <c r="BF785"/>
  <c r="BF817"/>
  <c r="BF824"/>
  <c r="BF825"/>
  <c r="BF839"/>
  <c r="BF873"/>
  <c r="BF888"/>
  <c r="BF892"/>
  <c r="BF897"/>
  <c r="BF904"/>
  <c r="BF921"/>
  <c r="BF927"/>
  <c r="BF930"/>
  <c r="BF935"/>
  <c r="BF936"/>
  <c r="BF945"/>
  <c r="BF949"/>
  <c r="BF963"/>
  <c r="BF964"/>
  <c r="BF972"/>
  <c r="BF973"/>
  <c r="BF976"/>
  <c r="BF988"/>
  <c r="BF998"/>
  <c r="BF1002"/>
  <c r="BF1062"/>
  <c r="BF1064"/>
  <c r="BF1070"/>
  <c r="BF1080"/>
  <c r="BF1100"/>
  <c r="BF1116"/>
  <c r="BF1127"/>
  <c r="BF1129"/>
  <c i="3" r="BF107"/>
  <c r="BF125"/>
  <c r="BF131"/>
  <c r="BF133"/>
  <c r="BF147"/>
  <c r="BF153"/>
  <c r="BF155"/>
  <c r="BF161"/>
  <c r="BF169"/>
  <c r="BF177"/>
  <c r="BF179"/>
  <c r="BF180"/>
  <c r="BF202"/>
  <c r="BF210"/>
  <c r="BF219"/>
  <c r="BF223"/>
  <c r="BF230"/>
  <c r="BF241"/>
  <c r="BF248"/>
  <c r="BF251"/>
  <c r="BF253"/>
  <c r="BF255"/>
  <c i="4" r="J60"/>
  <c r="BF104"/>
  <c r="BF114"/>
  <c r="BF120"/>
  <c r="BF125"/>
  <c r="BF132"/>
  <c r="BF139"/>
  <c r="BF141"/>
  <c r="BF149"/>
  <c r="BF150"/>
  <c r="BK157"/>
  <c r="J157"/>
  <c r="J75"/>
  <c i="5" r="E50"/>
  <c r="BF97"/>
  <c r="BF99"/>
  <c r="BF104"/>
  <c r="BF121"/>
  <c r="BF127"/>
  <c r="BF128"/>
  <c r="BF133"/>
  <c r="BF141"/>
  <c r="BF142"/>
  <c r="BF148"/>
  <c r="BF150"/>
  <c r="BF157"/>
  <c r="BF171"/>
  <c r="BF189"/>
  <c i="6" r="E52"/>
  <c r="BF92"/>
  <c r="BF93"/>
  <c r="BF94"/>
  <c r="BF98"/>
  <c r="BF104"/>
  <c r="BF105"/>
  <c r="BF113"/>
  <c r="BF114"/>
  <c r="BF116"/>
  <c r="BF123"/>
  <c r="BF126"/>
  <c r="BF131"/>
  <c i="7" r="J60"/>
  <c r="BF94"/>
  <c r="BF99"/>
  <c i="8" r="BF92"/>
  <c r="BF95"/>
  <c r="BF99"/>
  <c r="BF101"/>
  <c r="BF102"/>
  <c r="BF106"/>
  <c r="BF109"/>
  <c r="BF111"/>
  <c r="BF113"/>
  <c i="9" r="E52"/>
  <c r="BF107"/>
  <c r="BF110"/>
  <c r="BF118"/>
  <c r="BF123"/>
  <c r="BF124"/>
  <c r="BF127"/>
  <c r="BF130"/>
  <c r="BF132"/>
  <c r="BF141"/>
  <c r="BF142"/>
  <c r="BF151"/>
  <c i="10" r="E78"/>
  <c r="BE94"/>
  <c r="BE107"/>
  <c i="11" r="BF96"/>
  <c r="BF97"/>
  <c r="BF98"/>
  <c r="BF101"/>
  <c r="BF102"/>
  <c r="BF103"/>
  <c r="BF105"/>
  <c r="BF107"/>
  <c r="BF108"/>
  <c r="BF109"/>
  <c r="BF115"/>
  <c r="BF117"/>
  <c i="12" r="J60"/>
  <c r="F63"/>
  <c r="BF96"/>
  <c r="BF98"/>
  <c r="BF101"/>
  <c r="BF102"/>
  <c r="BF103"/>
  <c r="BF104"/>
  <c r="BF114"/>
  <c r="BF119"/>
  <c r="BF120"/>
  <c r="BF123"/>
  <c i="13" r="E79"/>
  <c r="BF97"/>
  <c r="BF98"/>
  <c r="BF100"/>
  <c r="BF102"/>
  <c i="14" r="F90"/>
  <c r="BF98"/>
  <c r="BF99"/>
  <c r="BF102"/>
  <c r="BF107"/>
  <c r="BF108"/>
  <c r="BF110"/>
  <c i="15" r="BF97"/>
  <c i="16" r="E50"/>
  <c r="F59"/>
  <c r="BF95"/>
  <c r="BF105"/>
  <c i="17" r="E48"/>
  <c r="BF98"/>
  <c r="BF117"/>
  <c r="BF123"/>
  <c i="2" r="E50"/>
  <c r="F59"/>
  <c r="BF123"/>
  <c r="BF125"/>
  <c r="BF137"/>
  <c r="BF165"/>
  <c r="BF181"/>
  <c r="BF201"/>
  <c r="BF206"/>
  <c r="BF218"/>
  <c r="BF219"/>
  <c r="BF239"/>
  <c r="BF267"/>
  <c r="BF280"/>
  <c r="BF344"/>
  <c r="BF352"/>
  <c r="BF419"/>
  <c r="BF423"/>
  <c r="BF441"/>
  <c r="BF460"/>
  <c r="BF487"/>
  <c r="BF513"/>
  <c r="BF524"/>
  <c r="BF532"/>
  <c r="BF535"/>
  <c r="BF541"/>
  <c r="BF562"/>
  <c r="BF606"/>
  <c r="BF629"/>
  <c r="BF647"/>
  <c r="BF704"/>
  <c r="BF746"/>
  <c r="BF771"/>
  <c r="BF795"/>
  <c r="BF807"/>
  <c r="BF811"/>
  <c r="BF828"/>
  <c r="BF835"/>
  <c r="BF852"/>
  <c r="BF856"/>
  <c r="BF867"/>
  <c r="BF878"/>
  <c r="BF893"/>
  <c r="BF909"/>
  <c r="BF925"/>
  <c r="BF939"/>
  <c r="BF958"/>
  <c r="BF978"/>
  <c r="BF979"/>
  <c r="BF982"/>
  <c r="BF985"/>
  <c r="BF1053"/>
  <c r="BF1095"/>
  <c r="BF1103"/>
  <c r="BK616"/>
  <c r="J616"/>
  <c r="J72"/>
  <c i="3" r="BF115"/>
  <c r="BF119"/>
  <c r="BF123"/>
  <c r="BF137"/>
  <c r="BF139"/>
  <c r="BF141"/>
  <c r="BF146"/>
  <c r="BF149"/>
  <c r="BF163"/>
  <c r="BF171"/>
  <c r="BF182"/>
  <c r="BF184"/>
  <c r="BF185"/>
  <c r="BF195"/>
  <c r="BF196"/>
  <c r="BF201"/>
  <c r="BF207"/>
  <c r="BF213"/>
  <c r="BF224"/>
  <c r="BF243"/>
  <c r="BF246"/>
  <c r="BF247"/>
  <c i="4" r="BF106"/>
  <c r="BF124"/>
  <c r="BF128"/>
  <c r="BF146"/>
  <c r="BF147"/>
  <c r="BF151"/>
  <c r="BF153"/>
  <c r="BF158"/>
  <c i="5" r="BF101"/>
  <c r="BF110"/>
  <c r="BF112"/>
  <c r="BF113"/>
  <c r="BF114"/>
  <c r="BF115"/>
  <c r="BF123"/>
  <c r="BF124"/>
  <c r="BF125"/>
  <c r="BF126"/>
  <c r="BF132"/>
  <c r="BF134"/>
  <c r="BF155"/>
  <c r="BF159"/>
  <c r="BF169"/>
  <c r="BF175"/>
  <c r="BF181"/>
  <c r="BF185"/>
  <c r="BF186"/>
  <c r="BF191"/>
  <c r="BF192"/>
  <c i="6" r="BF100"/>
  <c r="BF101"/>
  <c r="BF107"/>
  <c r="BF119"/>
  <c r="BF121"/>
  <c r="BF124"/>
  <c r="BF130"/>
  <c i="7" r="BF96"/>
  <c r="BF101"/>
  <c r="BF104"/>
  <c i="8" r="E52"/>
  <c r="J85"/>
  <c r="BF96"/>
  <c r="BF97"/>
  <c r="BF98"/>
  <c r="BF100"/>
  <c r="BF104"/>
  <c r="BF110"/>
  <c i="9" r="F93"/>
  <c r="BF103"/>
  <c r="BF106"/>
  <c r="BF112"/>
  <c r="BF116"/>
  <c r="BF121"/>
  <c r="BF128"/>
  <c r="BF133"/>
  <c r="BF136"/>
  <c r="BF138"/>
  <c r="BF150"/>
  <c r="BF152"/>
  <c r="BF155"/>
  <c i="10" r="F63"/>
  <c r="BE98"/>
  <c r="BE101"/>
  <c r="BE105"/>
  <c i="11" r="BF106"/>
  <c r="BF113"/>
  <c r="BF114"/>
  <c i="12" r="E52"/>
  <c r="BF106"/>
  <c r="BF113"/>
  <c r="BF116"/>
  <c r="BF122"/>
  <c r="BF125"/>
  <c i="13" r="F63"/>
  <c r="BF99"/>
  <c r="BF101"/>
  <c i="14" r="E52"/>
  <c r="BF97"/>
  <c r="BF100"/>
  <c r="BF103"/>
  <c r="BF104"/>
  <c r="BF111"/>
  <c i="15" r="E52"/>
  <c r="BF96"/>
  <c r="BF100"/>
  <c i="16" r="J83"/>
  <c r="BF94"/>
  <c r="BF98"/>
  <c r="BF99"/>
  <c i="17" r="BF116"/>
  <c i="2" r="BF118"/>
  <c r="BF131"/>
  <c r="BF155"/>
  <c r="BF172"/>
  <c r="BF179"/>
  <c r="BF185"/>
  <c r="BF189"/>
  <c r="BF193"/>
  <c r="BF211"/>
  <c r="BF225"/>
  <c r="BF243"/>
  <c r="BF253"/>
  <c r="BF265"/>
  <c r="BF274"/>
  <c r="BF286"/>
  <c r="BF354"/>
  <c r="BF358"/>
  <c r="BF375"/>
  <c r="BF389"/>
  <c r="BF454"/>
  <c r="BF469"/>
  <c r="BF485"/>
  <c r="BF502"/>
  <c r="BF506"/>
  <c r="BF518"/>
  <c r="BF523"/>
  <c r="BF551"/>
  <c r="BF555"/>
  <c r="BF567"/>
  <c r="BF603"/>
  <c r="BF633"/>
  <c r="BF635"/>
  <c r="BF641"/>
  <c r="BF650"/>
  <c r="BF657"/>
  <c r="BF661"/>
  <c r="BF666"/>
  <c r="BF670"/>
  <c r="BF676"/>
  <c r="BF680"/>
  <c r="BF695"/>
  <c r="BF697"/>
  <c r="BF709"/>
  <c r="BF733"/>
  <c r="BF777"/>
  <c r="BF783"/>
  <c r="BF784"/>
  <c r="BF793"/>
  <c r="BF803"/>
  <c r="BF821"/>
  <c r="BF845"/>
  <c r="BF849"/>
  <c r="BF916"/>
  <c r="BF932"/>
  <c r="BF942"/>
  <c r="BF954"/>
  <c r="BF959"/>
  <c r="BF975"/>
  <c r="BF1023"/>
  <c r="BF1034"/>
  <c r="BF1038"/>
  <c r="BF1051"/>
  <c r="BF1083"/>
  <c r="BF1087"/>
  <c r="BF1105"/>
  <c r="BF1132"/>
  <c i="3" r="BF109"/>
  <c r="BF113"/>
  <c r="BF117"/>
  <c r="BF127"/>
  <c r="BF134"/>
  <c r="BF144"/>
  <c r="BF157"/>
  <c r="BF159"/>
  <c r="BF165"/>
  <c r="BF167"/>
  <c r="BF183"/>
  <c r="BF187"/>
  <c r="BF193"/>
  <c r="BF199"/>
  <c r="BF208"/>
  <c r="BF209"/>
  <c r="BF215"/>
  <c r="BF217"/>
  <c r="BF221"/>
  <c r="BF228"/>
  <c r="BF232"/>
  <c r="BF235"/>
  <c r="BF237"/>
  <c r="BF239"/>
  <c i="4" r="BF116"/>
  <c r="BF122"/>
  <c r="BF134"/>
  <c r="BF143"/>
  <c r="BF144"/>
  <c r="BF145"/>
  <c r="BF148"/>
  <c r="BF154"/>
  <c r="BK133"/>
  <c r="J133"/>
  <c r="J71"/>
  <c i="5" r="BF105"/>
  <c r="BF106"/>
  <c r="BF107"/>
  <c r="BF108"/>
  <c r="BF117"/>
  <c r="BF122"/>
  <c r="BF138"/>
  <c r="BF143"/>
  <c r="BF144"/>
  <c r="BF147"/>
  <c r="BF152"/>
  <c r="BF163"/>
  <c r="BF167"/>
  <c r="BF184"/>
  <c r="BF187"/>
  <c r="BF188"/>
  <c r="BF190"/>
  <c r="BF193"/>
  <c i="6" r="BF95"/>
  <c r="BF96"/>
  <c r="BF97"/>
  <c r="BF102"/>
  <c r="BF106"/>
  <c r="BF109"/>
  <c r="BF115"/>
  <c r="BF117"/>
  <c r="BF118"/>
  <c r="BF120"/>
  <c r="BF122"/>
  <c r="BF127"/>
  <c i="7" r="BF93"/>
  <c r="BF95"/>
  <c r="BF97"/>
  <c r="BF102"/>
  <c i="8" r="BF94"/>
  <c r="BF108"/>
  <c r="BF112"/>
  <c i="9" r="BF98"/>
  <c r="BF101"/>
  <c r="BF111"/>
  <c r="BF122"/>
  <c r="BF143"/>
  <c r="BF144"/>
  <c r="BF146"/>
  <c r="BF147"/>
  <c r="BF149"/>
  <c i="10" r="BE95"/>
  <c r="BE97"/>
  <c r="BE99"/>
  <c r="BE100"/>
  <c r="BE104"/>
  <c r="BE108"/>
  <c r="BE109"/>
  <c i="11" r="E52"/>
  <c r="BF100"/>
  <c r="BF104"/>
  <c r="BF110"/>
  <c i="12" r="BF99"/>
  <c r="BF100"/>
  <c r="BF105"/>
  <c r="BF107"/>
  <c r="BF108"/>
  <c r="BF110"/>
  <c r="BF111"/>
  <c i="14" r="J60"/>
  <c r="BF101"/>
  <c r="BF112"/>
  <c i="15" r="BF101"/>
  <c r="BF102"/>
  <c r="BF103"/>
  <c i="16" r="BF92"/>
  <c r="BF101"/>
  <c r="BF102"/>
  <c r="BF106"/>
  <c i="17" r="F55"/>
  <c r="BF90"/>
  <c r="BF94"/>
  <c r="BK122"/>
  <c r="J122"/>
  <c r="J63"/>
  <c i="18" r="E48"/>
  <c r="F55"/>
  <c i="6" r="J37"/>
  <c i="1" r="AV62"/>
  <c i="3" r="F39"/>
  <c i="1" r="BB58"/>
  <c i="10" r="J34"/>
  <c i="1" r="AG67"/>
  <c i="16" r="J35"/>
  <c i="1" r="AV73"/>
  <c i="4" r="J37"/>
  <c i="1" r="AV59"/>
  <c i="13" r="F40"/>
  <c i="1" r="BC70"/>
  <c r="AS55"/>
  <c r="AS54"/>
  <c i="18" r="F34"/>
  <c i="1" r="BA75"/>
  <c i="16" r="F37"/>
  <c i="1" r="BB73"/>
  <c i="4" r="F41"/>
  <c i="1" r="BD59"/>
  <c i="6" r="F40"/>
  <c i="1" r="BC62"/>
  <c i="9" r="F41"/>
  <c i="1" r="BD65"/>
  <c i="15" r="F40"/>
  <c i="1" r="BC72"/>
  <c i="18" r="F33"/>
  <c i="1" r="AZ75"/>
  <c i="3" r="J37"/>
  <c i="1" r="AV58"/>
  <c i="5" r="F39"/>
  <c i="1" r="BD60"/>
  <c i="11" r="J34"/>
  <c i="1" r="AG68"/>
  <c i="14" r="F37"/>
  <c i="1" r="AZ71"/>
  <c i="9" r="F37"/>
  <c i="1" r="AZ65"/>
  <c i="10" r="F39"/>
  <c i="1" r="BB67"/>
  <c i="12" r="F41"/>
  <c i="1" r="BD69"/>
  <c i="11" r="F37"/>
  <c i="1" r="AZ68"/>
  <c i="14" r="F41"/>
  <c i="1" r="BD71"/>
  <c i="2" r="F39"/>
  <c i="1" r="BD56"/>
  <c i="12" r="F40"/>
  <c i="1" r="BC69"/>
  <c i="14" r="J37"/>
  <c i="1" r="AV71"/>
  <c i="15" r="F41"/>
  <c i="1" r="BD72"/>
  <c i="6" r="F39"/>
  <c i="1" r="BB62"/>
  <c i="9" r="F39"/>
  <c i="1" r="BB65"/>
  <c i="8" r="F39"/>
  <c i="1" r="BB64"/>
  <c i="14" r="F39"/>
  <c i="1" r="BB71"/>
  <c i="15" r="J37"/>
  <c i="1" r="AV72"/>
  <c i="2" r="F35"/>
  <c i="1" r="AZ56"/>
  <c i="10" r="F38"/>
  <c i="1" r="BA67"/>
  <c i="15" r="F39"/>
  <c i="1" r="BB72"/>
  <c i="17" r="F36"/>
  <c i="1" r="BC74"/>
  <c i="9" r="J37"/>
  <c i="1" r="AV65"/>
  <c i="17" r="F33"/>
  <c i="1" r="AZ74"/>
  <c i="4" r="F37"/>
  <c i="1" r="AZ59"/>
  <c i="7" r="F37"/>
  <c i="1" r="AZ63"/>
  <c i="7" r="F39"/>
  <c i="1" r="BB63"/>
  <c i="13" r="J37"/>
  <c i="1" r="AV70"/>
  <c i="5" r="F38"/>
  <c i="1" r="BC60"/>
  <c i="7" r="F41"/>
  <c i="1" r="BD63"/>
  <c i="8" r="F40"/>
  <c i="1" r="BC64"/>
  <c i="4" r="F40"/>
  <c i="1" r="BC59"/>
  <c i="6" r="J34"/>
  <c i="1" r="AG62"/>
  <c i="8" r="F37"/>
  <c i="1" r="AZ64"/>
  <c i="10" r="F41"/>
  <c i="1" r="BD67"/>
  <c i="11" r="F41"/>
  <c i="1" r="BD68"/>
  <c i="15" r="F37"/>
  <c i="1" r="AZ72"/>
  <c i="3" r="F40"/>
  <c i="1" r="BC58"/>
  <c i="11" r="F40"/>
  <c i="1" r="BC68"/>
  <c i="17" r="F37"/>
  <c i="1" r="BD74"/>
  <c i="14" r="F40"/>
  <c i="1" r="BC71"/>
  <c i="16" r="F35"/>
  <c i="1" r="AZ73"/>
  <c i="7" r="F40"/>
  <c i="1" r="BC63"/>
  <c i="8" r="F41"/>
  <c i="1" r="BD64"/>
  <c i="17" r="F35"/>
  <c i="1" r="BB74"/>
  <c i="5" r="F37"/>
  <c i="1" r="BB60"/>
  <c i="3" r="F37"/>
  <c i="1" r="AZ58"/>
  <c i="10" r="J38"/>
  <c i="1" r="AW67"/>
  <c i="12" r="F37"/>
  <c i="1" r="AZ69"/>
  <c i="16" r="F39"/>
  <c i="1" r="BD73"/>
  <c i="4" r="F39"/>
  <c i="1" r="BB59"/>
  <c i="9" r="F40"/>
  <c i="1" r="BC65"/>
  <c i="10" r="F40"/>
  <c i="1" r="BC67"/>
  <c i="5" r="J35"/>
  <c i="1" r="AV60"/>
  <c i="11" r="J37"/>
  <c i="1" r="AV68"/>
  <c i="2" r="F37"/>
  <c i="1" r="BB56"/>
  <c i="2" r="F38"/>
  <c i="1" r="BC56"/>
  <c i="7" r="J37"/>
  <c i="1" r="AV63"/>
  <c i="16" r="F38"/>
  <c i="1" r="BC73"/>
  <c i="8" r="J37"/>
  <c i="1" r="AV64"/>
  <c i="12" r="F39"/>
  <c i="1" r="BB69"/>
  <c i="5" r="F35"/>
  <c i="1" r="AZ60"/>
  <c i="12" r="J37"/>
  <c i="1" r="AV69"/>
  <c i="13" r="F39"/>
  <c i="1" r="BB70"/>
  <c i="2" r="J35"/>
  <c i="1" r="AV56"/>
  <c i="6" r="F41"/>
  <c i="1" r="BD62"/>
  <c i="3" r="F41"/>
  <c i="1" r="BD58"/>
  <c i="13" r="F41"/>
  <c i="1" r="BD70"/>
  <c i="17" r="J33"/>
  <c i="1" r="AV74"/>
  <c i="6" r="F37"/>
  <c i="1" r="AZ62"/>
  <c i="8" r="J34"/>
  <c i="1" r="AG64"/>
  <c i="11" r="F39"/>
  <c i="1" r="BB68"/>
  <c i="13" r="F37"/>
  <c i="1" r="AZ70"/>
  <c i="5" l="1" r="T93"/>
  <c r="T92"/>
  <c i="2" r="T619"/>
  <c r="P111"/>
  <c i="9" r="R96"/>
  <c i="2" r="T111"/>
  <c i="9" r="P96"/>
  <c i="1" r="AU65"/>
  <c i="3" r="BK111"/>
  <c r="J111"/>
  <c r="J70"/>
  <c i="2" r="R619"/>
  <c i="16" r="R89"/>
  <c i="9" r="T96"/>
  <c i="4" r="P100"/>
  <c r="P99"/>
  <c i="1" r="AU59"/>
  <c i="3" r="P111"/>
  <c r="P100"/>
  <c i="1" r="AU58"/>
  <c i="2" r="P619"/>
  <c r="BK111"/>
  <c r="J111"/>
  <c r="J64"/>
  <c i="17" r="BK84"/>
  <c r="BK83"/>
  <c r="J83"/>
  <c r="J59"/>
  <c i="16" r="T89"/>
  <c i="5" r="R93"/>
  <c r="R92"/>
  <c i="4" r="T100"/>
  <c r="T99"/>
  <c i="3" r="R111"/>
  <c r="R100"/>
  <c i="2" r="R111"/>
  <c r="R110"/>
  <c i="4" r="R100"/>
  <c r="R99"/>
  <c i="17" r="R84"/>
  <c r="R83"/>
  <c i="16" r="P89"/>
  <c i="1" r="AU73"/>
  <c i="5" r="P93"/>
  <c r="P92"/>
  <c i="1" r="AU60"/>
  <c i="3" r="T111"/>
  <c r="T100"/>
  <c i="2" r="BK619"/>
  <c r="J619"/>
  <c r="J73"/>
  <c i="3" r="J112"/>
  <c r="J71"/>
  <c i="6" r="J67"/>
  <c i="9" r="BK96"/>
  <c r="J96"/>
  <c i="10" r="J67"/>
  <c i="11" r="J67"/>
  <c r="J94"/>
  <c r="J68"/>
  <c r="J95"/>
  <c r="J69"/>
  <c i="12" r="J95"/>
  <c r="J69"/>
  <c i="13" r="J94"/>
  <c r="J68"/>
  <c i="14" r="BK94"/>
  <c r="BK93"/>
  <c r="J93"/>
  <c r="J67"/>
  <c i="16" r="J104"/>
  <c r="J67"/>
  <c i="17" r="J85"/>
  <c r="J61"/>
  <c i="2" r="J112"/>
  <c r="J65"/>
  <c i="3" r="BK101"/>
  <c r="J101"/>
  <c r="J68"/>
  <c i="4" r="BK156"/>
  <c r="J156"/>
  <c r="J74"/>
  <c i="16" r="BK90"/>
  <c r="BK89"/>
  <c r="J89"/>
  <c r="J63"/>
  <c i="18" r="BK82"/>
  <c r="J82"/>
  <c r="J60"/>
  <c i="4" r="BK100"/>
  <c r="J100"/>
  <c r="J68"/>
  <c i="5" r="BK93"/>
  <c r="BK92"/>
  <c r="J92"/>
  <c i="8" r="J67"/>
  <c i="10" r="J93"/>
  <c r="J68"/>
  <c i="13" r="J95"/>
  <c r="J69"/>
  <c i="15" r="BK94"/>
  <c r="J94"/>
  <c r="J68"/>
  <c i="12" r="BK93"/>
  <c r="J93"/>
  <c i="13" r="F38"/>
  <c i="1" r="BA70"/>
  <c i="17" r="F34"/>
  <c i="1" r="BA74"/>
  <c i="9" r="J34"/>
  <c i="1" r="AG65"/>
  <c r="BB61"/>
  <c r="AX61"/>
  <c i="15" r="F38"/>
  <c i="1" r="BA72"/>
  <c i="16" r="J36"/>
  <c i="1" r="AW73"/>
  <c r="AT73"/>
  <c i="6" r="F38"/>
  <c i="1" r="BA62"/>
  <c r="BC61"/>
  <c r="AY61"/>
  <c i="5" r="J36"/>
  <c i="1" r="AW60"/>
  <c r="AT60"/>
  <c r="BB57"/>
  <c r="AX57"/>
  <c r="BC66"/>
  <c r="AY66"/>
  <c i="3" r="J38"/>
  <c i="1" r="AW58"/>
  <c r="AT58"/>
  <c i="4" r="J38"/>
  <c i="1" r="AW59"/>
  <c r="AT59"/>
  <c i="12" r="F38"/>
  <c i="1" r="BA69"/>
  <c i="10" r="F37"/>
  <c i="1" r="AZ67"/>
  <c r="AZ66"/>
  <c r="AV66"/>
  <c r="BB66"/>
  <c r="AX66"/>
  <c i="14" r="J38"/>
  <c i="1" r="AW71"/>
  <c r="AT71"/>
  <c r="BD61"/>
  <c i="2" r="J36"/>
  <c i="1" r="AW56"/>
  <c r="AT56"/>
  <c i="5" r="J32"/>
  <c i="1" r="AG60"/>
  <c i="14" r="F38"/>
  <c i="1" r="BA71"/>
  <c i="7" r="J38"/>
  <c i="1" r="AW63"/>
  <c r="AT63"/>
  <c i="7" r="J34"/>
  <c i="1" r="AG63"/>
  <c r="AN63"/>
  <c i="8" r="J38"/>
  <c i="1" r="AW64"/>
  <c r="AT64"/>
  <c r="BD66"/>
  <c i="4" r="F38"/>
  <c i="1" r="BA59"/>
  <c i="9" r="J38"/>
  <c i="1" r="AW65"/>
  <c r="AT65"/>
  <c i="3" r="F38"/>
  <c i="1" r="BA58"/>
  <c r="AU61"/>
  <c i="18" r="J34"/>
  <c i="1" r="AW75"/>
  <c r="AT75"/>
  <c i="10" r="J37"/>
  <c i="1" r="AV67"/>
  <c r="AT67"/>
  <c r="AU66"/>
  <c r="BC57"/>
  <c r="AY57"/>
  <c r="AZ57"/>
  <c r="AV57"/>
  <c r="BD57"/>
  <c i="5" r="F36"/>
  <c i="1" r="BA60"/>
  <c i="12" r="J38"/>
  <c i="1" r="AW69"/>
  <c r="AT69"/>
  <c i="11" r="F38"/>
  <c i="1" r="BA68"/>
  <c i="9" r="F38"/>
  <c i="1" r="BA65"/>
  <c i="7" r="F38"/>
  <c i="1" r="BA63"/>
  <c i="8" r="F38"/>
  <c i="1" r="BA64"/>
  <c i="11" r="J38"/>
  <c i="1" r="AW68"/>
  <c r="AT68"/>
  <c i="17" r="J34"/>
  <c i="1" r="AW74"/>
  <c r="AT74"/>
  <c i="16" r="F36"/>
  <c i="1" r="BA73"/>
  <c i="12" r="J34"/>
  <c i="1" r="AG69"/>
  <c r="AN69"/>
  <c i="6" r="J38"/>
  <c i="1" r="AW62"/>
  <c r="AT62"/>
  <c i="15" r="J38"/>
  <c i="1" r="AW72"/>
  <c r="AT72"/>
  <c i="13" r="J34"/>
  <c i="1" r="AG70"/>
  <c i="13" r="J38"/>
  <c i="1" r="AW70"/>
  <c r="AT70"/>
  <c r="AZ61"/>
  <c r="AV61"/>
  <c i="2" r="F36"/>
  <c i="1" r="BA56"/>
  <c i="2" l="1" r="T110"/>
  <c r="P110"/>
  <c i="1" r="AU56"/>
  <c i="12" r="J43"/>
  <c i="7" r="J43"/>
  <c i="13" r="J43"/>
  <c i="5" r="J41"/>
  <c i="9" r="J43"/>
  <c i="2" r="BK110"/>
  <c r="J110"/>
  <c i="5" r="J63"/>
  <c i="9" r="J67"/>
  <c i="10" r="J43"/>
  <c i="11" r="J43"/>
  <c i="12" r="J67"/>
  <c i="15" r="BK93"/>
  <c r="J93"/>
  <c i="16" r="J90"/>
  <c r="J64"/>
  <c i="17" r="J84"/>
  <c r="J60"/>
  <c i="18" r="BK81"/>
  <c r="J81"/>
  <c r="J59"/>
  <c i="5" r="J93"/>
  <c r="J64"/>
  <c i="14" r="J94"/>
  <c r="J68"/>
  <c i="3" r="BK100"/>
  <c r="J100"/>
  <c i="4" r="BK99"/>
  <c r="J99"/>
  <c r="J67"/>
  <c i="6" r="J43"/>
  <c i="8" r="J43"/>
  <c i="1" r="AN67"/>
  <c r="AN68"/>
  <c r="AN62"/>
  <c r="AN64"/>
  <c r="AN60"/>
  <c r="AN65"/>
  <c r="AN70"/>
  <c r="BD55"/>
  <c r="BD54"/>
  <c r="W33"/>
  <c r="BA57"/>
  <c r="AW57"/>
  <c r="AT57"/>
  <c r="BA66"/>
  <c r="AW66"/>
  <c r="AT66"/>
  <c r="AG61"/>
  <c i="14" r="J34"/>
  <c i="1" r="AG71"/>
  <c r="AN71"/>
  <c r="AZ55"/>
  <c r="AV55"/>
  <c r="BB55"/>
  <c r="AX55"/>
  <c r="AU57"/>
  <c i="2" r="J32"/>
  <c i="1" r="AG56"/>
  <c i="15" r="J34"/>
  <c i="1" r="AG72"/>
  <c r="AN72"/>
  <c i="17" r="J30"/>
  <c i="1" r="AG74"/>
  <c r="AN74"/>
  <c r="BA61"/>
  <c r="AW61"/>
  <c r="AT61"/>
  <c i="16" r="J32"/>
  <c i="1" r="AG73"/>
  <c r="AN73"/>
  <c r="BC55"/>
  <c r="AY55"/>
  <c i="3" r="J34"/>
  <c i="1" r="AG58"/>
  <c r="AN58"/>
  <c l="1" r="AN56"/>
  <c i="2" r="J63"/>
  <c i="15" r="J67"/>
  <c i="17" r="J39"/>
  <c i="3" r="J67"/>
  <c i="14" r="J43"/>
  <c i="3" r="J43"/>
  <c i="2" r="J41"/>
  <c i="15" r="J43"/>
  <c i="16" r="J41"/>
  <c i="1" r="AN61"/>
  <c r="AZ54"/>
  <c r="W29"/>
  <c r="BC54"/>
  <c r="W32"/>
  <c r="AG66"/>
  <c r="AN66"/>
  <c r="BA55"/>
  <c r="AW55"/>
  <c r="AT55"/>
  <c r="AU55"/>
  <c r="AU54"/>
  <c i="18" r="J30"/>
  <c i="1" r="AG75"/>
  <c r="AN75"/>
  <c r="BB54"/>
  <c r="W31"/>
  <c i="4" r="J34"/>
  <c i="1" r="AG59"/>
  <c r="AN59"/>
  <c i="4" l="1" r="J43"/>
  <c i="18" r="J39"/>
  <c i="1" r="AG57"/>
  <c r="AN57"/>
  <c r="AV54"/>
  <c r="AK29"/>
  <c r="AX54"/>
  <c r="AY54"/>
  <c r="BA54"/>
  <c r="W30"/>
  <c l="1" r="AG55"/>
  <c r="AN55"/>
  <c r="AW54"/>
  <c r="AK30"/>
  <c l="1" r="AG54"/>
  <c r="AT54"/>
  <c l="1" r="AN54"/>
  <c r="AK26"/>
  <c r="AK35"/>
</calcChain>
</file>

<file path=xl/sharedStrings.xml><?xml version="1.0" encoding="utf-8"?>
<sst xmlns="http://schemas.openxmlformats.org/spreadsheetml/2006/main">
  <si>
    <t>Export Komplet</t>
  </si>
  <si>
    <t>VZ</t>
  </si>
  <si>
    <t>2.0</t>
  </si>
  <si>
    <t>ZAMOK</t>
  </si>
  <si>
    <t>False</t>
  </si>
  <si>
    <t>{998a1725-b15e-4ec9-9731-6a33c603004b}</t>
  </si>
  <si>
    <t>0,01</t>
  </si>
  <si>
    <t>21</t>
  </si>
  <si>
    <t>15</t>
  </si>
  <si>
    <t>REKAPITULACE STAVBY</t>
  </si>
  <si>
    <t xml:space="preserve">v ---  níže se nacházejí doplnkové a pomocné údaje k sestavám  --- v</t>
  </si>
  <si>
    <t>Návod na vyplnění</t>
  </si>
  <si>
    <t>0,001</t>
  </si>
  <si>
    <t>Kód:</t>
  </si>
  <si>
    <t>201926</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</si>
  <si>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</si>
  <si>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</si>
  <si>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SEN a stavební úpravy objektu občanského vybavení č.p. 37</t>
  </si>
  <si>
    <t>KSO:</t>
  </si>
  <si>
    <t>801 82 13</t>
  </si>
  <si>
    <t>CC-CZ:</t>
  </si>
  <si>
    <t/>
  </si>
  <si>
    <t>Místo:</t>
  </si>
  <si>
    <t>Libkovice 37</t>
  </si>
  <si>
    <t>Datum:</t>
  </si>
  <si>
    <t>7. 10. 2019</t>
  </si>
  <si>
    <t>Zadavatel:</t>
  </si>
  <si>
    <t>IČ:</t>
  </si>
  <si>
    <t>Obec Libkovice</t>
  </si>
  <si>
    <t>DIČ:</t>
  </si>
  <si>
    <t>Uchazeč:</t>
  </si>
  <si>
    <t>Vyplň údaj</t>
  </si>
  <si>
    <t>Projektant:</t>
  </si>
  <si>
    <t>SONETBUILDING s.r.o</t>
  </si>
  <si>
    <t>True</t>
  </si>
  <si>
    <t>Zpracovatel:</t>
  </si>
  <si>
    <t>13193902</t>
  </si>
  <si>
    <t>Toman Martin</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</si>
  <si>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</si>
  <si>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</si>
  <si>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</si>
  <si>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</si>
  <si>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</si>
  <si>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</si>
  <si>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</si>
  <si>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</si>
  <si>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</si>
  <si>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</si>
  <si>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</si>
  <si>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</si>
  <si>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</si>
  <si>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</si>
  <si>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</si>
  <si>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</si>
  <si>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</si>
  <si>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</si>
  <si>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</si>
  <si>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</si>
  <si>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</si>
  <si>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</si>
  <si>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</si>
  <si>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</si>
  <si>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</si>
  <si>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</si>
  <si>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</si>
  <si>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</si>
  <si>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</si>
  <si>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</si>
  <si>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</si>
  <si>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</si>
  <si>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</si>
  <si>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</si>
  <si>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</si>
  <si>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</si>
  <si>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</si>
  <si>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</si>
  <si>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</si>
  <si>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</si>
  <si>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SO-01</t>
  </si>
  <si>
    <t>Stavební objekt</t>
  </si>
  <si>
    <t>STA</t>
  </si>
  <si>
    <t>1</t>
  </si>
  <si>
    <t>{98b205ba-0333-4070-9928-dd366fbe7c26}</t>
  </si>
  <si>
    <t>2</t>
  </si>
  <si>
    <t>/</t>
  </si>
  <si>
    <t>SO-01.1</t>
  </si>
  <si>
    <t>Architektonicko stavební řešení</t>
  </si>
  <si>
    <t>Soupis</t>
  </si>
  <si>
    <t>{3d7f21b9-f617-494c-b388-9d5879b0bcb4}</t>
  </si>
  <si>
    <t>SO-01.2</t>
  </si>
  <si>
    <t>ZTI</t>
  </si>
  <si>
    <t>{1de178ff-1a02-4f36-afb4-4913fc807655}</t>
  </si>
  <si>
    <t>SO-01.2.1</t>
  </si>
  <si>
    <t>Zdravotní technika, kanalizace, rozvod vody a rozvod NTL</t>
  </si>
  <si>
    <t>3</t>
  </si>
  <si>
    <t>{7497fdc4-2555-4eed-88f7-9907c668dfac}</t>
  </si>
  <si>
    <t>SO-01.2.2</t>
  </si>
  <si>
    <t>Dešťová kanalizace</t>
  </si>
  <si>
    <t>{da72181e-cddd-4eb3-97ae-b1152591f6f1}</t>
  </si>
  <si>
    <t>SO-01.3</t>
  </si>
  <si>
    <t>Ústřední vytápění</t>
  </si>
  <si>
    <t>{87eb4d3f-f887-4358-912f-d73e62d4bc37}</t>
  </si>
  <si>
    <t>SO-01.4</t>
  </si>
  <si>
    <t>Elektroinstalace</t>
  </si>
  <si>
    <t>{6d7a61b4-4483-4191-bfed-10b11736f4e8}</t>
  </si>
  <si>
    <t>SO-01.4.1</t>
  </si>
  <si>
    <t>Elektro</t>
  </si>
  <si>
    <t>{8bc64344-44f9-48a3-8d6b-b1e95bdc4656}</t>
  </si>
  <si>
    <t>SO-01.4.2</t>
  </si>
  <si>
    <t>Kabely</t>
  </si>
  <si>
    <t>{a2d00fcb-d840-4823-9e25-018565966212}</t>
  </si>
  <si>
    <t>SO-01.4.3</t>
  </si>
  <si>
    <t>Svítidla</t>
  </si>
  <si>
    <t>{5e85100a-70c8-482e-8623-76fccc187ab5}</t>
  </si>
  <si>
    <t>SO-01.4.4</t>
  </si>
  <si>
    <t>Rozvaděče</t>
  </si>
  <si>
    <t>{f5acfc78-9337-4c54-895c-461d7de0452e}</t>
  </si>
  <si>
    <t>SO-01.5</t>
  </si>
  <si>
    <t>Slaboproud</t>
  </si>
  <si>
    <t>{81cc726c-11a3-42ce-84ce-751dc037469f}</t>
  </si>
  <si>
    <t>SO-01.5.1</t>
  </si>
  <si>
    <t>UKS</t>
  </si>
  <si>
    <t>{2b8d4847-60b1-4e6c-94f9-3bbbe2132b86}</t>
  </si>
  <si>
    <t>SO-01.5.2</t>
  </si>
  <si>
    <t>PZTS</t>
  </si>
  <si>
    <t>{9203a03c-cef9-4659-8364-42dc4b11c966}</t>
  </si>
  <si>
    <t>SO-01.5.3</t>
  </si>
  <si>
    <t>Vnější ochrana před bleskem - LPS</t>
  </si>
  <si>
    <t>{3f484804-c59d-4c2d-913f-274e58f47fab}</t>
  </si>
  <si>
    <t>SO-01.5.4</t>
  </si>
  <si>
    <t>Domovní zvonky</t>
  </si>
  <si>
    <t>{6d2d90d9-6503-4f60-bace-319c6dd1fdbc}</t>
  </si>
  <si>
    <t>SO-01.5.5</t>
  </si>
  <si>
    <t>TV+FM</t>
  </si>
  <si>
    <t>{761e7d7d-c55e-4a3e-9fd5-46e82cbc8138}</t>
  </si>
  <si>
    <t>SO-01.5.6</t>
  </si>
  <si>
    <t>Trasy</t>
  </si>
  <si>
    <t>{7ace799a-73c9-43d4-90f0-b10392d2aab9}</t>
  </si>
  <si>
    <t>SO-01.6</t>
  </si>
  <si>
    <t>Vzduchotechnika</t>
  </si>
  <si>
    <t>{e4b397a4-5fc5-4225-b3f9-557bf06eb2dc}</t>
  </si>
  <si>
    <t>SO-02</t>
  </si>
  <si>
    <t>Zpevnněné plochy</t>
  </si>
  <si>
    <t>{a61d42d5-9796-4088-a360-b110d7f51d57}</t>
  </si>
  <si>
    <t>VRN</t>
  </si>
  <si>
    <t>Vedlejší rozpočtové náklady</t>
  </si>
  <si>
    <t>{f39d02cd-5828-4ae6-ac50-1d985a22af3d}</t>
  </si>
  <si>
    <t>BOURobklvnejsi</t>
  </si>
  <si>
    <t>Bourání obklady vnější</t>
  </si>
  <si>
    <t>38,68</t>
  </si>
  <si>
    <t>BOURobklvnitrni</t>
  </si>
  <si>
    <t>Bourání obklady vnitřní</t>
  </si>
  <si>
    <t>17,66</t>
  </si>
  <si>
    <t>KRYCÍ LIST SOUPISU PRACÍ</t>
  </si>
  <si>
    <t>DLAŽBA</t>
  </si>
  <si>
    <t>Dlažba plocha</t>
  </si>
  <si>
    <t>198,404</t>
  </si>
  <si>
    <t>FASeps</t>
  </si>
  <si>
    <t>Fasáda EPS</t>
  </si>
  <si>
    <t>215,493</t>
  </si>
  <si>
    <t>FASostění</t>
  </si>
  <si>
    <t>fasáda ostění</t>
  </si>
  <si>
    <t>11,834</t>
  </si>
  <si>
    <t>FASsokl</t>
  </si>
  <si>
    <t>Fasáda sokl</t>
  </si>
  <si>
    <t>18,85</t>
  </si>
  <si>
    <t>Objekt:</t>
  </si>
  <si>
    <t>FASxps</t>
  </si>
  <si>
    <t>Fasáda XPS</t>
  </si>
  <si>
    <t>69,525</t>
  </si>
  <si>
    <t>SO-01 - Stavební objekt</t>
  </si>
  <si>
    <t>IZOLstrop</t>
  </si>
  <si>
    <t>Izolace strop</t>
  </si>
  <si>
    <t>30,87</t>
  </si>
  <si>
    <t>Soupis:</t>
  </si>
  <si>
    <t>MALBA</t>
  </si>
  <si>
    <t xml:space="preserve">Malba </t>
  </si>
  <si>
    <t>777,696</t>
  </si>
  <si>
    <t>SO-01.1 - Architektonicko stavební řešení</t>
  </si>
  <si>
    <t>OBKLADcelý</t>
  </si>
  <si>
    <t>Obklad celková plocha</t>
  </si>
  <si>
    <t>90,533</t>
  </si>
  <si>
    <t>OBKLADstěrka</t>
  </si>
  <si>
    <t>Obklad stěrka</t>
  </si>
  <si>
    <t>85,95</t>
  </si>
  <si>
    <t>OMhladká</t>
  </si>
  <si>
    <t>Omítka hladká</t>
  </si>
  <si>
    <t>42,671</t>
  </si>
  <si>
    <t>OMoprava</t>
  </si>
  <si>
    <t>Omítky oprava</t>
  </si>
  <si>
    <t>281,231</t>
  </si>
  <si>
    <t>OMostění</t>
  </si>
  <si>
    <t>Omítka ostění</t>
  </si>
  <si>
    <t>23,022</t>
  </si>
  <si>
    <t>OMštuk</t>
  </si>
  <si>
    <t>Omítka štuková</t>
  </si>
  <si>
    <t>323,902</t>
  </si>
  <si>
    <t>OMštukzdivo</t>
  </si>
  <si>
    <t>Omítky štuk nové zdivo</t>
  </si>
  <si>
    <t>31,901</t>
  </si>
  <si>
    <t>OMvenkovníoprava</t>
  </si>
  <si>
    <t>omítka venkovní oprava</t>
  </si>
  <si>
    <t>204,652</t>
  </si>
  <si>
    <t>SDKobyč</t>
  </si>
  <si>
    <t>SDK podhled obyčejný</t>
  </si>
  <si>
    <t>112,71</t>
  </si>
  <si>
    <t>SDKvodo</t>
  </si>
  <si>
    <t>SDK impregnovaný</t>
  </si>
  <si>
    <t>22,95</t>
  </si>
  <si>
    <t>TERASA</t>
  </si>
  <si>
    <t>Terasa plocha</t>
  </si>
  <si>
    <t>7,566</t>
  </si>
  <si>
    <t>VINYL</t>
  </si>
  <si>
    <t>Podlaha vinyl</t>
  </si>
  <si>
    <t>91,66</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</si>
  <si>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</si>
  <si>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</si>
  <si>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</si>
  <si>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</si>
  <si>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</si>
  <si>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</si>
  <si>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</si>
  <si>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</si>
  <si>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</si>
  <si>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</si>
  <si>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</si>
  <si>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</si>
  <si>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</si>
  <si>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</si>
  <si>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</si>
  <si>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712 - Povlakové krytiny</t>
  </si>
  <si>
    <t xml:space="preserve">    713 - Izolace tepelné</t>
  </si>
  <si>
    <t xml:space="preserve">    761 - Konstrukce prosvětlovací</t>
  </si>
  <si>
    <t xml:space="preserve">    762 - Konstrukce tesařské</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</si>
  <si>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</si>
  <si>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</si>
  <si>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</si>
  <si>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</si>
  <si>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</si>
  <si>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776 - Podlahy povlakové</t>
  </si>
  <si>
    <t xml:space="preserve">    781 - Dokončovací práce - obklady</t>
  </si>
  <si>
    <t xml:space="preserve">    783 - Dokončovací práce - nátěry</t>
  </si>
  <si>
    <t xml:space="preserve">    784 - Dokončovací práce - malby a tapety</t>
  </si>
  <si>
    <t xml:space="preserve">    786 - Dokončovací práce - čalounické úpravy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</si>
  <si>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</si>
  <si>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</si>
  <si>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</si>
  <si>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</si>
  <si>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</si>
  <si>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</si>
  <si>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</si>
  <si>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</si>
  <si>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</si>
  <si>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</si>
  <si>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</si>
  <si>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</si>
  <si>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</si>
  <si>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</si>
  <si>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</si>
  <si>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</si>
  <si>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</si>
  <si>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</si>
  <si>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121101101</t>
  </si>
  <si>
    <t>Sejmutí ornice nebo lesní půdy s vodorovným přemístěním na hromady v místě upotřebení nebo na dočasné či trvalé skládky se složením, na vzdálenost do 50 m</t>
  </si>
  <si>
    <t>m3</t>
  </si>
  <si>
    <t>CS ÚRS 2019 02</t>
  </si>
  <si>
    <t>4</t>
  </si>
  <si>
    <t>-429539595</t>
  </si>
  <si>
    <t>PSC</t>
  </si>
  <si>
    <t xml:space="preserve">Poznámka k souboru cen:_x000d_
1. V cenách jsou započteny i náklady na příp. nutné naložení sejmuté ornice na dopravní prostředek._x000d_
2. V cenách nejsou započteny náklady na odstranění nevhodných přimísenin (kamenů, kořenů apod.); tyto práce se ocení individuálně._x000d_
3. Množství ornice odebírané ze skládek se do objemu vykopávek pro volbu cen podle množství nezapočítává. Ceny souboru cen 122 . 0-11 Odkopávky a prokopávky nezapažené, se volí pro ornici odebíranou z projektovaných dočasných skládek;_x000d_
a) na staveništi podle součtu objemu ze všech skládek,_x000d_
b) mimo staveniště podle objemu každé skládky zvlášť._x000d_
4. Uložení ornice na skládky se oceňuje podle ustanovení v poznámkách č. 1 a 2 k ceně 171 20-1201 Uložení sypaniny na skládky. Složení ornice na hromady v místě upotřebení se neoceňuje._x000d_
5. Odebírá-li se ornice z projektované dočasné skládky, oceňuje se její naložení a přemístění podle čl. 3172 Všeobecných podmínek tohoto katalogu._x000d_
6. Přemísťuje-li se ornice na vzdálenost větší něž 250 m, vzdálenost 50 m se pro určení vzdálenosti vodorovného přemístění neodečítá a ocení se sejmutí a přemístění bez ohledu na ustanovení pozn. č. 1 takto:_x000d_
a) sejmutí ornice na vzdálenost 50m cenou 121 10-1101;_x000d_
b) naložení příslušnou cenou souboru cen 167 10- . ._x000d_
c) vodorovné přemístění cenami souboru cen 162 . 0- . . Vodorovné přemístění výkopku._x000d_
7. Sejmutí podorničí se oceňuje cenami odkopávek s přihlédnutím k ustanovení čl. 3112 Všeobecných podmínek tohoto katalogu._x000d_
</t>
  </si>
  <si>
    <t>VV</t>
  </si>
  <si>
    <t>zpevněná plocha a schodiště</t>
  </si>
  <si>
    <t>(10,5*2,5+4,5*1,5)*0,1</t>
  </si>
  <si>
    <t>Součet</t>
  </si>
  <si>
    <t>122201101</t>
  </si>
  <si>
    <t>Odkopávky a prokopávky nezapažené s přehozením výkopku na vzdálenost do 3 m nebo s naložením na dopravní prostředek v hornině tř. 3 do 100 m3</t>
  </si>
  <si>
    <t>-1534171623</t>
  </si>
  <si>
    <t xml:space="preserve">Poznámka k souboru cen:_x000d_
1. Odkopávky a prokopávky v roubených prostorech se oceňují podle čl. 3116 Všeobecných podmínek tohoto katalogu._x000d_
2. Odkopávky a prokopávky ve stržích při lesnicko-technických melioracích (LTM) se oceňují cenami do 100 m3 pro jakýkoliv skutečný objem výkopu; ostatní odkopávky a prokopávky při LTM se oceňují při jakémkoliv objemu výkopu přes 100 m3 cenami přes 100 do 1 000 m3._x000d_
3. Ceny lze použít i pro vykopávky odpadových jam._x000d_
4. Ceny lze použít i pro sejmutí podorničí. Přitom se přihlíží k ustanovení čl. 3112 Všeobecných podmínek tohoto katalogu._x000d_
</t>
  </si>
  <si>
    <t>(10,5*2,5+4,5*1,5)*0,3</t>
  </si>
  <si>
    <t>122201109</t>
  </si>
  <si>
    <t>Odkopávky a prokopávky nezapažené s přehozením výkopku na vzdálenost do 3 m nebo s naložením na dopravní prostředek v hornině tř. 3 Příplatek k cenám za lepivost horniny tř. 3</t>
  </si>
  <si>
    <t>1802019271</t>
  </si>
  <si>
    <t>131201201</t>
  </si>
  <si>
    <t>Hloubení zapažených jam a zářezů s urovnáním dna do předepsaného profilu a spádu v hornině tř. 3 do 100 m3</t>
  </si>
  <si>
    <t>995890439</t>
  </si>
  <si>
    <t xml:space="preserve">Poznámka k souboru cen:_x000d_
1. V cenách jsou započteny i náklady na případné nutné přemístění výkopku ve výkopišti a na přehození výkopku na přilehlém terénu na vzdálenost do 3 m od okraje jámy nebo naložení na dopravní prostředek._x000d_
2. Hloubení zapažených jam hloubky přes 16 m se oceňuje individuálně._x000d_
3. Náklady na svislé přemístění výkopku nad 1 m hloubky se určí dle ustanovení článku č. 3161 všeobecných podmínek katalogu._x000d_
4. Výpočet objemu vykopávky v pazených prostorách se stanovuje dle přílohy č. 4 tohoto ceníku._x000d_
</t>
  </si>
  <si>
    <t>(3,5*1,5*1,8)/2</t>
  </si>
  <si>
    <t>5</t>
  </si>
  <si>
    <t>131201209</t>
  </si>
  <si>
    <t>Hloubení zapažených jam a zářezů s urovnáním dna do předepsaného profilu a spádu Příplatek k cenám za lepivost horniny tř. 3</t>
  </si>
  <si>
    <t>-1405023055</t>
  </si>
  <si>
    <t>6</t>
  </si>
  <si>
    <t>132201101</t>
  </si>
  <si>
    <t>Hloubení zapažených i nezapažených rýh šířky do 600 mm s urovnáním dna do předepsaného profilu a spádu v hornině tř. 3 do 100 m3</t>
  </si>
  <si>
    <t>-314462742</t>
  </si>
  <si>
    <t xml:space="preserve">Poznámka k souboru cen:_x000d_
1. V cenách jsou započteny i náklady na přehození výkopku na přilehlém terénu na vzdálenost do 3 m od podélné osy rýhy nebo naložení na dopravní prostředek._x000d_
2. Ceny jsou určeny pro rýhy:_x000d_
a) šířky přes 200 do 300 mm a hloubky do 750 mm,_x000d_
b) šířky přes 300 do 400 mm a hloubky do 1 000 mm,_x000d_
c) šířky přes 400 do 500 mm a hloubky do 1 250 mm,_x000d_
d) šířky přes 500 do 600 mm a hloubky do 1 500 mm._x000d_
3. Náklady na svislé přemístění výkopku nad 1 m hloubky se určí dle ustanovení článku č. 3161 všeobecných podmínek katalogu._x000d_
</t>
  </si>
  <si>
    <t>3,5*0,6*1,5</t>
  </si>
  <si>
    <t>1,1*0,6*2,5*3</t>
  </si>
  <si>
    <t>1*0,6*1</t>
  </si>
  <si>
    <t>7</t>
  </si>
  <si>
    <t>132201109</t>
  </si>
  <si>
    <t>Hloubení zapažených i nezapažených rýh šířky do 600 mm s urovnáním dna do předepsaného profilu a spádu v hornině tř. 3 Příplatek k cenám za lepivost horniny tř. 3</t>
  </si>
  <si>
    <t>44404723</t>
  </si>
  <si>
    <t>8</t>
  </si>
  <si>
    <t>132212101</t>
  </si>
  <si>
    <t>Hloubení zapažených i nezapažených rýh šířky do 600 mm ručním nebo pneumatickým nářadím s urovnáním dna do předepsaného profilu a spádu v horninách tř. 3 soudržných</t>
  </si>
  <si>
    <t>308682670</t>
  </si>
  <si>
    <t xml:space="preserve">Poznámka k souboru cen:_x000d_
1. V cenách jsou započteny i náklady na přehození výkopku na přilehlém terénu na vzdálenost do 3 m od podélné osy rýhy nebo naložení výkopku na dopravní prostředek._x000d_
2. V cenách 12-2101 až 41-2102 jsou započteny i náklady na i svislý přesun horniny po házečkách do 2 metrů._x000d_
</t>
  </si>
  <si>
    <t>okapový chodník</t>
  </si>
  <si>
    <t>(6,5+1+4,5+9+4,5)*0,6*0,6</t>
  </si>
  <si>
    <t>9</t>
  </si>
  <si>
    <t>132212109</t>
  </si>
  <si>
    <t>Hloubení zapažených i nezapažených rýh šířky do 600 mm ručním nebo pneumatickým nářadím s urovnáním dna do předepsaného profilu a spádu v horninách tř. 3 Příplatek k cenám za lepivost horniny tř. 3</t>
  </si>
  <si>
    <t>-1199681214</t>
  </si>
  <si>
    <t>10</t>
  </si>
  <si>
    <t>162701105</t>
  </si>
  <si>
    <t>Vodorovné přemístění výkopku nebo sypaniny po suchu na obvyklém dopravním prostředku, bez naložení výkopku, avšak se složením bez rozhrnutí z horniny tř. 1 až 4 na vzdálenost přes 9 000 do 10 000 m</t>
  </si>
  <si>
    <t>-315746262</t>
  </si>
  <si>
    <t xml:space="preserve">Poznámka k souboru cen:_x000d_
1. Ceny nelze použít, předepisuje-li projekt přemístit výkopek na místo nepřístupné obvyklým dopravním prostředkům; toto přemístění se oceňuje individuálně._x000d_
2. V cenách jsou započteny i náhrady za jízdu loženého vozidla v terénu ve výkopišti nebo na násypišti._x000d_
3. V cenách nejsou započteny náklady na rozhrnutí výkopku na násypišti; toto rozhrnutí se oceňuje cenami souboru cen 171 . 0- . . Uložení sypaniny do násypů a 171 20-1201 Uložení sypaniny na skládky._x000d_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5._x000d_
5. Přemísťuje-li se výkopek z dočasných skládek vzdálených do 50 m, neoceňuje se nakládání výkopku, i když se provádí. Toto ustanovení neplatí, vylučuje-li projekt použití dozeru._x000d_
6. V cenách vodorovného přemístění sypaniny nejsou započteny náklady na dodávku materiálu, tyto se oceňují ve specifikaci._x000d_
</t>
  </si>
  <si>
    <t>výkopek</t>
  </si>
  <si>
    <t>9,9+4,725+8,7+9,18</t>
  </si>
  <si>
    <t>odečet zásypy</t>
  </si>
  <si>
    <t>-12</t>
  </si>
  <si>
    <t>11</t>
  </si>
  <si>
    <t>171201201</t>
  </si>
  <si>
    <t>Uložení sypaniny na skládky</t>
  </si>
  <si>
    <t>1299867268</t>
  </si>
  <si>
    <t xml:space="preserve">Poznámka k souboru cen:_x000d_
1. Cena -1201 je určena i pro:_x000d_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skládky;_x000d_
b) zasypání koryt vodotečí a prohlubní v terénu bez předepsaného zhutnění sypaniny;_x000d_
c) uložení výkopku pod vodou do prohlubní ve dně vodotečí nebo nádrží._x000d_
2. Cenu -1201 nelze použít pro uložení výkopku nebo ornice:_x000d_
a) při vykopávkách pro podzemní vedení podél hrany výkopu, z něhož byl výkopek získán, a to ani tehdy, jestliže se výkopek po vyhození z výkopu na povrch území ještě dále přemisťuje na hromady podél výkopu;_x000d_
b) na dočasné skládky, které nejsou předepsány projektem;_x000d_
c) na dočasné skládky předepsané projektem tak, že na 1 m2 projektem určené plochy této skládky připadají nejvýše 2 m3 výkopku nebo ornice (viz. též poznámku č. 1 a);_x000d_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neoceňuje._x000d_
e) na trvalé skládky s předepsaným zhutněním; toto uložení výkopku se oceňuje cenami souboru cen 171 . 0- . . Uložení sypaniny do násypů._x000d_
3. V ceně -1201 jsou započteny i náklady na rozprostření sypaniny ve vrstvách s hrubým urovnáním na skládce._x000d_
4. V ceně -1201 nejsou započteny náklady na získání skládek ani na poplatky za skládku._x000d_
5. Množství jednotek uložení výkopku (sypaniny) se určí v m3 uloženého výkopku (sypaniny),v rostlém stavu zpravidla ve výkopišti._x000d_
</t>
  </si>
  <si>
    <t>12</t>
  </si>
  <si>
    <t>171201211</t>
  </si>
  <si>
    <t>Poplatek za uložení stavebního odpadu na skládce (skládkovné) zeminy a kameniva zatříděného do Katalogu odpadů pod kódem 170 504</t>
  </si>
  <si>
    <t>t</t>
  </si>
  <si>
    <t>364646546</t>
  </si>
  <si>
    <t xml:space="preserve">Poznámka k souboru cen:_x000d_
1. Ceny uvedené v souboru cen lze po dohodě upravit podle místních podmínek._x000d_
</t>
  </si>
  <si>
    <t>13</t>
  </si>
  <si>
    <t>174101101</t>
  </si>
  <si>
    <t>Zásyp sypaninou z jakékoliv horniny s uložením výkopku ve vrstvách se zhutněním jam, šachet, rýh nebo kolem objektů v těchto vykopávkách</t>
  </si>
  <si>
    <t>-805481764</t>
  </si>
  <si>
    <t xml:space="preserve">Poznámka k souboru cen:_x000d_
1. Ceny 174 10- . . jsou určeny pro zhutněné zásypy s mírou zhutnění:_x000d_
a) z hornin soudržných do 100 % PS,_x000d_
b) z hornin nesoudržných do I(d) 0,9,_x000d_
c) z hornin kamenitých pro jakoukoliv míru zhutnění._x000d_
2. Je-li projektem předepsáno vyšší zhutnění, podle bodu a) a b) poznámky č 1., ocení se zásyp individuálně._x000d_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potrubí._x000d_
4. V cenách 10-1101, 10-1103, 20-1101 a 20-1103 je započteno přemístění sypaniny ze vzdálenosti 10 m od kraje výkopu nebo zasypávaného prostoru, měřeno k těžišti skládky._x000d_
5. V ceně 10-1102 je započteno přemístění sypaniny ze vzdálenosti 15 m od hrany zasypávaného prostoru, měřeno k těžišti skládky._x000d_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._x000d_
7. Odklizení zbylého výkopku po provedení zásypu zářezů se šikmými stěnami pro podzemní vedení nebo zásypu jam a rýh pro podzemní vedení se oceňuje, je-li objem zbylého výkopku:_x000d_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výkopku;_x000d_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8._x000d_
8. Rozprostření zbylého výkopku podél výkopu a nad výkopem po provedení zásypů zářezů se šikmými stěnami pro podzemní vedení nebo zásypu jam a rýh pro podzemní vedení se oceňuje:_x000d_
a) cenou 171 20-1101 Uložení sypaniny do nezhutněných násypů, není-li projektem předepsáno zhutnění rozprostřeného zbylého výkopku,_x000d_
b) cenou 171 10-1111 Uložení sypaniny do násypů z hornin sypkých, je-li předepsáno zhutnění rozprostřeného zbylého výkopku, a to v objemu vypočteném podle poznámky č.6, příp. zmenšeném o objem výkopku, který byl již odklizen._x000d_
9. Míru zhutnění předepisuje projekt._x000d_
</t>
  </si>
  <si>
    <t>Zakládání</t>
  </si>
  <si>
    <t>14</t>
  </si>
  <si>
    <t>271572211</t>
  </si>
  <si>
    <t>Podsyp pod základové konstrukce se zhutněním a urovnáním povrchu ze štěrkopísku netříděného</t>
  </si>
  <si>
    <t>1088526387</t>
  </si>
  <si>
    <t xml:space="preserve">Poznámka k souboru cen:_x000d_
1. Ceny slouží pro ocenění násypů pod základové konstrukce tloušťky vrstvy do 300 mm._x000d_
2. Násypy s tloušťkou vrstvy přesahující 300 mm se ocení cenami souboru cen 213 31-…. Polštáře zhutněné pod základy v katalogu 800-2 Zvláštní zakládání objektů._x000d_
</t>
  </si>
  <si>
    <t>násyp pod venkovní schodiště</t>
  </si>
  <si>
    <t>1,4*2,2*0,2</t>
  </si>
  <si>
    <t>274313711</t>
  </si>
  <si>
    <t>Základy z betonu prostého pasy betonu kamenem neprokládaného tř. C 20/25</t>
  </si>
  <si>
    <t>-160566296</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</si>
  <si>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objektů._x000d_
2. Hloubení s použitím bentonitové suspenze se oceňuje katalogem 800-1 Zemní práce. Bednění se neoceňuje._x000d_
</t>
  </si>
  <si>
    <t>1,5*0,3*0,5+0,5*0,3*0,5*5</t>
  </si>
  <si>
    <t>1,4*0,3*0,7*2</t>
  </si>
  <si>
    <t>1,1*0,2*1,7+1,1*0,2*1,5+1,1*0,2*0,8</t>
  </si>
  <si>
    <t>0,8*0,3*0,7</t>
  </si>
  <si>
    <t>16</t>
  </si>
  <si>
    <t>274351121</t>
  </si>
  <si>
    <t>Bednění základů pasů rovné zřízení</t>
  </si>
  <si>
    <t>m2</t>
  </si>
  <si>
    <t>-1585250474</t>
  </si>
  <si>
    <t xml:space="preserve">Poznámka k souboru cen:_x000d_
1. Ceny jsou určeny pro bednění ve volném prostranství, ve volných nebo zapažených jamách, rýhách a šachtách._x000d_
2. Kruhové nebo obloukové bednění poloměru do 1 m se oceňuje individuálně._x000d_
</t>
  </si>
  <si>
    <t>1,5*0,5*2+0,3*0,2*2+0,5*0,5*10</t>
  </si>
  <si>
    <t>(1,4+0,3)*0,7*2</t>
  </si>
  <si>
    <t>(1,1+0,2)*1,7*2+(1,1+0,2)*1,5*2+(1,1+0,2)*0,8*2</t>
  </si>
  <si>
    <t>(0,8+0,3)*0,7*2</t>
  </si>
  <si>
    <t>17</t>
  </si>
  <si>
    <t>274351122</t>
  </si>
  <si>
    <t>Bednění základů pasů rovné odstranění</t>
  </si>
  <si>
    <t>473520115</t>
  </si>
  <si>
    <t>18</t>
  </si>
  <si>
    <t>274361821</t>
  </si>
  <si>
    <t>Výztuž základů pasů z betonářské oceli 10 505 (R) nebo BSt 500</t>
  </si>
  <si>
    <t>1046833375</t>
  </si>
  <si>
    <t xml:space="preserve">Poznámka k souboru cen:_x000d_
1. Ceny platí pro desky rovné, s náběhy, hřibové nebo upnuté do žeber včetně výztuže těchto žeber._x000d_
</t>
  </si>
  <si>
    <t>2,236*0,09</t>
  </si>
  <si>
    <t>19</t>
  </si>
  <si>
    <t>279113142</t>
  </si>
  <si>
    <t>Základové zdi z tvárnic ztraceného bednění včetně výplně z betonu bez zvláštních nároků na vliv prostředí třídy C 20/25, tloušťky zdiva přes 150 do 200 mm</t>
  </si>
  <si>
    <t>-19442850</t>
  </si>
  <si>
    <t xml:space="preserve">Poznámka k souboru cen:_x000d_
1. V cenách jsou započteny i náklady na dodání a uložení betonu._x000d_
2. V cenách nejsou započteny náklady na dodání a uložení betonářské výztuže; tyto se oceňují cenami souboru cen 279 36- . . Výztuž základových zdí nosných._x000d_
3. Množství jednotek se určuje v m2 plochy zdiva._x000d_
</t>
  </si>
  <si>
    <t>1,5*0,5+0,5*0,5*5</t>
  </si>
  <si>
    <t>20</t>
  </si>
  <si>
    <t>279361821</t>
  </si>
  <si>
    <t>Výztuž základových zdí nosných svislých nebo odkloněných od svislice, rovinných nebo oblých, deskových nebo žebrových, včetně výztuže jejich žeber z betonářské oceli 10 505 (R) nebo BSt 500</t>
  </si>
  <si>
    <t>1541303355</t>
  </si>
  <si>
    <t>2*0,2*0,04</t>
  </si>
  <si>
    <t>Svislé a kompletní konstrukce</t>
  </si>
  <si>
    <t>310231051</t>
  </si>
  <si>
    <t>Zazdívka otvorů ve zdivu nadzákladovém děrovanými cihlami plochy přes 0,25 m2 do 1 m2 přes P10 do P15, tl. zdiva 300 mm</t>
  </si>
  <si>
    <t>-1321804137</t>
  </si>
  <si>
    <t>0,25*2,2*2</t>
  </si>
  <si>
    <t>0,9*0,9</t>
  </si>
  <si>
    <t>0,35*1,5</t>
  </si>
  <si>
    <t>22</t>
  </si>
  <si>
    <t>310231055</t>
  </si>
  <si>
    <t>Zazdívka otvorů ve zdivu nadzákladovém děrovanými cihlami plochy přes 1 m2 do 4 m2 přes P10 do P15, tl. zdiva 300 mm</t>
  </si>
  <si>
    <t>1974282529</t>
  </si>
  <si>
    <t>1,1*2,1</t>
  </si>
  <si>
    <t>23</t>
  </si>
  <si>
    <t>31023106</t>
  </si>
  <si>
    <t>Zazdívka otvorů ve zdivu nadzákladovém děrovanými cihlami plochy přes 1 m2 do 4 m2 přes P10 do P15</t>
  </si>
  <si>
    <t>vlastní</t>
  </si>
  <si>
    <t>111966502</t>
  </si>
  <si>
    <t>staré výklady</t>
  </si>
  <si>
    <t>2,85*0,6*1,45*3</t>
  </si>
  <si>
    <t>2,85*0,2*0,65*3</t>
  </si>
  <si>
    <t>24</t>
  </si>
  <si>
    <t>311113212</t>
  </si>
  <si>
    <t>Nadzákladové zdi z tvárnic ztraceného bednění štípaných, včetně výplně z betonu třídy C 16/20 přírodních, tloušťky zdiva 200 mm</t>
  </si>
  <si>
    <t>920219506</t>
  </si>
  <si>
    <t xml:space="preserve">Poznámka k souboru cen:_x000d_
1. V cenách jsou započteny i náklady na dodání a uložení betonu_x000d_
2. V cenách -3212 až -3234 jsou započteny i náklady na doplňkové - rohové tvárnice._x000d_
3. V cenách nejsou započteny náklady na dodání a uložení betonářské výztuže; tyto se oceňují cenami souboru cen 31* 36- . . Výztuž nadzákladových zdí._x000d_
4. Množství jednotek se určuje v m2 plochy zdiva._x000d_
</t>
  </si>
  <si>
    <t>opěrná stěna schodiště</t>
  </si>
  <si>
    <t>3,5*1,7</t>
  </si>
  <si>
    <t>25</t>
  </si>
  <si>
    <t>311234045</t>
  </si>
  <si>
    <t>Zdivo jednovrstvé z cihel děrovaných nebroušených klasických spojených na pero a drážku na maltu M5, pevnost cihel přes P10 do P15, tl. zdiva 250 mm</t>
  </si>
  <si>
    <t>-1214677201</t>
  </si>
  <si>
    <t xml:space="preserve">Poznámka k souboru cen:_x000d_
1. Množství jednotek se určuje v m2 plochy konstrukce._x000d_
2. Do plochy zdiva se započítává plocha vyzdívky nosných ocelových koster svislých i šikmých. Tato plocha se započítává plně bez odpočtu plochy ocelových koster nosníků._x000d_
3. Od plochy zdiva se odečítá:_x000d_
a) plocha otvorů jednotlivě větší než 0,25 m2,_x000d_
b) plocha otvorů okenních, dveřních a jiných (vnějších i vnitřních) stanovená z rozměrů kótovaných ve výkresech. Při zalomeném ostění oken a balkónových dveří se šířka zmenšuje o 100 mm._x000d_
c) plocha překladů, obetonovaných hlav ocelových nosníků, věnců a jiných konstrukcí betonových a železobetonových._x000d_
4. V cenách jsou započteny i náklady na doplňkové cihly._x000d_
5. V cenách nejsou započteny náklady na:_x000d_
a) výplň kapes obvodového zdiva (např kolem oken); tyto se ocení příslušnými cenami SC 311 23-891. Výplň kapes zdiva z děrovaných cihel polystyrénem._x000d_
b) zásyp dutin první vrstvy zdiva; tyto se ocení příslušnými cenami SC 311 23-892..Zásyp dutin zdiva z děrovaných cihel._x000d_
</t>
  </si>
  <si>
    <t>5,55*3,045</t>
  </si>
  <si>
    <t>26</t>
  </si>
  <si>
    <t>311361821</t>
  </si>
  <si>
    <t>Výztuž nadzákladových zdí nosných svislých nebo odkloněných od svislice, rovných nebo oblých z betonářské oceli 10 505 (R) nebo BSt 500</t>
  </si>
  <si>
    <t>-1394454710</t>
  </si>
  <si>
    <t>5,95*0,2*0,04</t>
  </si>
  <si>
    <t>27</t>
  </si>
  <si>
    <t>31427222</t>
  </si>
  <si>
    <t xml:space="preserve">Šachta z komínových tvarovek na maltu s odolností EI 30 DP1 vmezistřešním prostoru pro krytí spalinové cesty kond. kotle - požadavek PBŘ </t>
  </si>
  <si>
    <t>soubor</t>
  </si>
  <si>
    <t>1702570232</t>
  </si>
  <si>
    <t>28</t>
  </si>
  <si>
    <t>317121251</t>
  </si>
  <si>
    <t>Montáž překladů ze železobetonových prefabrikátů dodatečně do připravených rýh, světlosti otvoru přes 1050 do 1800 mm</t>
  </si>
  <si>
    <t>kus</t>
  </si>
  <si>
    <t>485755321</t>
  </si>
  <si>
    <t xml:space="preserve">Poznámka k souboru cen:_x000d_
1. Ceny jsou určeny za 1 kus dílce, neplatí za 1 kus překladu (za sestavu)._x000d_
2. Pro volbu cen je rozhodující světlost otvoru._x000d_
3. V cenách nejsou započteny náklady na prefabrikované dílce; tyto dílce se oceňují ve specifikaci._x000d_
</t>
  </si>
  <si>
    <t xml:space="preserve">"RZP 120" 2 </t>
  </si>
  <si>
    <t xml:space="preserve">"RZP 180" 12 </t>
  </si>
  <si>
    <t>29</t>
  </si>
  <si>
    <t>M</t>
  </si>
  <si>
    <t>59321070</t>
  </si>
  <si>
    <t>překlad železobetonový RZP 1190x140x140mm</t>
  </si>
  <si>
    <t>133650235</t>
  </si>
  <si>
    <t>30</t>
  </si>
  <si>
    <t>59321072</t>
  </si>
  <si>
    <t>překlad železobetonový RZP 1790x140x140mm</t>
  </si>
  <si>
    <t>-1279280146</t>
  </si>
  <si>
    <t>31</t>
  </si>
  <si>
    <t>348272513</t>
  </si>
  <si>
    <t>Ploty z tvárnic betonových plotová stříška lepená mrazuvzdorným lepidlem z tvarovek hladkých nebo štípaných, sedlového tvaru přírodních, tloušťka zdiva 195 mm</t>
  </si>
  <si>
    <t>m</t>
  </si>
  <si>
    <t>1333339163</t>
  </si>
  <si>
    <t xml:space="preserve">Poznámka k souboru cen:_x000d_
1. Množství jednotek se u:_x000d_
a) plotových zdí určuje v m2 plochy zdiva,_x000d_
b) příplatku za vyztužení sloupku průběžných plotových zdí určuje v m2 plochy zdiva,_x000d_
c) ztužujících věnců průběžných plotových zdí určuje v m délky zdiva,_x000d_
d) plotové stříšky určuje v m délky zdiva,_x000d_
e) plotových sloupků určuje v m výšky jednotlivých sloupků,_x000d_
f) sloupových hlavic určuje v kusech jednotlivých sloupů,_x000d_
g) kovových doplňků plotového zdiva určuje v kusech jednotlivých dílů._x000d_
2. Položky -229. jsou určeny pro ocenění ztužujících sloupků u průběžných plotových zdí, jedná se o tzv. ztracené sloupky._x000d_
3. Položky -23.. jsou určeny pro ocenění ztužujících věnců u průběžných plotových zdí výšky přes 2 m._x000d_
</t>
  </si>
  <si>
    <t>opěrná zeď</t>
  </si>
  <si>
    <t>3,5</t>
  </si>
  <si>
    <t>Vodorovné konstrukce</t>
  </si>
  <si>
    <t>32</t>
  </si>
  <si>
    <t>411168331</t>
  </si>
  <si>
    <t>Stropy keramické z cihelných stropních vložek MIAKO a keramobetonových nosníků včetně zmonolitnění konstrukce z betonu C 20/25 a svařované sítě při osové vzdálenosti nosníků 62,5 cm, z vložek výšky 15 cm (MIAKO 15/62,5), tloušťky stropní konstrukce 21 cm, z nosníků délky do 2 m</t>
  </si>
  <si>
    <t>710093337</t>
  </si>
  <si>
    <t xml:space="preserve">Poznámka k souboru cen:_x000d_
1. V cenách jsou započteny náklady na:_x000d_
a) dodání a osazení stropních keramobetonových nosníků včetně podmazání cementovou maltou,_x000d_
b) dodání a osazení stropních vložek MIAKO,_x000d_
c) dodání a osazení svařované sítě,_x000d_
d) zalití konstrukce betonem C20/25 včetně jejího navlhčení a ošetřování betonu až do zatvrdnutí,_x000d_
e) provizorní podepření nosníků včetně zavětrování v tomto rozsahu:_x000d_
- nosníky délky do 2,0 m bez podepření,_x000d_
- nosníky délky od 2,25 do 3,75 m podepření v polovině rozpětí,_x000d_
- nosníky délky od 4,00 do 5,50 m podepření ve třetinách rozpětí,_x000d_
- nosníky délky od 5,75 do 7,25 m podepření ve čtvrtinách rozpětí,_x000d_
- nosníky délky přes 7,25 m podepření v pětinách rozpětí._x000d_
2. Množství jednotek se určuje v m2 plochy podhledu. Plochy případných příčných žeber se od plochy stropu odečítají a oceňují samostatně souborem cen 411 16-85..._x000d_
</t>
  </si>
  <si>
    <t>5,22*1,124</t>
  </si>
  <si>
    <t>5,22*1,27</t>
  </si>
  <si>
    <t>33</t>
  </si>
  <si>
    <t>413941123</t>
  </si>
  <si>
    <t>Osazování ocelových válcovaných nosníků ve stropech I nebo IE nebo U nebo UE nebo L č. 14 až 22 nebo výšky do 220 mm</t>
  </si>
  <si>
    <t>764574236</t>
  </si>
  <si>
    <t xml:space="preserve">Poznámka k souboru cen:_x000d_
1. Ceny jsou určeny pro zednické osazování na cementovou maltu (min. MC-15)._x000d_
2. Dodávka ocelových nosníků se oceňuje ve specifikaci._x000d_
3. Ztratné lze dohodnout ve směrné výši 8 % na krytí nákladů na řezání příslušných délek z hutních délek nosníků a na zbytkový odpad (prořez)._x000d_
</t>
  </si>
  <si>
    <t>34</t>
  </si>
  <si>
    <t>13010982</t>
  </si>
  <si>
    <t>ocel profilová HE-B 220 jakost 11 375</t>
  </si>
  <si>
    <t>-324524003</t>
  </si>
  <si>
    <t>5,82*2*0,073</t>
  </si>
  <si>
    <t xml:space="preserve">"prořez 8%" 0,85*0,08 </t>
  </si>
  <si>
    <t>35</t>
  </si>
  <si>
    <t>417238212</t>
  </si>
  <si>
    <t>Obezdívka ztužujícího věnce keramickými věncovkami včetně tepelné izolace z pěnového polystyrenu tl. 100 mm jednostranná, výška věnce přes 150 do 210 mm</t>
  </si>
  <si>
    <t>-1895156054</t>
  </si>
  <si>
    <t xml:space="preserve">Poznámka k souboru cen:_x000d_
1. V cenách jsou započteny náklady na navlhčení podkladu a věncovek, podmaltování a kladení věncovek na sraz včetně jejich dodání bez promaltování styčné spáry._x000d_
2. Množství jednotek se určuje v m délky obezdívky._x000d_
</t>
  </si>
  <si>
    <t>5,82+1,57*2</t>
  </si>
  <si>
    <t>36</t>
  </si>
  <si>
    <t>417321414</t>
  </si>
  <si>
    <t>Ztužující pásy a věnce z betonu železového (bez výztuže) tř. C 20/25</t>
  </si>
  <si>
    <t>-2078000863</t>
  </si>
  <si>
    <t>(5,82+1,57*2)*0,3*0,19</t>
  </si>
  <si>
    <t>37</t>
  </si>
  <si>
    <t>417361821</t>
  </si>
  <si>
    <t>Výztuž ztužujících pásů a věnců z betonářské oceli 10 505 (R) nebo BSt 500</t>
  </si>
  <si>
    <t>227780233</t>
  </si>
  <si>
    <t>0,511*0,1</t>
  </si>
  <si>
    <t>38</t>
  </si>
  <si>
    <t>430321515</t>
  </si>
  <si>
    <t>Schodišťové konstrukce a rampy z betonu železového (bez výztuže) stupně, schodnice, ramena, podesty s nosníky tř. C 20/25</t>
  </si>
  <si>
    <t>1068364602</t>
  </si>
  <si>
    <t>venkovní schodiště</t>
  </si>
  <si>
    <t>1,4*3*0,15</t>
  </si>
  <si>
    <t>1,4*(0,28*0,17)/2*10</t>
  </si>
  <si>
    <t>1,4*0,5*0,15</t>
  </si>
  <si>
    <t>39</t>
  </si>
  <si>
    <t>430362021</t>
  </si>
  <si>
    <t>Výztuž schodišťových konstrukcí a ramp stupňů, schodnic, ramen, podest s nosníky ze svařovaných sítí z drátů typu KARI</t>
  </si>
  <si>
    <t>807972669</t>
  </si>
  <si>
    <t>1,068*0,09</t>
  </si>
  <si>
    <t>40</t>
  </si>
  <si>
    <t>431351121</t>
  </si>
  <si>
    <t>Bednění podest, podstupňových desek a ramp včetně podpěrné konstrukce výšky do 4 m půdorysně přímočarých zřízení</t>
  </si>
  <si>
    <t>88160794</t>
  </si>
  <si>
    <t>1,4*0,17*10</t>
  </si>
  <si>
    <t>41</t>
  </si>
  <si>
    <t>431351122</t>
  </si>
  <si>
    <t>Bednění podest, podstupňových desek a ramp včetně podpěrné konstrukce výšky do 4 m půdorysně přímočarých odstranění</t>
  </si>
  <si>
    <t>930136581</t>
  </si>
  <si>
    <t>Úpravy povrchů, podlahy a osazování výplní</t>
  </si>
  <si>
    <t>42</t>
  </si>
  <si>
    <t>611131121</t>
  </si>
  <si>
    <t>Podkladní a spojovací vrstva vnitřních omítaných ploch penetrace akrylát-silikonová nanášená ručně stropů</t>
  </si>
  <si>
    <t>-860045761</t>
  </si>
  <si>
    <t>43</t>
  </si>
  <si>
    <t>611142001</t>
  </si>
  <si>
    <t>Potažení vnitřních ploch pletivem v ploše nebo pruzích, na plném podkladu sklovláknitým vtlačením do tmelu stropů</t>
  </si>
  <si>
    <t>-1633734591</t>
  </si>
  <si>
    <t xml:space="preserve">Poznámka k souboru cen:_x000d_
1. V cenách -2001 jsou započteny i náklady na tmel._x000d_
</t>
  </si>
  <si>
    <t>44</t>
  </si>
  <si>
    <t>611311131</t>
  </si>
  <si>
    <t>Potažení vnitřních ploch štukem tloušťky do 3 mm vodorovných konstrukcí stropů rovných</t>
  </si>
  <si>
    <t>1540646226</t>
  </si>
  <si>
    <t>45</t>
  </si>
  <si>
    <t>612131101</t>
  </si>
  <si>
    <t>Podkladní a spojovací vrstva vnitřních omítaných ploch cementový postřik nanášený ručně celoplošně stěn</t>
  </si>
  <si>
    <t>-2128244405</t>
  </si>
  <si>
    <t>OMhladká+OMštukzdivo+OMostění</t>
  </si>
  <si>
    <t>46</t>
  </si>
  <si>
    <t>612131121</t>
  </si>
  <si>
    <t>Podkladní a spojovací vrstva vnitřních omítaných ploch penetrace akrylát-silikonová nanášená ručně stěn</t>
  </si>
  <si>
    <t>1822804186</t>
  </si>
  <si>
    <t>47</t>
  </si>
  <si>
    <t>612311131</t>
  </si>
  <si>
    <t>Potažení vnitřních ploch štukem tloušťky do 3 mm svislých konstrukcí stěn</t>
  </si>
  <si>
    <t>1103296680</t>
  </si>
  <si>
    <t>48</t>
  </si>
  <si>
    <t>612321121</t>
  </si>
  <si>
    <t>Omítka vápenocementová vnitřních ploch nanášená ručně jednovrstvá, tloušťky do 10 mm hladká svislých konstrukcí stěn</t>
  </si>
  <si>
    <t>-1924330668</t>
  </si>
  <si>
    <t xml:space="preserve">Poznámka k souboru cen:_x000d_
1. Pro ocenění nanášení omítek v tloušťce jádrové omítky přes 10 mm se použije příplatek za každých dalších i započatých 5 mm._x000d_
2. Omítky stropních konstrukcí nanášené na pletivo se oceňují cenami omítek žebrových stropů nebo osamělých trámů._x000d_
3. Podkladní a spojovací vrstvy se oceňují cenami souboru cen 61.13-1... této části katalogu._x000d_
</t>
  </si>
  <si>
    <t>dozdívky</t>
  </si>
  <si>
    <t>1,1*2,1*2</t>
  </si>
  <si>
    <t>2,85*1,45*3</t>
  </si>
  <si>
    <t>2,85*0,65*3</t>
  </si>
  <si>
    <t>49</t>
  </si>
  <si>
    <t>612321141</t>
  </si>
  <si>
    <t>Omítka vápenocementová vnitřních ploch nanášená ručně dvouvrstvá, tloušťky jádrové omítky do 10 mm a tloušťky štuku do 3 mm štuková svislých konstrukcí stěn</t>
  </si>
  <si>
    <t>299085750</t>
  </si>
  <si>
    <t>zdivo 250mm</t>
  </si>
  <si>
    <t>5,55*2,9+(3,05+2,65)*2,773</t>
  </si>
  <si>
    <t>50</t>
  </si>
  <si>
    <t>612325302</t>
  </si>
  <si>
    <t>Vápenocementová omítka ostění nebo nadpraží štuková</t>
  </si>
  <si>
    <t>-1831408684</t>
  </si>
  <si>
    <t xml:space="preserve">Poznámka k souboru cen:_x000d_
1. Ceny lze použít jen pro ocenění samostatně upravovaného ostění a nadpraží ( např. při dodatečné výměně oken nebo zárubní ) v šířce do 300 mm okolo upravovaného otvoru._x000d_
</t>
  </si>
  <si>
    <t>(0,5*2+2,85)*0,6*3</t>
  </si>
  <si>
    <t>(1,85+2,9+2,85)*0,6</t>
  </si>
  <si>
    <t>0,9*3*0,2*7</t>
  </si>
  <si>
    <t>1,5*3*0,2*7</t>
  </si>
  <si>
    <t>(1,97*2+0,9)*0,15*2</t>
  </si>
  <si>
    <t>51</t>
  </si>
  <si>
    <t>612325411</t>
  </si>
  <si>
    <t>Oprava vápenocementové omítky vnitřních ploch hladké, tloušťky do 20 mm stěn, v rozsahu opravované plochy do 10%</t>
  </si>
  <si>
    <t>1458967529</t>
  </si>
  <si>
    <t xml:space="preserve">Poznámka k souboru cen:_x000d_
1. Pro ocenění opravy omítek plochy do 1 m2 se použijí ceny souboru cen 61. 32-52.. Vápenocementová omítka jednotlivých malých ploch._x000d_
</t>
  </si>
  <si>
    <t>1.PP</t>
  </si>
  <si>
    <t>(5,22*2+5,88*2)*2,01</t>
  </si>
  <si>
    <t>1.NP</t>
  </si>
  <si>
    <t>"M 101" (12,2*2+5,55)*2,773</t>
  </si>
  <si>
    <t>"M 102" (6,27*2+5,85*2)*2,773</t>
  </si>
  <si>
    <t>"M 103" (3+2)*2,773</t>
  </si>
  <si>
    <t>"M 104" (3+3,575)*2,773</t>
  </si>
  <si>
    <t>"M 105" 4,045*2,773</t>
  </si>
  <si>
    <t>"M 106" 1,375*0,773</t>
  </si>
  <si>
    <t>"M 108" (5,9+3,445+4)*2,773</t>
  </si>
  <si>
    <t>"M 109" 3,9*2,773</t>
  </si>
  <si>
    <t>"M 110" 1,15*0,773</t>
  </si>
  <si>
    <t>"M 111a" 2,625*0,773</t>
  </si>
  <si>
    <t>"M 111" (4,53+2,7)*2,773</t>
  </si>
  <si>
    <t>"M 112" (4,53+2,875)*2,773</t>
  </si>
  <si>
    <t>"M 114" 3,925*0,773</t>
  </si>
  <si>
    <t>"M 115" (4,53+2,65)*2,773</t>
  </si>
  <si>
    <t>"M 116" (4,53+3,05)*2,773</t>
  </si>
  <si>
    <t>odečet otvory</t>
  </si>
  <si>
    <t>-1*0,5*2</t>
  </si>
  <si>
    <t>-0,98*1,86</t>
  </si>
  <si>
    <t>-1,75*1,15</t>
  </si>
  <si>
    <t>-0,9*0,9*7</t>
  </si>
  <si>
    <t>-1,5*1,5*7</t>
  </si>
  <si>
    <t>-2,85*0,7*4</t>
  </si>
  <si>
    <t>-0,8*1,97*2</t>
  </si>
  <si>
    <t>-0,9*1,97*6</t>
  </si>
  <si>
    <t>-1,25*2,1</t>
  </si>
  <si>
    <t>Mezisoučet</t>
  </si>
  <si>
    <t>odečet omítka hladká</t>
  </si>
  <si>
    <t>-OMhladká</t>
  </si>
  <si>
    <t>52</t>
  </si>
  <si>
    <t>621221111</t>
  </si>
  <si>
    <t>Montáž kontaktního zateplení lepením a mechanickým kotvením z desek z minerální vlny s kolmou orientací vláken na vnější podhledy, tloušťky desek přes 40 do 80 mm</t>
  </si>
  <si>
    <t>687304434</t>
  </si>
  <si>
    <t xml:space="preserve">Poznámka k souboru cen:_x000d_
1. V cenách jsou započteny náklady na:_x000d_
a) upevnění desek lepením a talířovými hmoždinkami,_x000d_
b) přestěrkování izolačních desek,_x000d_
c) vložení sklovláknité výztužné tkaniny,_x000d_
d) uzavření otvorů po kotvách lešení._x000d_
2. V cenách nejsou započteny náklady na:_x000d_
a) dodávku desek tepelné izolace; tyto se ocení ve specifikaci, ztratné lze stanovit ve výši 5%,_x000d_
b) provedení konečné povrchové úpravy:_x000d_
- vrchní tenkovrstvou omítkou, tyto se ocení příslušnými cenami této části katalogu_x000d_
- nátěrem; tyto se ocení příslušnými cenami části A07 katalogu 800-783_x000d_
- keramickým obkladem; tyto se ocení příslušnými cenami souboru cen části A01 katalogu 800-781 Obklady keramické,_x000d_
c) osazení profilů, tyto se ocení příslušnými cenami této části katalogu._x000d_
3. V cenách 621 25-1101 až -1107 jsou započteny náklady na osazení a dodávku tepelněizolačních zátek v počtu 10 ks/m2 pro podhledy._x000d_
4. V cenách 622 25-1101 až -1107 jsou započteny náklady na osazení a dodávku tepelněizolačních zátek v počtu 8 ks/m2 pro stěny._x000d_
5. Kombinovaná deska je např. sendvičově uspořádaná deska tvořena izolačním jádrem z grafitového polystyrenu a krycí deskou z minerální vlny._x000d_
</t>
  </si>
  <si>
    <t>markýza</t>
  </si>
  <si>
    <t>17,25*1,8</t>
  </si>
  <si>
    <t>(17,25+1,8*2)*0,25</t>
  </si>
  <si>
    <t>53</t>
  </si>
  <si>
    <t>63151509</t>
  </si>
  <si>
    <t>deska tepelně izolační minerální kontaktních fasád kolmé vlákno λ=0,041 tl 60mm</t>
  </si>
  <si>
    <t>-935424430</t>
  </si>
  <si>
    <t>36,263*1,02 'Přepočtené koeficientem množství</t>
  </si>
  <si>
    <t>54</t>
  </si>
  <si>
    <t>621251105</t>
  </si>
  <si>
    <t>Montáž kontaktního zateplení lepením a mechanickým kotvením Příplatek k cenám za zápustnou montáž kotev s použitím tepelněizolačních zátek na vnější podhledy z minerální vlny</t>
  </si>
  <si>
    <t>1116486610</t>
  </si>
  <si>
    <t>55</t>
  </si>
  <si>
    <t>621532021</t>
  </si>
  <si>
    <t>Omítka tenkovrstvá silikonová vnějších ploch probarvená, včetně penetrace podkladu hydrofilní, s regulací vlhkosti na povrchu a se zvýšenou ochranou proti mikroorganismům zrnitá, tloušťky 2,0 mm podhledů</t>
  </si>
  <si>
    <t>-998541691</t>
  </si>
  <si>
    <t>56</t>
  </si>
  <si>
    <t>622131101</t>
  </si>
  <si>
    <t>Podkladní a spojovací vrstva vnějších omítaných ploch cementový postřik nanášený ručně celoplošně stěn</t>
  </si>
  <si>
    <t>-396164707</t>
  </si>
  <si>
    <t>57</t>
  </si>
  <si>
    <t>622131121</t>
  </si>
  <si>
    <t>Podkladní a spojovací vrstva vnějších omítaných ploch penetrace akrylát-silikonová nanášená ručně stěn</t>
  </si>
  <si>
    <t>-1457076755</t>
  </si>
  <si>
    <t>BOURobklvnejsi+OMvenkovníoprava</t>
  </si>
  <si>
    <t>58</t>
  </si>
  <si>
    <t>622142001</t>
  </si>
  <si>
    <t>Potažení vnějších ploch pletivem v ploše nebo pruzích, na plném podkladu sklovláknitým vtlačením do tmelu stěn</t>
  </si>
  <si>
    <t>229401413</t>
  </si>
  <si>
    <t>ostění otvorů</t>
  </si>
  <si>
    <t>(0,7*2+2,85)*0,14*3</t>
  </si>
  <si>
    <t>(2,9+2+2,85)*0,14</t>
  </si>
  <si>
    <t>0,9*3*0,14*7</t>
  </si>
  <si>
    <t>1,5*3*0,14*7</t>
  </si>
  <si>
    <t>(0,9*2+2,1)*0,14*2</t>
  </si>
  <si>
    <t>(2,14*2+1,55)*0,14</t>
  </si>
  <si>
    <t>59</t>
  </si>
  <si>
    <t>622143003</t>
  </si>
  <si>
    <t>Montáž omítkových profilů plastových nebo pozinkovaných, upevněných vtlačením do podkladní vrstvy nebo přibitím rohových s tkaninou</t>
  </si>
  <si>
    <t>-842605077</t>
  </si>
  <si>
    <t xml:space="preserve">Poznámka k souboru cen:_x000d_
1. V cenách jsou započteny náklady na montáž profilů včetně úchytného materiálu._x000d_
2. V cenách nejsou započteny náklady na dodávku profilů, tyto se oceňují ve specifikaci, ztratné lze stanovit ve výši 5%._x000d_
3. V ceně -3004 nejsou započteny náklady na ochrannou fólii pro okna a dveře; tyto se oceňují cenou 629 99-1012 podle příslušné plochy otvoru._x000d_
</t>
  </si>
  <si>
    <t>120</t>
  </si>
  <si>
    <t>60</t>
  </si>
  <si>
    <t>59051480</t>
  </si>
  <si>
    <t>profil rohový Al s tkaninou kontaktního zateplení</t>
  </si>
  <si>
    <t>1382793209</t>
  </si>
  <si>
    <t>120*1,05 'Přepočtené koeficientem množství</t>
  </si>
  <si>
    <t>61</t>
  </si>
  <si>
    <t>622143004</t>
  </si>
  <si>
    <t>Montáž omítkových profilů plastových nebo pozinkovaných, upevněných vtlačením do podkladní vrstvy nebo přibitím začišťovacích samolepících pro vytvoření dilatujícího spoje s okenním rámem</t>
  </si>
  <si>
    <t>-1653265412</t>
  </si>
  <si>
    <t>(0,7*2+2,85)*3</t>
  </si>
  <si>
    <t>2,9+2+2,85</t>
  </si>
  <si>
    <t>0,9*3*7</t>
  </si>
  <si>
    <t>1,5*3*7</t>
  </si>
  <si>
    <t>(0,9*2+2,1)*2</t>
  </si>
  <si>
    <t>2,14*2+1,55</t>
  </si>
  <si>
    <t>62</t>
  </si>
  <si>
    <t>59051476</t>
  </si>
  <si>
    <t>profil okenní začišťovací se sklovláknitou armovací tkaninou 9mm/2,4m</t>
  </si>
  <si>
    <t>-1744788996</t>
  </si>
  <si>
    <t>84,53*1,05 'Přepočtené koeficientem množství</t>
  </si>
  <si>
    <t>63</t>
  </si>
  <si>
    <t>622211001</t>
  </si>
  <si>
    <t>Montáž kontaktního zateplení lepením a mechanickým kotvením z polystyrenových desek nebo z kombinovaných desek na vnější stěny, tloušťky desek do 40 mm</t>
  </si>
  <si>
    <t>604245943</t>
  </si>
  <si>
    <t>sokl terasa</t>
  </si>
  <si>
    <t>(5,82+1,7)*0,7+1,7*2,2-0,9*1,86</t>
  </si>
  <si>
    <t>rampa</t>
  </si>
  <si>
    <t>(5,3+2+4+1,5)*0,9</t>
  </si>
  <si>
    <t>64</t>
  </si>
  <si>
    <t>28376439</t>
  </si>
  <si>
    <t>deska z polystyrénu XPS, hrana rovná a strukturovaný povrch 250kPa tl 40mm</t>
  </si>
  <si>
    <t>282547056</t>
  </si>
  <si>
    <t>18,85*1,02 'Přepočtené koeficientem množství</t>
  </si>
  <si>
    <t>65</t>
  </si>
  <si>
    <t>622211031</t>
  </si>
  <si>
    <t>Montáž kontaktního zateplení lepením a mechanickým kotvením z polystyrenových desek nebo z kombinovaných desek na vnější stěny, tloušťky desek přes 120 do 160 mm</t>
  </si>
  <si>
    <t>1293342587</t>
  </si>
  <si>
    <t>EPS 140</t>
  </si>
  <si>
    <t>24*3,2</t>
  </si>
  <si>
    <t>24*4</t>
  </si>
  <si>
    <t>12,45*3,2*2</t>
  </si>
  <si>
    <t>-0,9*1,37*3</t>
  </si>
  <si>
    <t>-1,25*1,5</t>
  </si>
  <si>
    <t>XPS 140</t>
  </si>
  <si>
    <t>24*0,6+5,7*0,6</t>
  </si>
  <si>
    <t>24*1,4+(3,2*1,3)/2-9,3*0,7-0,8*1,4-0,9*0,6</t>
  </si>
  <si>
    <t>12,45*1,4-1,25*0,6-3,5*0,9</t>
  </si>
  <si>
    <t>12,45*0,9-0,9*0,6</t>
  </si>
  <si>
    <t>66</t>
  </si>
  <si>
    <t>28376042</t>
  </si>
  <si>
    <t>deska EPS grafitová fasadní λ=0,032 tl 140mm</t>
  </si>
  <si>
    <t>2136080949</t>
  </si>
  <si>
    <t>215,493*1,02 'Přepočtené koeficientem množství</t>
  </si>
  <si>
    <t>67</t>
  </si>
  <si>
    <t>28376445</t>
  </si>
  <si>
    <t>deska z polystyrénu XPS, hrana rovná a strukturovaný povrch 300kPa tl 140mm</t>
  </si>
  <si>
    <t>-1634409271</t>
  </si>
  <si>
    <t>69,525*1,02 'Přepočtené koeficientem množství</t>
  </si>
  <si>
    <t>68</t>
  </si>
  <si>
    <t>622251101</t>
  </si>
  <si>
    <t>Montáž kontaktního zateplení lepením a mechanickým kotvením Příplatek k cenám za zápustnou montáž kotev s použitím tepelněizolačních zátek na vnější stěny z polystyrenu</t>
  </si>
  <si>
    <t>-1936441370</t>
  </si>
  <si>
    <t>FASeps+FASxps+FASsokl</t>
  </si>
  <si>
    <t>69</t>
  </si>
  <si>
    <t>622252001</t>
  </si>
  <si>
    <t>Montáž profilů kontaktního zateplení zakládacích soklových připevněných hmoždinkami</t>
  </si>
  <si>
    <t>-1640452647</t>
  </si>
  <si>
    <t xml:space="preserve">Poznámka k souboru cen:_x000d_
1. V cenách jsou započteny náklady na osazení lišt._x000d_
2. V cenách nejsou započteny náklady dodávku lišt; tyto se ocení ve specifikaci. Ztratné lze stanovit ve výši 5%._x000d_
</t>
  </si>
  <si>
    <t>24*2+12,45*2-0,9*3-1,25</t>
  </si>
  <si>
    <t>70</t>
  </si>
  <si>
    <t>59051651</t>
  </si>
  <si>
    <t>AL zakládací profil pod ETICS tl 0,7mm pro izolant tl 140mm</t>
  </si>
  <si>
    <t>-1659693425</t>
  </si>
  <si>
    <t>68,95*1,05 'Přepočtené koeficientem množství</t>
  </si>
  <si>
    <t>71</t>
  </si>
  <si>
    <t>622321121</t>
  </si>
  <si>
    <t>Omítka vápenocementová vnějších ploch nanášená ručně jednovrstvá, tloušťky do 15 mm hladká stěn</t>
  </si>
  <si>
    <t>-1376627642</t>
  </si>
  <si>
    <t xml:space="preserve">Poznámka k souboru cen:_x000d_
1. Pro ocenění nanášení omítky v tloušťce jádrové omítky přes 15 mm se použije příplatek za každých dalších i započatých 5 mm._x000d_
2. Podkladní a spojovací vrstvy se oceňují cenami souboru cen 62.13-1... této části katalogu._x000d_
</t>
  </si>
  <si>
    <t>72</t>
  </si>
  <si>
    <t>622325102</t>
  </si>
  <si>
    <t>Oprava vápenocementové omítky vnějších ploch stupně členitosti 1 hladké stěn, v rozsahu opravované plochy přes 10 do 30%</t>
  </si>
  <si>
    <t>-657898471</t>
  </si>
  <si>
    <t>73</t>
  </si>
  <si>
    <t>622511111</t>
  </si>
  <si>
    <t>Omítka tenkovrstvá akrylátová vnějších ploch probarvená, včetně penetrace podkladu mozaiková střednězrnná stěn</t>
  </si>
  <si>
    <t>-1935312460</t>
  </si>
  <si>
    <t>FASxps+FASsokl</t>
  </si>
  <si>
    <t>74</t>
  </si>
  <si>
    <t>622532021</t>
  </si>
  <si>
    <t>Omítka tenkovrstvá silikonová vnějších ploch probarvená, včetně penetrace podkladu hydrofilní, s regulací vlhkosti na povrchu a se zvýšenou ochranou proti mikroorganismům zrnitá, tloušťky 2,0 mm stěn</t>
  </si>
  <si>
    <t>1790519789</t>
  </si>
  <si>
    <t>FASeps+FASostění</t>
  </si>
  <si>
    <t>75</t>
  </si>
  <si>
    <t>629991012</t>
  </si>
  <si>
    <t>Zakrytí vnějších ploch před znečištěním včetně pozdějšího odkrytí výplní otvorů a svislých ploch fólií přilepenou na začišťovací lištu</t>
  </si>
  <si>
    <t>1410378998</t>
  </si>
  <si>
    <t xml:space="preserve">Poznámka k souboru cen:_x000d_
1. V ceně -1012 nejsou započteny náklady na dodávku a montáž začišťovací lišty; tyto se oceňují cenou 622 14-3004 této části katalogu a materiálem ve specifikaci._x000d_
</t>
  </si>
  <si>
    <t>0,7*2,85*3</t>
  </si>
  <si>
    <t>2,9*2,85</t>
  </si>
  <si>
    <t>0,9*0,9*7</t>
  </si>
  <si>
    <t>1,5*1,5*7</t>
  </si>
  <si>
    <t>0,9*2,1*2</t>
  </si>
  <si>
    <t>2,14*1,55</t>
  </si>
  <si>
    <t>76</t>
  </si>
  <si>
    <t>629995101</t>
  </si>
  <si>
    <t>Očištění vnějších ploch tlakovou vodou omytím</t>
  </si>
  <si>
    <t>-1067994335</t>
  </si>
  <si>
    <t>77</t>
  </si>
  <si>
    <t>631311114</t>
  </si>
  <si>
    <t>Mazanina z betonu prostého bez zvýšených nároků na prostředí tl. přes 50 do 80 mm tř. C 16/20</t>
  </si>
  <si>
    <t>-186381597</t>
  </si>
  <si>
    <t xml:space="preserve">Poznámka k souboru cen:_x000d_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betonu)._x000d_
2. Pro mazaniny tlouštěk větších než 240 mm jsou určeny:_x000d_
a) pro mazaniny ukládané na zeminu (v halách apod.) ceny souborů cen 27* 31- Základy z betonu prostého a 27* 32 - Základy z betonu železového,_x000d_
b) pro mazaniny v nadzemních podlažích ceny souboru cen 411 31- . . Beton kleneb._x000d_
3. Ceny lze použít i pro betonový okapový chodníček budovy (včetně tvarování rigolového žlábku) v příslušných tloušťkách. Jeho podloží se oceňuje samostatně._x000d_
4. V ceně jsou započteny i náklady na:_x000d_
a) základní stržení povrchu mazaniny s urovnáním vibrační lištou nebo dřevěným hladítkem,_x000d_
b) vytvoření dilatačních spár v mazanině bez zaplnění, pokud jsou dilatační spáry vytvářeny při provádění betonáže. Jestliže jsou dilatační spáry řezány dodatečně, oceňují se cenami souboru cen 634 91-11 Řezání dilatačních nebo smršťovacích spár._x000d_
</t>
  </si>
  <si>
    <t>TERASA*0,08</t>
  </si>
  <si>
    <t>78</t>
  </si>
  <si>
    <t>632451421</t>
  </si>
  <si>
    <t>Doplnění cementového potěru na mazaninách a betonových podkladech (s dodáním hmot), hlazeného dřevěným nebo ocelovým hladítkem, plochy jednotlivě do 1 m2 a tl. přes 10 do 20 mm</t>
  </si>
  <si>
    <t>-163293707</t>
  </si>
  <si>
    <t>doplnění odstraněných dlažeb (odhad 10%)</t>
  </si>
  <si>
    <t>(DLAŽBA)*0,1</t>
  </si>
  <si>
    <t>79</t>
  </si>
  <si>
    <t>642944121</t>
  </si>
  <si>
    <t>Osazení ocelových dveřních zárubní lisovaných nebo z úhelníků dodatečně s vybetonováním prahu, plochy do 2,5 m2</t>
  </si>
  <si>
    <t>1557513004</t>
  </si>
  <si>
    <t xml:space="preserve">Poznámka k souboru cen:_x000d_
1. V cenách nejsou započteny náklady na dodání zárubní, tyto se oceňují ve specifikaci._x000d_
</t>
  </si>
  <si>
    <t>80</t>
  </si>
  <si>
    <t>55331350</t>
  </si>
  <si>
    <t>zárubeň ocelová pro běžné zdění a porobeton 100 levá/pravá 800</t>
  </si>
  <si>
    <t>-7572402</t>
  </si>
  <si>
    <t>81</t>
  </si>
  <si>
    <t>55331352</t>
  </si>
  <si>
    <t>zárubeň ocelová pro běžné zdění a porobeton 100 levá/pravá 900</t>
  </si>
  <si>
    <t>-825185623</t>
  </si>
  <si>
    <t>Ostatní konstrukce a práce, bourání</t>
  </si>
  <si>
    <t>82</t>
  </si>
  <si>
    <t>941311111</t>
  </si>
  <si>
    <t>Montáž lešení řadového modulového lehkého pracovního s podlahami s provozním zatížením tř. 3 do 200 kg/m2 šířky tř. SW06 přes 0,6 do 0,9 m, výšky do 10 m</t>
  </si>
  <si>
    <t>-931761397</t>
  </si>
  <si>
    <t xml:space="preserve">Poznámka k souboru cen:_x000d_
1. V ceně jsou započteny i náklady na kotvení lešení._x000d_
2. Montáž lešení řadového modulového lehkého výšky přes 40 m se oceňuje individuálně._x000d_
3. Šířkou se rozumí půdorysná vzdálenost, měřená od vnitřního líce sloupků zábradlí k protilehlému volnému okraji podlahy nebo mezi vnitřními líci._x000d_
</t>
  </si>
  <si>
    <t>12,45*5,2</t>
  </si>
  <si>
    <t>12,45*5,7</t>
  </si>
  <si>
    <t>24*5</t>
  </si>
  <si>
    <t>24*5,2</t>
  </si>
  <si>
    <t>83</t>
  </si>
  <si>
    <t>941311211</t>
  </si>
  <si>
    <t>Montáž lešení řadového modulového lehkého pracovního s podlahami s provozním zatížením tř. 3 do 200 kg/m2 Příplatek za první a každý další den použití lešení k ceně -1111 nebo -1112</t>
  </si>
  <si>
    <t>-1134831679</t>
  </si>
  <si>
    <t>380,505*30</t>
  </si>
  <si>
    <t>84</t>
  </si>
  <si>
    <t>941311811</t>
  </si>
  <si>
    <t>Demontáž lešení řadového modulového lehkého pracovního s podlahami s provozním zatížením tř. 3 do 200 kg/m2 šířky SW06 přes 0,6 do 0,9 m, výšky do 10 m</t>
  </si>
  <si>
    <t>-332396527</t>
  </si>
  <si>
    <t xml:space="preserve">Poznámka k souboru cen:_x000d_
1. Demontáž lešení řadového modulového lehkého výšky přes 40 m se oceňuje individuálně._x000d_
</t>
  </si>
  <si>
    <t>380,505</t>
  </si>
  <si>
    <t>85</t>
  </si>
  <si>
    <t>944511111</t>
  </si>
  <si>
    <t>Montáž ochranné sítě zavěšené na konstrukci lešení z textilie z umělých vláken</t>
  </si>
  <si>
    <t>-698025661</t>
  </si>
  <si>
    <t xml:space="preserve">Poznámka k souboru cen:_x000d_
1. V cenách nejsou započteny náklady na lešení potřebné pro zavěšení sítí; toto lešení se oceňuje příslušnými cenami lešení._x000d_
</t>
  </si>
  <si>
    <t>86</t>
  </si>
  <si>
    <t>944511211</t>
  </si>
  <si>
    <t>Montáž ochranné sítě Příplatek za první a každý další den použití sítě k ceně -1111</t>
  </si>
  <si>
    <t>1782826841</t>
  </si>
  <si>
    <t>87</t>
  </si>
  <si>
    <t>944511811</t>
  </si>
  <si>
    <t>Demontáž ochranné sítě zavěšené na konstrukci lešení z textilie z umělých vláken</t>
  </si>
  <si>
    <t>-241329509</t>
  </si>
  <si>
    <t>88</t>
  </si>
  <si>
    <t>949101111</t>
  </si>
  <si>
    <t>Lešení pomocné pracovní pro objekty pozemních staveb pro zatížení do 150 kg/m2, o výšce lešeňové podlahy do 1,9 m</t>
  </si>
  <si>
    <t>799451677</t>
  </si>
  <si>
    <t xml:space="preserve">Poznámka k souboru cen:_x000d_
1. V ceně jsou započteny i náklady na montáž, opotřebení a demontáž lešení._x000d_
2. V ceně nejsou započteny náklady na manipulaci s lešením; tyto jsou již zahrnuty v cenách příslušných stavebních prací._x000d_
3. Množství měrných jednotek se určuje m2 podlahové plochy, na které se práce provádí._x000d_
</t>
  </si>
  <si>
    <t>legenda místností</t>
  </si>
  <si>
    <t>290,07</t>
  </si>
  <si>
    <t>89</t>
  </si>
  <si>
    <t>952901111</t>
  </si>
  <si>
    <t>Vyčištění budov nebo objektů před předáním do užívání budov bytové nebo občanské výstavby, světlé výšky podlaží do 4 m</t>
  </si>
  <si>
    <t>-2145939415</t>
  </si>
  <si>
    <t xml:space="preserve">Poznámka k souboru cen:_x000d_
1. Cenu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plochy._x000d_
2. Střešní plochy hal se světlíky nebo okny se oceňují jako podlaží cenou -1221._x000d_
3. Množství měrných jednotek se určuje v m2 půdorysné plochy každého podlaží, dané vnějším obrysem podlaží budovy. Plochy balkonů se přičítají._x000d_
4. v ceně -1111 a -1114 jsou započteny náklady na zametení a umytí podlah, dlažeb, obkladů, schodů v místnostech, chodbách a schodištích, vyčištění a umytí oken, dveří s rámy, zárubněmi, umytí a vyčištění jiných zasklených a natíraných ploch a zařizovacích předmětů._x000d_
5. V ceně -1221 jsou započteny náklady na zametení podlahy, umytí dlažeb nebo keramických podlah v přilehlých místnostech, chodbách a schodištích, umytí obkladů, schodů, vyčištění a umytí oken a dveří s rámy a zárubněmi, umytí a vyčištění jiných zasklených a natíraných ploch a zařizovacích předmětů._x000d_
6. V ceně -1311 jsou započteny náklady na zametení a čištění dlažeb, umytí, vyčištění okenních a dveřních rámů a zařizovacích předmětů._x000d_
7. V ceně -1411 jsou započteny náklady na vynesení zbytků stavebního rumu, kropení a 2x zametení podlah, oprášení stěn a výplní otvorů._x000d_
</t>
  </si>
  <si>
    <t>90</t>
  </si>
  <si>
    <t>95394173</t>
  </si>
  <si>
    <t>Pozn. 1 -oprava trhlin ve zdivu</t>
  </si>
  <si>
    <t>-1476288228</t>
  </si>
  <si>
    <t>91</t>
  </si>
  <si>
    <t>953942121</t>
  </si>
  <si>
    <t>Osazování drobných kovových předmětů se zalitím maltou cementovou, do vysekaných kapes nebo připravených otvorů ochranných úhelníků</t>
  </si>
  <si>
    <t>1876535106</t>
  </si>
  <si>
    <t xml:space="preserve">Poznámka k souboru cen:_x000d_
1. V cenách nejsou započteny náklady na dodávku kovových předmětů; tyto se oceňují ve specifikaci. Ztratné se nestanoví._x000d_
2. Cenu -2841 lze použít pro osazení rámu pod pružinový (roštový) ocelový základ např. domovních praček, odstředivek, ždímaček, motorových zařízení, ventilátorů apod._x000d_
3. Cena -2851 je určena pro zednické osazení zábradlí ze samostatných dílů nevyžadující samostatnou montáž._x000d_
4. Ceny platí za každé zalití._x000d_
</t>
  </si>
  <si>
    <t>ocelová okapnice</t>
  </si>
  <si>
    <t>1,7*2+5,82+5,5*2+2</t>
  </si>
  <si>
    <t>92</t>
  </si>
  <si>
    <t>13010412</t>
  </si>
  <si>
    <t>úhelník ocelový rovnostranný jakost 11 375 40x40x3mm</t>
  </si>
  <si>
    <t>922101175</t>
  </si>
  <si>
    <t>22,220*0,00242</t>
  </si>
  <si>
    <t>93</t>
  </si>
  <si>
    <t>953943211</t>
  </si>
  <si>
    <t>Osazování drobných kovových předmětů kotvených do stěny hasicího přístroje</t>
  </si>
  <si>
    <t>698574361</t>
  </si>
  <si>
    <t>94</t>
  </si>
  <si>
    <t>44932114</t>
  </si>
  <si>
    <t>přístroj hasicí ruční práškový PG 6 LE</t>
  </si>
  <si>
    <t>-1714811288</t>
  </si>
  <si>
    <t>95</t>
  </si>
  <si>
    <t>962031132</t>
  </si>
  <si>
    <t>Bourání příček z cihel, tvárnic nebo příčkovek z cihel pálených, plných nebo dutých na maltu vápennou nebo vápenocementovou, tl. do 100 mm</t>
  </si>
  <si>
    <t>112362198</t>
  </si>
  <si>
    <t>(5,7+2,6)*3,045</t>
  </si>
  <si>
    <t>1,3*2,4*2</t>
  </si>
  <si>
    <t>-0,6*1,97*2-0,8*1,97*2</t>
  </si>
  <si>
    <t>96</t>
  </si>
  <si>
    <t>962031133</t>
  </si>
  <si>
    <t>Bourání příček z cihel, tvárnic nebo příčkovek z cihel pálených, plných nebo dutých na maltu vápennou nebo vápenocementovou, tl. do 150 mm</t>
  </si>
  <si>
    <t>1839399743</t>
  </si>
  <si>
    <t>(5,7*2+3+3,5*2+3+4,5+5,55)*3,045</t>
  </si>
  <si>
    <t>-0,7*1,97-0,8*1,97*2-0,9*1,97*2-1,25*1,97</t>
  </si>
  <si>
    <t>97</t>
  </si>
  <si>
    <t>96607183</t>
  </si>
  <si>
    <t>Demontáž a zpětná montáž oplocení rampy</t>
  </si>
  <si>
    <t>1721866735</t>
  </si>
  <si>
    <t>98</t>
  </si>
  <si>
    <t>968062374</t>
  </si>
  <si>
    <t>Vybourání dřevěných rámů oken s křídly, dveřních zárubní, vrat, stěn, ostění nebo obkladů rámů oken s křídly zdvojených, plochy do 1 m2</t>
  </si>
  <si>
    <t>-42594745</t>
  </si>
  <si>
    <t xml:space="preserve">Poznámka k souboru cen:_x000d_
1. V cenách -2244 až -2747 jsou započteny i náklady na vyvěšení křídel._x000d_
</t>
  </si>
  <si>
    <t>0,9*0,9*12</t>
  </si>
  <si>
    <t>99</t>
  </si>
  <si>
    <t>968062376</t>
  </si>
  <si>
    <t>Vybourání dřevěných rámů oken s křídly, dveřních zárubní, vrat, stěn, ostění nebo obkladů rámů oken s křídly zdvojených, plochy do 4 m2</t>
  </si>
  <si>
    <t>256940663</t>
  </si>
  <si>
    <t>1,5*1,5*2</t>
  </si>
  <si>
    <t>100</t>
  </si>
  <si>
    <t>968072455</t>
  </si>
  <si>
    <t>Vybourání kovových rámů oken s křídly, dveřních zárubní, vrat, stěn, ostění nebo obkladů dveřních zárubní, plochy do 2 m2</t>
  </si>
  <si>
    <t>-1652721049</t>
  </si>
  <si>
    <t xml:space="preserve">Poznámka k souboru cen:_x000d_
1. V cenách -2244 až -2559 jsou započteny i náklady na vyvěšení křídel._x000d_
2. Cenou -2641 se oceňuje i vybourání nosné ocelové konstrukce pro sádrokartonové příčky._x000d_
</t>
  </si>
  <si>
    <t>0,6*1,97*2</t>
  </si>
  <si>
    <t>0,7*1,97</t>
  </si>
  <si>
    <t>0,8*1,97*4</t>
  </si>
  <si>
    <t>0,9*1,97*6</t>
  </si>
  <si>
    <t>101</t>
  </si>
  <si>
    <t>968072456</t>
  </si>
  <si>
    <t>Vybourání kovových rámů oken s křídly, dveřních zárubní, vrat, stěn, ostění nebo obkladů dveřních zárubní, plochy přes 2 m2</t>
  </si>
  <si>
    <t>1940266857</t>
  </si>
  <si>
    <t>1,25*1,97</t>
  </si>
  <si>
    <t>1,25*2,1</t>
  </si>
  <si>
    <t>102</t>
  </si>
  <si>
    <t>968072747</t>
  </si>
  <si>
    <t>Vybourání kovových rámů oken s křídly, dveřních zárubní, vrat, stěn, ostění nebo obkladů stěn výkladních pevných nebo otevíratelných, plochy přes 4 m2</t>
  </si>
  <si>
    <t>983036110</t>
  </si>
  <si>
    <t>2,8*2,25*4</t>
  </si>
  <si>
    <t>1,1*0,6</t>
  </si>
  <si>
    <t>103</t>
  </si>
  <si>
    <t>971038691</t>
  </si>
  <si>
    <t>Vybourání otvorů ve zdivu základovém nebo nadzákladovém z cihel, tvárnic, příčkovek dutých tvárnic nebo příčkovek, velikosti plochy do 4 m2, tl. přes 150 mm</t>
  </si>
  <si>
    <t>-1286368275</t>
  </si>
  <si>
    <t>1. PP</t>
  </si>
  <si>
    <t>1*0,3*1*2</t>
  </si>
  <si>
    <t>0,98*0,3*1,86</t>
  </si>
  <si>
    <t>otvory překlady</t>
  </si>
  <si>
    <t>1,5*0,3*0,15*3</t>
  </si>
  <si>
    <t>1. NP</t>
  </si>
  <si>
    <t>1,2*0,3*2,9*2</t>
  </si>
  <si>
    <t>1,5*0,3*1,5</t>
  </si>
  <si>
    <t>0,3*0,3*1,5*2</t>
  </si>
  <si>
    <t>0,9*0,3*0,9</t>
  </si>
  <si>
    <t>0,6*0,3*0,9*2+1,5*0,3*0,6*2</t>
  </si>
  <si>
    <t>0,9*0,3*0,9+1,85*0,3*0,6</t>
  </si>
  <si>
    <t>1,2*0,3*0,15</t>
  </si>
  <si>
    <t>1,8*0,3*0,15*6</t>
  </si>
  <si>
    <t>104</t>
  </si>
  <si>
    <t>978059541</t>
  </si>
  <si>
    <t>Odsekání obkladů stěn včetně otlučení podkladní omítky až na zdivo z obkládaček vnitřních, z jakýchkoliv materiálů, plochy přes 1 m2</t>
  </si>
  <si>
    <t>1764017999</t>
  </si>
  <si>
    <t xml:space="preserve">Poznámka k souboru cen:_x000d_
1. Odsekání soklíků se oceňuje cenami souboru cen 965 08._x000d_
</t>
  </si>
  <si>
    <t>(0,8+2,8+2,3)*1,5</t>
  </si>
  <si>
    <t>1,3*1,1*2</t>
  </si>
  <si>
    <t>105</t>
  </si>
  <si>
    <t>978059641</t>
  </si>
  <si>
    <t>Odsekání obkladů stěn včetně otlučení podkladní omítky až na zdivo z obkládaček vnějších, z jakýchkoliv materiálů, plochy přes 1 m2</t>
  </si>
  <si>
    <t>923533874</t>
  </si>
  <si>
    <t>(4,2+6,5)*1,6-3,2*0,9-0,9*0,3</t>
  </si>
  <si>
    <t>(4,7+6,5)*0,85</t>
  </si>
  <si>
    <t>(3,2+6,8+11,7)*0,7</t>
  </si>
  <si>
    <t>106</t>
  </si>
  <si>
    <t>979033</t>
  </si>
  <si>
    <t>Demontáž všech prvků na fasádě</t>
  </si>
  <si>
    <t>soub</t>
  </si>
  <si>
    <t>-1118233204</t>
  </si>
  <si>
    <t>107</t>
  </si>
  <si>
    <t>979034</t>
  </si>
  <si>
    <t>Pozn č.12- úpravy HUP dle PD</t>
  </si>
  <si>
    <t>699104578</t>
  </si>
  <si>
    <t>997</t>
  </si>
  <si>
    <t>Přesun sutě</t>
  </si>
  <si>
    <t>108</t>
  </si>
  <si>
    <t>997013151</t>
  </si>
  <si>
    <t>Vnitrostaveništní doprava suti a vybouraných hmot vodorovně do 50 m svisle s omezením mechanizace pro budovy a haly výšky do 6 m</t>
  </si>
  <si>
    <t>-1253273967</t>
  </si>
  <si>
    <t xml:space="preserve">Poznámka k souboru cen:_x000d_
1. V cenách -3111 až -3217 jsou započteny i náklady na:_x000d_
a) vodorovnou dopravu na uvedenou vzdálenost,_x000d_
b) svislou dopravu pro uvedenou výšku budovy,_x000d_
c) naložení na vodorovný dopravní prostředek pro odvoz na skládku nebo meziskládku,_x000d_
d) náklady na rozhrnutí a urovnání suti na dopravním prostředku._x000d_
2. Jestliže se pro svislý přesun použije shoz nebo zařízení investora (např. výtah v budově), užijí se pro ocenění vodorovné dopravy suti ceny -3111, 3151 a -3211 pro budovy a haly výšky do 6 m._x000d_
3. Montáž, demontáž a pronájem shozu se ocení cenami souboru cen 997 01-33 Shoz suti._x000d_
4. Ceny -3151 až -3162 lze použít v případě, kdy dochází ke ztížení dopravy suti např. tím, že není možné instalovat jeřáb._x000d_
</t>
  </si>
  <si>
    <t>109</t>
  </si>
  <si>
    <t>997013501</t>
  </si>
  <si>
    <t>Odvoz suti a vybouraných hmot na skládku nebo meziskládku se složením, na vzdálenost do 1 km</t>
  </si>
  <si>
    <t>-1240409105</t>
  </si>
  <si>
    <t xml:space="preserve">Poznámka k souboru cen:_x000d_
1. Délka odvozu suti je vzdálenost od místa naložení suti na dopravní prostředek až po místo složení na určené skládce nebo meziskládce._x000d_
2. V ceně -3501 jsou započteny i náklady na složení suti na skládku nebo meziskládku._x000d_
3. Ceny jsou určeny pro odvoz suti na skládku nebo meziskládku jakýmkoliv způsobem silniční dopravy (i prostřednictvím kontejnerů)._x000d_
4. Odvoz suti z meziskládky se oceňuje cenou 997 01-3511._x000d_
</t>
  </si>
  <si>
    <t>110</t>
  </si>
  <si>
    <t>997013509</t>
  </si>
  <si>
    <t>Odvoz suti a vybouraných hmot na skládku nebo meziskládku se složením, na vzdálenost Příplatek k ceně za každý další i započatý 1 km přes 1 km</t>
  </si>
  <si>
    <t>-1410823347</t>
  </si>
  <si>
    <t>50,993*15</t>
  </si>
  <si>
    <t>111</t>
  </si>
  <si>
    <t>997013831</t>
  </si>
  <si>
    <t>Poplatek za uložení stavebního odpadu na skládce (skládkovné) směsného stavebního a demoličního zatříděného do Katalogu odpadů pod kódem 170 904</t>
  </si>
  <si>
    <t>235382063</t>
  </si>
  <si>
    <t xml:space="preserve">Poznámka k souboru cen:_x000d_
1. Ceny uvedené v souboru cen je doporučeno upravit podle aktuálních cen místně příslušné skládky odpadů._x000d_
2. Uložení odpadů neuvedených v souboru cen se oceňuje individuálně._x000d_
3. V cenách je započítán poplatek za ukládaní odpadu dle zákona 185/2001 Sb._x000d_
4. Případné drcení stavebního odpadu lze ocenit souborem cen 997 00-60 Drcení stavebního odpadu z katalogu 800-6 Demolice objektů._x000d_
</t>
  </si>
  <si>
    <t>998</t>
  </si>
  <si>
    <t>Přesun hmot</t>
  </si>
  <si>
    <t>112</t>
  </si>
  <si>
    <t>998011001</t>
  </si>
  <si>
    <t>Přesun hmot pro budovy občanské výstavby, bydlení, výrobu a služby s nosnou svislou konstrukcí zděnou z cihel, tvárnic nebo kamene vodorovná dopravní vzdálenost do 100 m pro budovy výšky do 6 m</t>
  </si>
  <si>
    <t>-1158571347</t>
  </si>
  <si>
    <t xml:space="preserve">Poznámka k souboru cen:_x000d_
1. Ceny -7001 až -7006 lze použít v případě, kdy dochází ke ztížení přesunu např. tím, že není možné instalovat jeřáb._x000d_
2. K cenám -7001 až -7006 lze použít příplatky za zvětšený přesun -1014 až -1019, -2034 až -2039 nebo -2114 až 2119._x000d_
3. Jestliže pro svislý přesun používá zařízení investora (např. výtah v budově), užijí se pro ocenění přesunu hmot ceny stanovené pro nejmenší výšku, tj. 6 m._x000d_
</t>
  </si>
  <si>
    <t>PSV</t>
  </si>
  <si>
    <t>Práce a dodávky PSV</t>
  </si>
  <si>
    <t>711</t>
  </si>
  <si>
    <t>Izolace proti vodě, vlhkosti a plynům</t>
  </si>
  <si>
    <t>113</t>
  </si>
  <si>
    <t>711111002</t>
  </si>
  <si>
    <t>Provedení izolace proti zemní vlhkosti natěradly a tmely za studena na ploše vodorovné V nátěrem lakem asfaltovým</t>
  </si>
  <si>
    <t>-1644512225</t>
  </si>
  <si>
    <t xml:space="preserve">Poznámka k souboru cen:_x000d_
1. Izolace plochy jednotlivě do 10 m2 se oceňují skladebně cenou příslušné izolace a cenou 711 19-9095 Příplatek za plochu do 10 m2._x000d_
</t>
  </si>
  <si>
    <t>5,82*1,3</t>
  </si>
  <si>
    <t>114</t>
  </si>
  <si>
    <t>11163152</t>
  </si>
  <si>
    <t>lak hydroizolační asfaltový</t>
  </si>
  <si>
    <t>1267885432</t>
  </si>
  <si>
    <t>7,566*0,00035 'Přepočtené koeficientem množství</t>
  </si>
  <si>
    <t>115</t>
  </si>
  <si>
    <t>711141559</t>
  </si>
  <si>
    <t>Provedení izolace proti zemní vlhkosti pásy přitavením NAIP na ploše vodorovné V</t>
  </si>
  <si>
    <t>158554120</t>
  </si>
  <si>
    <t xml:space="preserve">Poznámka k souboru cen:_x000d_
1. Izolace plochy jednotlivě do 10 m2 se oceňují skladebně cenou příslušné izolace a cenou 711 19-9097 Příplatek za plochu do 10 m2._x000d_
</t>
  </si>
  <si>
    <t>116</t>
  </si>
  <si>
    <t>62855002</t>
  </si>
  <si>
    <t>pás asfaltový natavitelný modifikovaný SBS tl 5mm s vložkou z polyesterové rohože a spalitelnou PE fólií nebo jemnozrnný minerálním posypem na horním povrchu</t>
  </si>
  <si>
    <t>-1862949548</t>
  </si>
  <si>
    <t>7,566*1,15 'Přepočtené koeficientem množství</t>
  </si>
  <si>
    <t>117</t>
  </si>
  <si>
    <t>711161215</t>
  </si>
  <si>
    <t>Izolace proti zemní vlhkosti a beztlakové vodě nopovými fóliemi na ploše svislé S vrstva ochranná, odvětrávací a drenážní výška nopku 20,0 mm, tl. fólie do 1,0 mm</t>
  </si>
  <si>
    <t>-1549107791</t>
  </si>
  <si>
    <t>(6,5+1+4,5+9+4,5)*0,6</t>
  </si>
  <si>
    <t>3,5*1,5</t>
  </si>
  <si>
    <t>118</t>
  </si>
  <si>
    <t>711161384</t>
  </si>
  <si>
    <t>Izolace proti zemní vlhkosti a beztlakové vodě nopovými fóliemi ostatní ukončení izolace provětrávací lištou</t>
  </si>
  <si>
    <t>1705391405</t>
  </si>
  <si>
    <t>6,5+1+4,5+9+4,5</t>
  </si>
  <si>
    <t>119</t>
  </si>
  <si>
    <t>998711101</t>
  </si>
  <si>
    <t>Přesun hmot pro izolace proti vodě, vlhkosti a plynům stanovený z hmotnosti přesunovaného materiálu vodorovná dopravní vzdálenost do 50 m v objektech výšky do 6 m</t>
  </si>
  <si>
    <t>-992253285</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</si>
  <si>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-1181 pro přesun prováděný bez použití mechanizace, tj. za ztížených podmínek, lze použít pouze pro hmotnost materiálu, která se tímto způsobem skutečně přemísťuje._x000d_
</t>
  </si>
  <si>
    <t>712</t>
  </si>
  <si>
    <t>Povlakové krytiny</t>
  </si>
  <si>
    <t>712361705</t>
  </si>
  <si>
    <t>Provedení povlakové krytiny střech plochých do 10° fólií lepená se svařovanými spoji</t>
  </si>
  <si>
    <t>446369104</t>
  </si>
  <si>
    <t xml:space="preserve">Poznámka k souboru cen:_x000d_
1. Povlakové krytiny střech jednotlivě do 10 m2 se oceňují skladebně cenou příslušné izolace a cenou 712 39-9097 Příplatek za plochu do 10 m2._x000d_
</t>
  </si>
  <si>
    <t>plocha nové krytiny</t>
  </si>
  <si>
    <t>23,4*12,73</t>
  </si>
  <si>
    <t>atiky</t>
  </si>
  <si>
    <t>12,73*0,3+12,73*0,44*2</t>
  </si>
  <si>
    <t>121</t>
  </si>
  <si>
    <t>28342413</t>
  </si>
  <si>
    <t>fólie hydroizolační střešní mPVC s nakašírovaným PES rounem určená k lepení tl 2,0mm (účinná tloušťka)</t>
  </si>
  <si>
    <t>-1629638507</t>
  </si>
  <si>
    <t>312,903</t>
  </si>
  <si>
    <t>312,903*1,02 'Přepočtené koeficientem množství</t>
  </si>
  <si>
    <t>122</t>
  </si>
  <si>
    <t>712363005</t>
  </si>
  <si>
    <t>Provedení povlakové krytiny střech plochých do 10° fólií termoplastickou mPVC (měkčené PVC) aplikace fólie na oplechování (na tzv. fóliový plech) horkovzdušným navařením v plné ploše</t>
  </si>
  <si>
    <t>863117726</t>
  </si>
  <si>
    <t>atiky a okap</t>
  </si>
  <si>
    <t>24,28*2+12,73*2</t>
  </si>
  <si>
    <t>123</t>
  </si>
  <si>
    <t>-998568851</t>
  </si>
  <si>
    <t>74,02</t>
  </si>
  <si>
    <t>74,02*1,15 'Přepočtené koeficientem množství</t>
  </si>
  <si>
    <t>124</t>
  </si>
  <si>
    <t>712363352</t>
  </si>
  <si>
    <t>Povlakové krytiny střech plochých do 10° z tvarovaných poplastovaných lišt pro mPVC vnitřní koutová lišta rš 100 mm</t>
  </si>
  <si>
    <t>858733904</t>
  </si>
  <si>
    <t xml:space="preserve">Poznámka k souboru cen:_x000d_
1. Položka -3344 se použije v případě, pokud položky -3311 až -3333 mají větší rozvinutou šířku._x000d_
2. V ceně -3344 nejsou započteny náklady na vytvoření ohybu. Tyto se oceňují příplatkem -3345 tohoto souboru cen._x000d_
</t>
  </si>
  <si>
    <t>12,73*2+14,28</t>
  </si>
  <si>
    <t>komín</t>
  </si>
  <si>
    <t>0,4*4</t>
  </si>
  <si>
    <t>125</t>
  </si>
  <si>
    <t>712363353</t>
  </si>
  <si>
    <t>Povlakové krytiny střech plochých do 10° z tvarovaných poplastovaných lišt pro mPVC vnější koutová lišta rš 100 mm</t>
  </si>
  <si>
    <t>-718868147</t>
  </si>
  <si>
    <t>126</t>
  </si>
  <si>
    <t>712363357</t>
  </si>
  <si>
    <t>Povlakové krytiny střech plochých do 10° z tvarovaných poplastovaných lišt pro mPVC okapnice rš 250 mm</t>
  </si>
  <si>
    <t>-1877951669</t>
  </si>
  <si>
    <t>24,28</t>
  </si>
  <si>
    <t>127</t>
  </si>
  <si>
    <t>712363358</t>
  </si>
  <si>
    <t>Povlakové krytiny střech plochých do 10° z tvarovaných poplastovaných lišt pro mPVC závětrná lišta rš 250 mm</t>
  </si>
  <si>
    <t>473257798</t>
  </si>
  <si>
    <t>12,73*2</t>
  </si>
  <si>
    <t>128</t>
  </si>
  <si>
    <t>998712101</t>
  </si>
  <si>
    <t>Přesun hmot pro povlakové krytiny stanovený z hmotnosti přesunovaného materiálu vodorovná dopravní vzdálenost do 50 m v objektech výšky do 6 m</t>
  </si>
  <si>
    <t>469514038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</si>
  <si>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</si>
  <si>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713</t>
  </si>
  <si>
    <t>Izolace tepelné</t>
  </si>
  <si>
    <t>129</t>
  </si>
  <si>
    <t>713111127</t>
  </si>
  <si>
    <t>Montáž tepelné izolace stropů rohožemi, pásy, dílci, deskami, bloky (izolační materiál ve specifikaci) rovných spodem lepením celoplošně</t>
  </si>
  <si>
    <t>-416781640</t>
  </si>
  <si>
    <t>strop 1.PP</t>
  </si>
  <si>
    <t>5,25*5,88</t>
  </si>
  <si>
    <t>130</t>
  </si>
  <si>
    <t>28376034</t>
  </si>
  <si>
    <t>deska EPS grafitová fasadní λ=0,032 tl 60mm</t>
  </si>
  <si>
    <t>-637639167</t>
  </si>
  <si>
    <t>30,87*1,02 'Přepočtené koeficientem množství</t>
  </si>
  <si>
    <t>131</t>
  </si>
  <si>
    <t>713114413</t>
  </si>
  <si>
    <t>Tepelná foukaná izolace vodorovných konstrukcí z minerálních vláken nižší objemové hmotnosti otevřená volně foukaná, tloušťky vrstvy přes 250 do 300 mm (52 kg/m3)</t>
  </si>
  <si>
    <t>-280324128</t>
  </si>
  <si>
    <t>plocha stropu</t>
  </si>
  <si>
    <t>23,4*11,9*0,28</t>
  </si>
  <si>
    <t>132</t>
  </si>
  <si>
    <t>998713101</t>
  </si>
  <si>
    <t>Přesun hmot pro izolace tepelné stanovený z hmotnosti přesunovaného materiálu vodorovná dopravní vzdálenost do 50 m v objektech výšky do 6 m</t>
  </si>
  <si>
    <t>310175047</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</si>
  <si>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-3181 pro přesun prováděný bez použití mechanizace, tj. za ztížených podmínek, lze použít pouze pro hmotnost materiálu, která se tímto způsobem skutečně přemísťuje._x000d_
</t>
  </si>
  <si>
    <t>761</t>
  </si>
  <si>
    <t>Konstrukce prosvětlovací</t>
  </si>
  <si>
    <t>133</t>
  </si>
  <si>
    <t>761661061</t>
  </si>
  <si>
    <t>Osazení sklepních světlíků (anglických dvorků) včetně osazení roštu, osazení odvodňovacího prvku a osazení pojistky (proti vloupání ) hloubky přes 1,0 m, šířky do 1,0 m</t>
  </si>
  <si>
    <t>-232309918</t>
  </si>
  <si>
    <t xml:space="preserve">Poznámka k souboru cen:_x000d_
1. V cenách -1001 až -1081 nejsou započteny náklady na dodávku kompletu světlíku (s roštem, odvodňovacím prvkem a pojistkou proti vloupání), tyto se oceňují ve specifikaci._x000d_
2. V ceně -1101 nejsou započteny náklady na dodávku výškově nastavitelné nástavby, tyto se oceňují ve specifikaci._x000d_
3. V ceně -1111 nejsou započteny náklady na dodávku výztužného rámu, tyto se oceňují ve specifikaci._x000d_
4. V cenách nejsou započteny náklady na připojení na kanalizační potrubí, tyto se ocení cenami části A01 katalogu 800-721 Zdravotně technické instalace budov._x000d_
</t>
  </si>
  <si>
    <t>134</t>
  </si>
  <si>
    <t>56245253</t>
  </si>
  <si>
    <t>světlík sklepní (anglický dvorek) pochozí včetně odvodňovacího prvku rošt děrovaný plech 1000x1300x400mm</t>
  </si>
  <si>
    <t>1153718211</t>
  </si>
  <si>
    <t>135</t>
  </si>
  <si>
    <t>998761101</t>
  </si>
  <si>
    <t>Přesun hmot pro konstrukce sklobetonové stanovený z hmotnosti přesunovaného materiálu vodorovná dopravní vzdálenost do 50 m v objektech výšky do 6 m</t>
  </si>
  <si>
    <t>-1862260865</t>
  </si>
  <si>
    <t>762</t>
  </si>
  <si>
    <t>Konstrukce tesařské</t>
  </si>
  <si>
    <t>136</t>
  </si>
  <si>
    <t>762334</t>
  </si>
  <si>
    <t>Výměna zničených částí krovu</t>
  </si>
  <si>
    <t>620885130</t>
  </si>
  <si>
    <t>137</t>
  </si>
  <si>
    <t>762341024</t>
  </si>
  <si>
    <t>Bednění a laťování bednění střech rovných sklonu do 60° s vyřezáním otvorů z dřevoštěpkových desek OSB šroubovaných na krokve na pero a drážku, tloušťky desky 18 mm</t>
  </si>
  <si>
    <t>-1475909181</t>
  </si>
  <si>
    <t xml:space="preserve">Poznámka k souboru cen:_x000d_
1. V cenách -1011 až -1149 bednění střech z desek dřevoštěpkových a cementotřískových jsou započteny i náklady na dodávku spojovacích prostředků, na tyto položky se nevztahuje ocenění dodávky spojovacích prostředků položka 762 39-5000._x000d_
</t>
  </si>
  <si>
    <t>138</t>
  </si>
  <si>
    <t>762342812</t>
  </si>
  <si>
    <t>Demontáž bednění a laťování laťování střech sklonu do 60° se všemi nadstřešními konstrukcemi, z latí průřezové plochy do 25 cm2 při osové vzdálenosti přes 0,22 do 0,50 m</t>
  </si>
  <si>
    <t>-1997496045</t>
  </si>
  <si>
    <t>plocha střechy</t>
  </si>
  <si>
    <t>23,4*12,59</t>
  </si>
  <si>
    <t>139</t>
  </si>
  <si>
    <t>762395000</t>
  </si>
  <si>
    <t>Spojovací prostředky krovů, bednění a laťování, nadstřešních konstrukcí svory, prkna, hřebíky, pásová ocel, vruty</t>
  </si>
  <si>
    <t>-2147348766</t>
  </si>
  <si>
    <t xml:space="preserve">Poznámka k souboru cen:_x000d_
1. Cena je určena pro montážní ceny souborů cen:_x000d_
a) 762 33- Montáž vázaných konstrukcí krovů,_x000d_
b) 762 34- Bednění a laťování, ceny -1210 až -2441,_x000d_
c) 762 35- Montáž nadstřešních konstrukcí,_x000d_
d) 762 36- Montáž spádových klínů._x000d_
2. Ochrana konstrukce se oceňuje samostatně, např. položkami 762 08-3 Impregnace řeziva tohoto katalogu nebo příslušnými položkami katalogu 800-783 Nátěry._x000d_
</t>
  </si>
  <si>
    <t>297,882*0,018</t>
  </si>
  <si>
    <t>140</t>
  </si>
  <si>
    <t>998762101</t>
  </si>
  <si>
    <t>Přesun hmot pro konstrukce tesařské stanovený z hmotnosti přesunovaného materiálu vodorovná dopravní vzdálenost do 50 m v objektech výšky do 6 m</t>
  </si>
  <si>
    <t>494122134</t>
  </si>
  <si>
    <t>763</t>
  </si>
  <si>
    <t>Konstrukce suché výstavby</t>
  </si>
  <si>
    <t>141</t>
  </si>
  <si>
    <t>763111361</t>
  </si>
  <si>
    <t>Příčka ze sádrokartonových desek s nosnou konstrukcí z jednoduchých ocelových profilů UW, CW jednoduše opláštěná deskou akustickou tl. 12,5 mm, EI 45, příčka tl. 100 mm, profil 75 TI tl. 60 mm, Rw 50 dB</t>
  </si>
  <si>
    <t>-1413767202</t>
  </si>
  <si>
    <t xml:space="preserve">Poznámka k souboru cen:_x000d_
1. V cenách jsou započteny i náklady na tmelení a výztužnou pásku._x000d_
2. V cenách nejsou započteny náklady na základní penetrační nátěr; tyto se oceňují cenou cenou -1717._x000d_
3. Cenu -1524 lze použít i pro příčky s tepelnou izolací tl. 100 mm o objemové hmotnosti min. 16 kg/m3._x000d_
4. Cena -1611 Montáž nosné konstrukce je stanovena pro m2 plochy příčky._x000d_
5. Ceny -1621 až -1627 Montáž desek, -1717 Penetrační nátěr, -1718 Úprava spar separační páskou a -1771, -1772 Příplatek za rovinnost jsou stanoveny pro obě strany příčky._x000d_
6. V ceně -1611 nejsou započteny náklady na profily; tyto se oceňují ve specifikaci. Doporučené množství na 1 m2 příčky je 1,9 m profilu CW a 0,8 m profilu UW._x000d_
7. V cenách -1621 až -1627 nejsou započteny náklady na desky; tato dodávka se oceňuje ve specifikaci._x000d_
</t>
  </si>
  <si>
    <t>2,5*2,3</t>
  </si>
  <si>
    <t>142</t>
  </si>
  <si>
    <t>76311137</t>
  </si>
  <si>
    <t>SDK příčka tl 125 mm profil CW+UW 100 desky 1x akustické 12,5 TI 60 mm EI 45 Rw 50 dB</t>
  </si>
  <si>
    <t>-710051413</t>
  </si>
  <si>
    <t>(4,53+0,5+5,7+1,2+2,8+2,3+3,525+5,7+2,05+1,65+1,1)*3,045</t>
  </si>
  <si>
    <t>(5,7*2+7,15+2)*3,045</t>
  </si>
  <si>
    <t>-0,7*1,97*5</t>
  </si>
  <si>
    <t>-0,8*10,97*5</t>
  </si>
  <si>
    <t>143</t>
  </si>
  <si>
    <t>7631114R</t>
  </si>
  <si>
    <t>Příčka ze sádrokartonových desek s nosnou konstrukcí z jednoduchých ocelových profilů UW, CW dvojitě opláštěná deskami akustickými tl. 2 x 12,5 mm, EI 90, příčka tl. 150 mm, profil 100 TI tl. 60 mm 40 kg/m3, Rw 56 dB</t>
  </si>
  <si>
    <t>1213243331</t>
  </si>
  <si>
    <t>4,53*3,045</t>
  </si>
  <si>
    <t>-0,8*1,97</t>
  </si>
  <si>
    <t>144</t>
  </si>
  <si>
    <t>763131411</t>
  </si>
  <si>
    <t>Podhled ze sádrokartonových desek dvouvrstvá zavěšená spodní konstrukce z ocelových profilů CD, UD jednoduše opláštěná deskou standardní A, tl. 12,5 mm, bez TI</t>
  </si>
  <si>
    <t>-1923440167</t>
  </si>
  <si>
    <t xml:space="preserve">Poznámka k souboru cen:_x000d_
1. V cenách jsou započteny i náklady na tmelení a výztužnou pásku._x000d_
2. V cenách nejsou započteny náklady na základní penetrační nátěr; tyto se oceňují cenou -1714._x000d_
3. Ceny 763 13-13 lze použít i pro dvouvrstvou dřevěnou spodní konstrukci s nosnými latěmi 60 x 40 mm a montážnímu latěmi 48 x 24 mm._x000d_
4. Ceny -1611 až -1613 Montáž nosné konstrukce je stanoveny pro m2 plochy podhledu._x000d_
5. V ceně -1611 nejsou započteny náklady na dřevo a v cenách -2612 a -2613 náklady na profily; tyto se oceňují ve specifikaci. Doporučené množství na 1 m2 příčky je 3,0 m profilu CD a 0,9 m profilu UD._x000d_
6. V cenách -1621 až -1624 Montáž desek nejsou započteny náklady na desky; tato dodávka se oceňuje ve specifikaci._x000d_
7. V ceně -1763 Příplatek za průhyb nosného stropu přes 20 mm je započtena pouze montáž, atypický profil se oceňuje individuálně ve specifikaci._x000d_
</t>
  </si>
  <si>
    <t>"M 105" 10,93</t>
  </si>
  <si>
    <t>"M 108" 37,17</t>
  </si>
  <si>
    <t>"M 109" 13,76</t>
  </si>
  <si>
    <t>"M 111" 10,12</t>
  </si>
  <si>
    <t>"M 112" 14,92</t>
  </si>
  <si>
    <t>"M 115" 12,0</t>
  </si>
  <si>
    <t>"M 116" 13,81</t>
  </si>
  <si>
    <t>145</t>
  </si>
  <si>
    <t>763131451</t>
  </si>
  <si>
    <t>Podhled ze sádrokartonových desek dvouvrstvá zavěšená spodní konstrukce z ocelových profilů CD, UD jednoduše opláštěná deskou impregnovanou H2, tl. 12,5 mm, bez TI</t>
  </si>
  <si>
    <t>-1799417557</t>
  </si>
  <si>
    <t>"M 106" 1,65</t>
  </si>
  <si>
    <t>"M 107" 6,33</t>
  </si>
  <si>
    <t>"M 110" 2,3</t>
  </si>
  <si>
    <t>"M 111a" 5,25</t>
  </si>
  <si>
    <t>"M 113" 1,52</t>
  </si>
  <si>
    <t>"M 114" 5,9</t>
  </si>
  <si>
    <t>146</t>
  </si>
  <si>
    <t>763131761</t>
  </si>
  <si>
    <t>Podhled ze sádrokartonových desek Příplatek k cenám za plochu do 3 m2 jednotlivě</t>
  </si>
  <si>
    <t>-1310074342</t>
  </si>
  <si>
    <t>147</t>
  </si>
  <si>
    <t>763173111</t>
  </si>
  <si>
    <t>Instalační technika pro konstrukce ze sádrokartonových desek montáž nosičů zařizovacích předmětů  úchytu pro umyvadlo</t>
  </si>
  <si>
    <t>-1553320805</t>
  </si>
  <si>
    <t xml:space="preserve">Poznámka k souboru cen:_x000d_
1. V cenách montáže revizních klapek 763 17-1 a revizních dvířek 763 17-2 nejsou započteny náklady na jejich dodávku a dodávku pomocné konstrukce z profilů a spojek; tato dodávka se oceňuje ve specifikaci._x000d_
2. V cenách montáže nosičů zařizovacích předmětů 763 17-3  nejsou započteny náklady na jejich dodávku a dodávku spojovacího materiálu uchycení zařizovacích předmětů; tato dodávka se oceňuje ve specifikaci._x000d_
</t>
  </si>
  <si>
    <t>148</t>
  </si>
  <si>
    <t>59030729</t>
  </si>
  <si>
    <t>konstrukce pro uchycení umyvadla s nástěnnými bateriemi osová rozteč CW profilů 450-625mm</t>
  </si>
  <si>
    <t>-1938520423</t>
  </si>
  <si>
    <t>149</t>
  </si>
  <si>
    <t>763173113</t>
  </si>
  <si>
    <t>Instalační technika pro konstrukce ze sádrokartonových desek montáž nosičů zařizovacích předmětů  úchytu pro WC</t>
  </si>
  <si>
    <t>-621612166</t>
  </si>
  <si>
    <t>150</t>
  </si>
  <si>
    <t>59030731</t>
  </si>
  <si>
    <t>konstrukce pro uchycení WC osová rozteč CW profilů 450-625mm</t>
  </si>
  <si>
    <t>-666572320</t>
  </si>
  <si>
    <t>151</t>
  </si>
  <si>
    <t>763181311</t>
  </si>
  <si>
    <t>Výplně otvorů konstrukcí ze sádrokartonových desek montáž zárubně kovové s příslušenstvím pro příčky výšky do 2,75 m nebo zátěže dveřního křídla do 25 kg, s profily CW a UW jednokřídlové</t>
  </si>
  <si>
    <t>-1413358317</t>
  </si>
  <si>
    <t xml:space="preserve">Poznámka k souboru cen:_x000d_
1. V cenách montáže zárubní -1311 až -1322 nejsou započteny náklady na dodávku zárubní, profilů a patek zárubní; tato dodávka se oceňuje ve specifikaci. Množství profilů se určí:_x000d_
a) pro příčku výšky do 2,75 m takto:_x000d_
- délka profilu CW = 2x konstrukční výška příčky_x000d_
- délka profilu UW = 2x konstrukční výška příčky + šířka dveří + 300 mm,_x000d_
b) pro příčku výšky přes 2,75 do 4,25 m takto:_x000d_
- délka profilu UW = šířka dveří + 300 mm,_x000d_
- délka profilu UA = 2x konstrukční výška příčky,_x000d_
- patka UA = 4 kusy._x000d_
2. V ceně -1325 jsou započteny náklady na usazení, vyvážení a přetmelení, včetně kotevního materiálu._x000d_
3. Montáž zárubní dřevěných a obložkových lze oceňovat cenami katalogu 800-766 Konstrukce truhlářské._x000d_
4. V cenách -2313 a -2314 ostění oken jsou započteny i náklady na ochranné úhelníky._x000d_
5. V ceně -2411 opláštění střešního okna jsou započteny i náklady na UA profily._x000d_
6. V cenách -3111 až -3222 jsou započteny i náklady na sestavení stavebního pouzdra._x000d_
7. V cenách -3111 až -3222 nejsou započteny náklady na opláštění stavebního pouzdra sádrokartonovými deskami a jejich povrchové úpravy. Tyto práce se oceňují příslušnými položkami souboru cen 763 11-1 Příčka ze sádrokartonových desek._x000d_
</t>
  </si>
  <si>
    <t>"700" 5</t>
  </si>
  <si>
    <t>"800" 6</t>
  </si>
  <si>
    <t>152</t>
  </si>
  <si>
    <t>55331531</t>
  </si>
  <si>
    <t>zárubeň ocelová pro sádrokarton 125 levá/pravá 700</t>
  </si>
  <si>
    <t>1948410383</t>
  </si>
  <si>
    <t>153</t>
  </si>
  <si>
    <t>55331541</t>
  </si>
  <si>
    <t>zárubeň ocelová pro sádrokarton 150 levá/pravá 700</t>
  </si>
  <si>
    <t>270818380</t>
  </si>
  <si>
    <t>154</t>
  </si>
  <si>
    <t>55331532</t>
  </si>
  <si>
    <t>zárubeň ocelová pro sádrokarton 125 levá/pravá 800</t>
  </si>
  <si>
    <t>1619375308</t>
  </si>
  <si>
    <t>155</t>
  </si>
  <si>
    <t>55331542</t>
  </si>
  <si>
    <t>zárubeň ocelová pro sádrokarton 150 levá/pravá 800</t>
  </si>
  <si>
    <t>1341551089</t>
  </si>
  <si>
    <t>156</t>
  </si>
  <si>
    <t>763431011</t>
  </si>
  <si>
    <t>Montáž podhledu minerálního včetně zavěšeného roštu polozapuštěného s panely vyjímatelnými, velikosti panelů do 0,36 m2</t>
  </si>
  <si>
    <t>1215165023</t>
  </si>
  <si>
    <t xml:space="preserve">Poznámka k souboru cen:_x000d_
1. V cenách montáže podhledu -1001 až -1201 jsou započteny náklady na montáž a dodávku nosné konstrukce._x000d_
2. V cenách nejsou započteny náklady na dodávku panelů; jejich dodávka se oceňuje ve specifikaci._x000d_
3. Ostatní práce a konstrukce na minerálních podhledech lze ocenit cenami 763 13-17. . ._x000d_
</t>
  </si>
  <si>
    <t>"M 101 " 70,11</t>
  </si>
  <si>
    <t>"M 102" 36,68</t>
  </si>
  <si>
    <t>"M 103" 6,43</t>
  </si>
  <si>
    <t>"M 104" 10,5</t>
  </si>
  <si>
    <t>157</t>
  </si>
  <si>
    <t>59036080</t>
  </si>
  <si>
    <t>panel akustický polozapuštěná hrana viditelný rošt š.15, bílá, tl 15mm</t>
  </si>
  <si>
    <t>1040976802</t>
  </si>
  <si>
    <t>123,72*1,05 'Přepočtené koeficientem množství</t>
  </si>
  <si>
    <t>158</t>
  </si>
  <si>
    <t>763431201</t>
  </si>
  <si>
    <t>Montáž podhledu minerálního napojení na stěnu lištou obvodovou</t>
  </si>
  <si>
    <t>-322325059</t>
  </si>
  <si>
    <t>12,2*2+5,55*2+5,85*2+6,27*2</t>
  </si>
  <si>
    <t>3*2+2*2+3*2+3,575*2</t>
  </si>
  <si>
    <t>159</t>
  </si>
  <si>
    <t>998763100</t>
  </si>
  <si>
    <t>Přesun hmot pro dřevostavby stanovený z hmotnosti přesunovaného materiálu vodorovná dopravní vzdálenost do 50 m v objektech výšky do 6 m</t>
  </si>
  <si>
    <t>1054465545</t>
  </si>
  <si>
    <t xml:space="preserve">Poznámka k souboru cen:_x000d_
1. Ceny pro přesun hmot stanovený z hmotnosti přesunovaného materiálu se použijí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-3181 pro přesun prováděný bez použití mechanizace, tj. za ztížených podmínek, lze použít pouze pro hmotnost materiálu, která se tímto způsobem skutečně přemísťuje. U přesunu stanoveného procentní sazbou se ztížení přesunu ocení individuálně._x000d_
</t>
  </si>
  <si>
    <t>764</t>
  </si>
  <si>
    <t>Konstrukce klempířské</t>
  </si>
  <si>
    <t>160</t>
  </si>
  <si>
    <t>764001801</t>
  </si>
  <si>
    <t>Demontáž klempířských konstrukcí podkladního plechu do suti</t>
  </si>
  <si>
    <t>2062986856</t>
  </si>
  <si>
    <t>okapový</t>
  </si>
  <si>
    <t>23,4</t>
  </si>
  <si>
    <t>161</t>
  </si>
  <si>
    <t>764001821</t>
  </si>
  <si>
    <t>Demontáž klempířských konstrukcí krytiny ze svitků nebo tabulí do suti</t>
  </si>
  <si>
    <t>299124944</t>
  </si>
  <si>
    <t>162</t>
  </si>
  <si>
    <t>764002801</t>
  </si>
  <si>
    <t>Demontáž klempířských konstrukcí závětrné lišty do suti</t>
  </si>
  <si>
    <t>-545339427</t>
  </si>
  <si>
    <t>163</t>
  </si>
  <si>
    <t>764002841</t>
  </si>
  <si>
    <t>Demontáž klempířských konstrukcí oplechování horních ploch zdí a nadezdívek do suti</t>
  </si>
  <si>
    <t>2001394395</t>
  </si>
  <si>
    <t>164</t>
  </si>
  <si>
    <t>764002851</t>
  </si>
  <si>
    <t>Demontáž klempířských konstrukcí oplechování parapetů do suti</t>
  </si>
  <si>
    <t>71995814</t>
  </si>
  <si>
    <t>0,9*12</t>
  </si>
  <si>
    <t>1,5*2</t>
  </si>
  <si>
    <t>165</t>
  </si>
  <si>
    <t>764002871</t>
  </si>
  <si>
    <t>Demontáž klempířských konstrukcí lemování zdí do suti</t>
  </si>
  <si>
    <t>639698521</t>
  </si>
  <si>
    <t>166</t>
  </si>
  <si>
    <t>764002881</t>
  </si>
  <si>
    <t>Demontáž klempířských konstrukcí lemování střešních prostupů do suti</t>
  </si>
  <si>
    <t>260711264</t>
  </si>
  <si>
    <t>167</t>
  </si>
  <si>
    <t>764004801</t>
  </si>
  <si>
    <t>Demontáž klempířských konstrukcí žlabu podokapního do suti</t>
  </si>
  <si>
    <t>-1061738608</t>
  </si>
  <si>
    <t>168</t>
  </si>
  <si>
    <t>764004861</t>
  </si>
  <si>
    <t>Demontáž klempířských konstrukcí svodu do suti</t>
  </si>
  <si>
    <t>1205573673</t>
  </si>
  <si>
    <t>4*2</t>
  </si>
  <si>
    <t>169</t>
  </si>
  <si>
    <t>764042419</t>
  </si>
  <si>
    <t>Strukturovaná odddělovací rohož se zabudovanou hydroizolací jakékoliv rš</t>
  </si>
  <si>
    <t>344560128</t>
  </si>
  <si>
    <t>přístřešek nad vstupem do prodejny</t>
  </si>
  <si>
    <t>17,25</t>
  </si>
  <si>
    <t>170</t>
  </si>
  <si>
    <t>764141411</t>
  </si>
  <si>
    <t>Krytina ze svitků nebo tabulí z titanzinkového předzvětralého plechu s úpravou u okapů, prostupů a výčnělků střechy rovné drážkováním ze svitků rš 670 mm, sklon střechy do 30°</t>
  </si>
  <si>
    <t>1780852316</t>
  </si>
  <si>
    <t>171</t>
  </si>
  <si>
    <t>764246403</t>
  </si>
  <si>
    <t>Oplechování parapetů z titanzinkového předzvětralého plechu rovných mechanicky kotvené, bez rohů rš 250 mm</t>
  </si>
  <si>
    <t>1304895100</t>
  </si>
  <si>
    <t>29,1</t>
  </si>
  <si>
    <t>172</t>
  </si>
  <si>
    <t>764541405</t>
  </si>
  <si>
    <t>Žlab podokapní z titanzinkového předzvětralého plechu včetně háků a čel půlkruhový rš 330 mm</t>
  </si>
  <si>
    <t>-1707297555</t>
  </si>
  <si>
    <t>173</t>
  </si>
  <si>
    <t>764541446</t>
  </si>
  <si>
    <t>Žlab podokapní z titanzinkového předzvětralého plechu včetně háků a čel kotlík oválný (trychtýřový), rš žlabu/průměr svodu 330/100 mm</t>
  </si>
  <si>
    <t>655035998</t>
  </si>
  <si>
    <t>174</t>
  </si>
  <si>
    <t>764548423</t>
  </si>
  <si>
    <t>Svod z titanzinkového předzvětralého plechu včetně objímek, kolen a odskoků kruhový, průměru 100 mm</t>
  </si>
  <si>
    <t>-1685043417</t>
  </si>
  <si>
    <t>8,75</t>
  </si>
  <si>
    <t>175</t>
  </si>
  <si>
    <t>998764101</t>
  </si>
  <si>
    <t>Přesun hmot pro konstrukce klempířské stanovený z hmotnosti přesunovaného materiálu vodorovná dopravní vzdálenost do 50 m v objektech výšky do 6 m</t>
  </si>
  <si>
    <t>-773154113</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</si>
  <si>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-4181 pro přesun prováděný bez použití mechanizace, tj. za ztížených podmínek, lze použít pouze pro hmotnost materiálu, která se tímto způsobem skutečně přemísťuje._x000d_
</t>
  </si>
  <si>
    <t>766</t>
  </si>
  <si>
    <t>Konstrukce truhlářské</t>
  </si>
  <si>
    <t>176</t>
  </si>
  <si>
    <t>766421821</t>
  </si>
  <si>
    <t>Demontáž obložení podhledů palubkami</t>
  </si>
  <si>
    <t>2078195609</t>
  </si>
  <si>
    <t>177</t>
  </si>
  <si>
    <t>766421822</t>
  </si>
  <si>
    <t>Demontáž obložení podhledů podkladových roštů</t>
  </si>
  <si>
    <t>530014319</t>
  </si>
  <si>
    <t>178</t>
  </si>
  <si>
    <t>766622131</t>
  </si>
  <si>
    <t>Montáž oken plastových včetně montáže rámu plochy přes 1 m2 otevíravých do zdiva, výšky do 1,5 m</t>
  </si>
  <si>
    <t>-847692426</t>
  </si>
  <si>
    <t xml:space="preserve">Poznámka k souboru cen:_x000d_
1. V cenách montáže oken jsou započteny i náklady na zaměření, vyklínování, horizontální i vertikální vyrovnání okenního rámu, ukotvení a vyplnění spáry mezi rámem a ostěním polyuretanovou pěnou, včetně zednického začištění._x000d_
2. Cenami montáže oken otevíravých lze ocenit i montáže oken kyvných a otočných._x000d_
3. Tepelnou izolaci mezi ostěním a rámem okna je možné ocenit položkami 766 62 - 9 . . Příplatek k cenám za tepelnou izolaci mezi ostěním a rámem okna jsou započteny náklady na izolaci vnější i vnitřní._x000d_
4. Délka izolace se určuje v metrech délky rámu okna._x000d_
</t>
  </si>
  <si>
    <t>"O04" 7</t>
  </si>
  <si>
    <t>179</t>
  </si>
  <si>
    <t>61140052</t>
  </si>
  <si>
    <t>okno plastové otevíravé/sklopné trojsklo přes plochu 1m2 do v1,5m</t>
  </si>
  <si>
    <t>-663013193</t>
  </si>
  <si>
    <t>"O04"1,5*1,5* 7</t>
  </si>
  <si>
    <t>180</t>
  </si>
  <si>
    <t>766622216</t>
  </si>
  <si>
    <t>Montáž oken plastových plochy do 1 m2 včetně montáže rámu otevíravých do zdiva</t>
  </si>
  <si>
    <t>1100461511</t>
  </si>
  <si>
    <t>"O02" 4</t>
  </si>
  <si>
    <t>"O03" 3</t>
  </si>
  <si>
    <t>"O05"2</t>
  </si>
  <si>
    <t>181</t>
  </si>
  <si>
    <t>61140050</t>
  </si>
  <si>
    <t>okno plastové otevíravé/sklopné trojsklo do plochy 1m2</t>
  </si>
  <si>
    <t>1920802631</t>
  </si>
  <si>
    <t>"O02" 0,9*0,9 *4</t>
  </si>
  <si>
    <t>"O03" 0,9*0,9*3</t>
  </si>
  <si>
    <t>"O05"1*0,5*2</t>
  </si>
  <si>
    <t>182</t>
  </si>
  <si>
    <t>766629214</t>
  </si>
  <si>
    <t>Montáž oken dřevěných Příplatek k cenám za tepelnou izolaci mezi ostěním a rámem okna při rovném ostění, připojovací spára tl. do 15 mm, páska</t>
  </si>
  <si>
    <t>1031451305</t>
  </si>
  <si>
    <t xml:space="preserve">Poznámka k souboru cen:_x000d_
1. V cenách montáže oken jsou započteny i náklady na zaměření, vyklínování, horizontální i vertikální vyrovnání okenního rámu, ukotvení a vyplnění spáry mezi rámem a ostěním polyuretanovou pěnou, včetně zednického začištění._x000d_
2. Cenami montáže oken otevíravých lze ocenit i montáže oken kyvných a otočných._x000d_
3. V cenách 766 62 - 9 . . Příplatek k cenám za tepelnou izolaci mezi ostěním a rámem okna jsou započteny náklady na izolaci vnější i vnitřní._x000d_
4. Délka izolace se určuje v metrech délky rámu okna._x000d_
</t>
  </si>
  <si>
    <t>183</t>
  </si>
  <si>
    <t>766660001</t>
  </si>
  <si>
    <t>Montáž dveřních křídel dřevěných nebo plastových otevíravých do ocelové zárubně povrchově upravených jednokřídlových, šířky do 800 mm</t>
  </si>
  <si>
    <t>1468666341</t>
  </si>
  <si>
    <t xml:space="preserve">Poznámka k souboru cen:_x000d_
1. Cenami -0021 až -0031, -0161 až -0163, -0181 až -0183, se oceňují dveře s protipožární odolností do 30 min._x000d_
2. V cenách -0201 až -0272 je započtena i montáž okopného plechu, stavěče křídel a držadel kyvných dveří._x000d_
3. V cenách -0351 až -0384 jsou započtené i náklady na osazení kování, vodícího trnu, seřízení pojezdů na stěnu a následné vyrovnání a seřízení dveřních křídel._x000d_
4. V cenách -0311 až -0324 nejsou započtené náklady na sestavení a osazení stavebního pouzdra, tyto náklady se oceňují cenami souboru cen 642 94-6 . . . Osazení stavebního pouzdra posuvných dveří do zděné příčky, katalogu 801-1 Budovy a haly - zděné a monolitické._x000d_
</t>
  </si>
  <si>
    <t>184</t>
  </si>
  <si>
    <t>61162854</t>
  </si>
  <si>
    <t>dveře vnitřní foliované plné 1křídlé 700x1970mm</t>
  </si>
  <si>
    <t>2006491863</t>
  </si>
  <si>
    <t>185</t>
  </si>
  <si>
    <t>61162898</t>
  </si>
  <si>
    <t>dveře vnitřní foliované sklo 2/3 1křídlé 800x1970mm</t>
  </si>
  <si>
    <t>2066178392</t>
  </si>
  <si>
    <t>186</t>
  </si>
  <si>
    <t>61162857</t>
  </si>
  <si>
    <t>dveře vnitřní foliované plné 1křídlé 800x1970mm</t>
  </si>
  <si>
    <t>2013608726</t>
  </si>
  <si>
    <t>187</t>
  </si>
  <si>
    <t>766660002</t>
  </si>
  <si>
    <t>Montáž dveřních křídel dřevěných nebo plastových otevíravých do ocelové zárubně povrchově upravených jednokřídlových, šířky přes 800 mm</t>
  </si>
  <si>
    <t>237119620</t>
  </si>
  <si>
    <t>188</t>
  </si>
  <si>
    <t>61162860</t>
  </si>
  <si>
    <t>dveře vnitřní foliované plné 1křídlé 900x1970mm</t>
  </si>
  <si>
    <t>-76775692</t>
  </si>
  <si>
    <t>189</t>
  </si>
  <si>
    <t>766660411</t>
  </si>
  <si>
    <t>Montáž dveřních křídel dřevěných nebo plastových vchodových dveří včetně rámu do zdiva jednokřídlových bez nadsvětlíku</t>
  </si>
  <si>
    <t>-729819050</t>
  </si>
  <si>
    <t>"D01" 1</t>
  </si>
  <si>
    <t>"D03" 1</t>
  </si>
  <si>
    <t>"D04" 1</t>
  </si>
  <si>
    <t>190</t>
  </si>
  <si>
    <t>61145</t>
  </si>
  <si>
    <t>dveře vchodové plastové</t>
  </si>
  <si>
    <t>1563871959</t>
  </si>
  <si>
    <t>"D01" 0,98*1,86</t>
  </si>
  <si>
    <t>"D03" 0,98*2,24</t>
  </si>
  <si>
    <t>"D04" 0,98*2,01</t>
  </si>
  <si>
    <t>191</t>
  </si>
  <si>
    <t>766660451</t>
  </si>
  <si>
    <t>Montáž dveřních křídel dřevěných nebo plastových vchodových dveří včetně rámu do zdiva dvoukřídlových bez nadsvětlíku</t>
  </si>
  <si>
    <t>-922037454</t>
  </si>
  <si>
    <t>"D13" 1</t>
  </si>
  <si>
    <t>192</t>
  </si>
  <si>
    <t>61151</t>
  </si>
  <si>
    <t>dveře vchodové dvoukřídlové plastové dvojsklo</t>
  </si>
  <si>
    <t>-1240370372</t>
  </si>
  <si>
    <t>"D13" 1,55*2,14</t>
  </si>
  <si>
    <t>193</t>
  </si>
  <si>
    <t>7666609</t>
  </si>
  <si>
    <t>D+M kliky,štítky,vložka</t>
  </si>
  <si>
    <t>-940983486</t>
  </si>
  <si>
    <t>194</t>
  </si>
  <si>
    <t>766694111</t>
  </si>
  <si>
    <t>Montáž ostatních truhlářských konstrukcí parapetních desek dřevěných nebo plastových šířky do 300 mm, délky do 1000 mm</t>
  </si>
  <si>
    <t>24061520</t>
  </si>
  <si>
    <t xml:space="preserve">Poznámka k souboru cen:_x000d_
1. Vcenách 766 69 - 3421 a 3422 jsou započteny i náklady na zaměření zřizovaných otvorů._x000d_
2. V cenách 766 69 - 4111 až 4124 jsou započteny i náklady na zaměření, vyklínování, horizontální i vertikální vyrovnání, ukotvení a vyplnění spáry mezi parapetem a ostěním polyuretanovou pěnou, včetně zednického začištění._x000d_
3. Cenami -97 . . nelze oceňovat venkovní krycí lišty balkónových dveří; tato montáž se oceňuje cenou -1610._x000d_
</t>
  </si>
  <si>
    <t>195</t>
  </si>
  <si>
    <t>61144400</t>
  </si>
  <si>
    <t>parapet plastový vnitřní komůrkový 180x20x1000mm</t>
  </si>
  <si>
    <t>1133080128</t>
  </si>
  <si>
    <t>0,9*7</t>
  </si>
  <si>
    <t>1*2</t>
  </si>
  <si>
    <t>196</t>
  </si>
  <si>
    <t>766694112</t>
  </si>
  <si>
    <t>Montáž ostatních truhlářských konstrukcí parapetních desek dřevěných nebo plastových šířky do 300 mm, délky přes 1000 do 1600 mm</t>
  </si>
  <si>
    <t>-330321590</t>
  </si>
  <si>
    <t>197</t>
  </si>
  <si>
    <t>-1862813175</t>
  </si>
  <si>
    <t>1,5*7</t>
  </si>
  <si>
    <t>198</t>
  </si>
  <si>
    <t>766694124</t>
  </si>
  <si>
    <t>Montáž ostatních truhlářských konstrukcí parapetních desek dřevěných nebo plastových šířky přes 300 mm, délky přes 2600 mm</t>
  </si>
  <si>
    <t>-709154352</t>
  </si>
  <si>
    <t>199</t>
  </si>
  <si>
    <t>61144406</t>
  </si>
  <si>
    <t>parapet plastový vnitřní komůrkový 600x20x1000mm</t>
  </si>
  <si>
    <t>-1907261647</t>
  </si>
  <si>
    <t>1,7+2,85*3</t>
  </si>
  <si>
    <t>200</t>
  </si>
  <si>
    <t>61144019</t>
  </si>
  <si>
    <t>koncovka k parapetu plastovému vnitřnímu 1 pár</t>
  </si>
  <si>
    <t>sada</t>
  </si>
  <si>
    <t>1843263446</t>
  </si>
  <si>
    <t>201</t>
  </si>
  <si>
    <t>7668114</t>
  </si>
  <si>
    <t>D+M kuchyňská linka, dřez, sporák</t>
  </si>
  <si>
    <t>760779984</t>
  </si>
  <si>
    <t>" T1/2" 2,9*2</t>
  </si>
  <si>
    <t>202</t>
  </si>
  <si>
    <t>998766101</t>
  </si>
  <si>
    <t>Přesun hmot pro konstrukce truhlářské stanovený z hmotnosti přesunovaného materiálu vodorovná dopravní vzdálenost do 50 m v objektech výšky do 6 m</t>
  </si>
  <si>
    <t>1145190366</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</si>
  <si>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-6181 pro přesun prováděný bez použití mechanizace, tj. za ztížených podmínek, lze použít pouze pro hmotnost materiálu, která se tímto způsobem skutečně přemísťuje._x000d_
</t>
  </si>
  <si>
    <t>767</t>
  </si>
  <si>
    <t>Konstrukce zámečnické</t>
  </si>
  <si>
    <t>203</t>
  </si>
  <si>
    <t>76717</t>
  </si>
  <si>
    <t>D+M madlo žárově zinkováno</t>
  </si>
  <si>
    <t>615910334</t>
  </si>
  <si>
    <t>"Z/6" 1</t>
  </si>
  <si>
    <t>204</t>
  </si>
  <si>
    <t>767392802</t>
  </si>
  <si>
    <t>Demontáž krytin střech z plechů šroubovaných do suti</t>
  </si>
  <si>
    <t>-297118973</t>
  </si>
  <si>
    <t>205</t>
  </si>
  <si>
    <t>767620117</t>
  </si>
  <si>
    <t>Montáž oken zdvojených z hliníkových nebo ocelových profilů na polyuretanovou pěnu pevných do zdiva, plochy přes 1,5 do 2,5 m2</t>
  </si>
  <si>
    <t>-813057162</t>
  </si>
  <si>
    <t xml:space="preserve">Poznámka k souboru cen:_x000d_
1. V cenách montáže oken jsou započteny i náklady na zaměření, vyklínování, horizontální i vertikální vyrovnání okenního rámu, ukotvení a vyplnění spáry mezi rámem a ostěním polyuretanovou pěnou._x000d_
2. Cenami montáže oken otevíravých lze ocenit i montáž oken kyvných, otočných, výklopných._x000d_
3. V cenách není započtena montáž dokončení okování oken zdvojených pákovým uzávěrem; tyto práce se oceňují cenou 767 62-0718 Montáž okování pákového uzávěru._x000d_
4. Cenami -71 . . lze oceňovat montáž:_x000d_
a) oboustranného spojení dvou prvků (oken,stěn, dveří, vrat, zárubní a jiných) krycími lištami ocelovými před osazením prvků nebo dodatečně po jejich osazení,_x000d_
b) jednostranného spojení dvou prvků; množství se určí polovinou výměry,_x000d_
c) krycích lišt, které se montují jen na jeden prvek; množství se určí čtvrtinou výměry._x000d_
</t>
  </si>
  <si>
    <t>"O01" 1,75*1,15</t>
  </si>
  <si>
    <t>206</t>
  </si>
  <si>
    <t>55341003</t>
  </si>
  <si>
    <t>okno Al s fixním zasklením trojsklo přes plochu 1m2 do v1,5m</t>
  </si>
  <si>
    <t>1182421346</t>
  </si>
  <si>
    <t>207</t>
  </si>
  <si>
    <t>767620127</t>
  </si>
  <si>
    <t>Montáž oken zdvojených z hliníkových nebo ocelových profilů na polyuretanovou pěnu otevíravých do zdiva, plochy přes 1,5 do 2,5 m2</t>
  </si>
  <si>
    <t>-357100356</t>
  </si>
  <si>
    <t>"O06" 2,85*0,7*4</t>
  </si>
  <si>
    <t>208</t>
  </si>
  <si>
    <t>55341011</t>
  </si>
  <si>
    <t>okno Al otevíravé/sklopné trojsklo přes plochu 1m2 do v1,5m</t>
  </si>
  <si>
    <t>1893767413</t>
  </si>
  <si>
    <t>209</t>
  </si>
  <si>
    <t>767640111</t>
  </si>
  <si>
    <t>Montáž dveří ocelových vchodových jednokřídlových bez nadsvětlíku</t>
  </si>
  <si>
    <t>1337744120</t>
  </si>
  <si>
    <t xml:space="preserve">Poznámka k souboru cen:_x000d_
1. Cenami nelze oceňovat montáž kompletu dveří s rámem charakteru stěny; tyto práce se oceňují cenami souborů cen 767 11- . . Montáž stěn a příček pro zasklení, 767 12- . . Montáž stěn a příček s výplní drátěnou sítí a 767 13- . . Montáž stěn a příček z hliníkového plechu._x000d_
2. V cenách nejsou započteny náklady na:_x000d_
a) montáž okopových plechů a hliníkových lišt; tyto práce se oceňují cenami souboru cen 767 89-61 Montáž lišt a okopových plechů,_x000d_
b) montáž těsnění dveří; tyto práce se oceňují cenami 767 62-6101 až -6103 Montáž těsnění oken._x000d_
3. V cenách – 0111 až -0224 jsou započteny i náklady na montáž dveří včetně zárubní nebo ocelových rámů._x000d_
4. V ceně -8351 je započtena i montáž jednostranného spojení ocelovou lištou přivařením nebo oboustranným svařením dvou prvků (dveří, stěn, oken)._x000d_
5. V ceně -8353 je započteno i provedení rohového spojení dvou prvků._x000d_
</t>
  </si>
  <si>
    <t>"D02" 1</t>
  </si>
  <si>
    <t>210</t>
  </si>
  <si>
    <t>55341246</t>
  </si>
  <si>
    <t>dveře Al vchodové jednokřídlové š 900mm</t>
  </si>
  <si>
    <t>-104083176</t>
  </si>
  <si>
    <t>211</t>
  </si>
  <si>
    <t>767661811</t>
  </si>
  <si>
    <t>Demontáž mříží pevných nebo otevíravých</t>
  </si>
  <si>
    <t>-1389418754</t>
  </si>
  <si>
    <t>1,5*1,5</t>
  </si>
  <si>
    <t>212</t>
  </si>
  <si>
    <t>767810113</t>
  </si>
  <si>
    <t>Montáž větracích mřížek ocelových čtyřhranných, průřezu přes 0,04 do 0,09 m2</t>
  </si>
  <si>
    <t>14128342</t>
  </si>
  <si>
    <t xml:space="preserve">Poznámka k souboru cen:_x000d_
1. Ceny jsou kalkulovány pro osazení větracích mřížek do předem připravené konstrukce._x000d_
</t>
  </si>
  <si>
    <t>"Z5" 1</t>
  </si>
  <si>
    <t>213</t>
  </si>
  <si>
    <t>5534143</t>
  </si>
  <si>
    <t>mřížka větrací nerezová 350 x 350 se síťovinou a manžetou</t>
  </si>
  <si>
    <t>-2061907389</t>
  </si>
  <si>
    <t>214</t>
  </si>
  <si>
    <t>767810123</t>
  </si>
  <si>
    <t>Montáž větracích mřížek ocelových kruhových, průměru přes 200 do 300 mm</t>
  </si>
  <si>
    <t>1437420108</t>
  </si>
  <si>
    <t>215</t>
  </si>
  <si>
    <t>55341433</t>
  </si>
  <si>
    <t>mřížka větrací nerezová kruhová se síťovinou 300mm</t>
  </si>
  <si>
    <t>-2139224113</t>
  </si>
  <si>
    <t>216</t>
  </si>
  <si>
    <t>767821113</t>
  </si>
  <si>
    <t>Montáž poštovních schránek samostatných zazděných</t>
  </si>
  <si>
    <t>1656933662</t>
  </si>
  <si>
    <t xml:space="preserve">Poznámka k souboru cen:_x000d_
1. Ceny jsou kalkulovány pro osazení schránek na předem připravené konstrukce._x000d_
2. Množství měrných jednotek u sestav se určuje v počtu kusů jednotlivých schránek._x000d_
</t>
  </si>
  <si>
    <t>217</t>
  </si>
  <si>
    <t>55348226</t>
  </si>
  <si>
    <t>schránka listovní ležatá se sklapkou 300x220x385mm</t>
  </si>
  <si>
    <t>1538836146</t>
  </si>
  <si>
    <t>218</t>
  </si>
  <si>
    <t>767893811</t>
  </si>
  <si>
    <t>Demontáž stříšek nad venkovními vstupy z kovových profilů, výplň z umělých hmot</t>
  </si>
  <si>
    <t>-1167024662</t>
  </si>
  <si>
    <t>2,5</t>
  </si>
  <si>
    <t>219</t>
  </si>
  <si>
    <t>7679955</t>
  </si>
  <si>
    <t>Dodávka a montáž ocelové konstrukce schodiště, specifikace dle PD</t>
  </si>
  <si>
    <t>-1478599507</t>
  </si>
  <si>
    <t>"Z1" 0,1882</t>
  </si>
  <si>
    <t>220</t>
  </si>
  <si>
    <t>7679961</t>
  </si>
  <si>
    <t>D+M zábradlí žárový zinek, specifikace dle PD</t>
  </si>
  <si>
    <t>-1151165692</t>
  </si>
  <si>
    <t>"Z4" 14,25</t>
  </si>
  <si>
    <t>221</t>
  </si>
  <si>
    <t>76799621</t>
  </si>
  <si>
    <t xml:space="preserve">D+M přístřešek nad vstup výplň bezp. sklo, specifikace dle PD </t>
  </si>
  <si>
    <t>-35371600</t>
  </si>
  <si>
    <t>"Z2" 2*1</t>
  </si>
  <si>
    <t>"Z3" 1,5*1*2</t>
  </si>
  <si>
    <t>222</t>
  </si>
  <si>
    <t>7679971</t>
  </si>
  <si>
    <t>Demontáž rampy a schodiště do suterénu</t>
  </si>
  <si>
    <t>1645671974</t>
  </si>
  <si>
    <t>223</t>
  </si>
  <si>
    <t>7679972</t>
  </si>
  <si>
    <t>Demontáž schozu na uhlí</t>
  </si>
  <si>
    <t>1666349905</t>
  </si>
  <si>
    <t>224</t>
  </si>
  <si>
    <t>767999</t>
  </si>
  <si>
    <t xml:space="preserve"> D+M ocelové sklepní koje dle tabulky prvků</t>
  </si>
  <si>
    <t>1671638809</t>
  </si>
  <si>
    <t>225</t>
  </si>
  <si>
    <t>998767101</t>
  </si>
  <si>
    <t>Přesun hmot pro zámečnické konstrukce stanovený z hmotnosti přesunovaného materiálu vodorovná dopravní vzdálenost do 50 m v objektech výšky do 6 m</t>
  </si>
  <si>
    <t>1715875634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</si>
  <si>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-7181 pro přesun prováděný bez použití mechanizace, tj. za ztížených podmínek, lze použít pouze pro hmotnost materiálu, která se tímto způsobem skutečně přemísťuje._x000d_
</t>
  </si>
  <si>
    <t>771</t>
  </si>
  <si>
    <t>Podlahy z dlaždic</t>
  </si>
  <si>
    <t>226</t>
  </si>
  <si>
    <t>771121011</t>
  </si>
  <si>
    <t>Příprava podkladu před provedením dlažby nátěr penetrační na podlahu</t>
  </si>
  <si>
    <t>-1316759527</t>
  </si>
  <si>
    <t xml:space="preserve">Poznámka k souboru cen:_x000d_
1. V cenách 771 12-1011 až 771 12-1015 jsou započteny i náklady na dodání nátěru._x000d_
2. V cenách 771 15-1011 až 771 15-1026 jsou započteny i náklady na dodání stěrky._x000d_
3. V cenách 771 16-1011 až -1023 nejsou započteny náklady na materiál, tyto se oceňují ve specifikaci._x000d_
</t>
  </si>
  <si>
    <t>227</t>
  </si>
  <si>
    <t>771151014</t>
  </si>
  <si>
    <t>Příprava podkladu před provedením dlažby samonivelační stěrka min.pevnosti 20 MPa, tloušťky přes 8 do 10 mm</t>
  </si>
  <si>
    <t>-377525757</t>
  </si>
  <si>
    <t>5,22*5,88</t>
  </si>
  <si>
    <t>"M 101" 70,1</t>
  </si>
  <si>
    <t>228</t>
  </si>
  <si>
    <t>771473810</t>
  </si>
  <si>
    <t>Demontáž soklíků z dlaždic keramických lepených rovných</t>
  </si>
  <si>
    <t>-1381101818</t>
  </si>
  <si>
    <t>13*2+5,7+5,5+17*2+5,55*4</t>
  </si>
  <si>
    <t>229</t>
  </si>
  <si>
    <t>771474112</t>
  </si>
  <si>
    <t>Montáž soklů z dlaždic keramických lepených flexibilním lepidlem rovných, výšky přes 65 do 90 mm</t>
  </si>
  <si>
    <t>34194559</t>
  </si>
  <si>
    <t>5,22*5,88*0,9</t>
  </si>
  <si>
    <t>"M 101" 70,1*0,9</t>
  </si>
  <si>
    <t>"M 102" 36,68*0,9</t>
  </si>
  <si>
    <t>"M 103" 6,43*0,9</t>
  </si>
  <si>
    <t>"M 104" 10,5*0,9</t>
  </si>
  <si>
    <t>"M 105" 10,93*0,9</t>
  </si>
  <si>
    <t>"M 111" 10,12*0,9</t>
  </si>
  <si>
    <t>230</t>
  </si>
  <si>
    <t>59761416</t>
  </si>
  <si>
    <t>sokl-dlažba keramická slinutá hladká do interiéru i exteriéru 300x80mm</t>
  </si>
  <si>
    <t>-470838175</t>
  </si>
  <si>
    <t>157,908/0,3</t>
  </si>
  <si>
    <t>526,36*1,1 'Přepočtené koeficientem množství</t>
  </si>
  <si>
    <t>231</t>
  </si>
  <si>
    <t>771574112</t>
  </si>
  <si>
    <t>Montáž podlah z dlaždic keramických lepených flexibilním lepidlem maloformátových hladkých přes 9 do 12 ks/m2</t>
  </si>
  <si>
    <t>-293118412</t>
  </si>
  <si>
    <t xml:space="preserve">Poznámka k souboru cen:_x000d_
1. Položky jsou učeny pro všechy druhy povrchových úprav._x000d_
</t>
  </si>
  <si>
    <t>232</t>
  </si>
  <si>
    <t>59761003</t>
  </si>
  <si>
    <t>dlažba keramická hutná hladká do interiéru přes 9 do 12 ks/m2</t>
  </si>
  <si>
    <t>984886180</t>
  </si>
  <si>
    <t>60,93*1,1 'Přepočtené koeficientem množství</t>
  </si>
  <si>
    <t>233</t>
  </si>
  <si>
    <t>771574263</t>
  </si>
  <si>
    <t>Montáž podlah z dlaždic keramických lepených flexibilním lepidlem maloformátových pro vysoké mechanické zatížení protiskluzných nebo reliéfních (bezbariérových) přes 9 do 12 ks/m2</t>
  </si>
  <si>
    <t>1830471598</t>
  </si>
  <si>
    <t>234</t>
  </si>
  <si>
    <t>59761409</t>
  </si>
  <si>
    <t>dlažba keramická slinutá protiskluzná do interiéru i exteriéru pro vysoké mechanické namáhání přes 9 do 12 ks/m2</t>
  </si>
  <si>
    <t>1938942687</t>
  </si>
  <si>
    <t>145,04*1,1 'Přepočtené koeficientem množství</t>
  </si>
  <si>
    <t>235</t>
  </si>
  <si>
    <t>771577111</t>
  </si>
  <si>
    <t>Montáž podlah z dlaždic keramických lepených flexibilním lepidlem Příplatek k cenám za plochu do 5 m2 jednotlivě</t>
  </si>
  <si>
    <t>-971653862</t>
  </si>
  <si>
    <t>236</t>
  </si>
  <si>
    <t>771591112</t>
  </si>
  <si>
    <t>Izolace podlahy pod dlažbu nátěrem nebo stěrkou ve dvou vrstvách</t>
  </si>
  <si>
    <t>753451920</t>
  </si>
  <si>
    <t xml:space="preserve">Poznámka k souboru cen:_x000d_
1. V ceně 771 59-1112 jsou započteny i náklady na materiál._x000d_
2. Položka 771 59-1112 se použije pro izolaci podlah zatížené přechodnou vlhkostí._x000d_
3. V ceně 771 59-1112 až -1212 jsou započteny i náklady na materiál._x000d_
4. V cenách 77159-1227, 77159-1217, 77159-1237, 77159-1247, 77159-1257 nejsou započteny náklady na materiál, tyto se oceňují ve specifikaci._x000d_
</t>
  </si>
  <si>
    <t>237</t>
  </si>
  <si>
    <t>998771101</t>
  </si>
  <si>
    <t>Přesun hmot pro podlahy z dlaždic stanovený z hmotnosti přesunovaného materiálu vodorovná dopravní vzdálenost do 50 m v objektech výšky do 6 m</t>
  </si>
  <si>
    <t>641022467</t>
  </si>
  <si>
    <t>776</t>
  </si>
  <si>
    <t>Podlahy povlakové</t>
  </si>
  <si>
    <t>238</t>
  </si>
  <si>
    <t>776121111</t>
  </si>
  <si>
    <t>Příprava podkladu penetrace vodou ředitelná na savý podklad (válečkováním) ředěná v poměru 1:3 podlah</t>
  </si>
  <si>
    <t>-1300129790</t>
  </si>
  <si>
    <t xml:space="preserve">Poznámka k souboru cen:_x000d_
1. V ceně 776 12-1511 zábrana proti vlhkosti jsou započteny i náklady na 2 vrstvy penetrace a zasypání křemičitým pískem._x000d_
2. V ceně 776 13-2111 vyztužení pletivem jsou započteny i náklady na dodávku pletiva._x000d_
3. V cenách 776 14-1111 až 776 14-4111 jsou započteny i náklady na dodání stěrky._x000d_
</t>
  </si>
  <si>
    <t>239</t>
  </si>
  <si>
    <t>776141114</t>
  </si>
  <si>
    <t>Příprava podkladu vyrovnání samonivelační stěrkou podlah min.pevnosti 20 MPa, tloušťky přes 8 do 10 mm</t>
  </si>
  <si>
    <t>-575069708</t>
  </si>
  <si>
    <t>"M 115" 12</t>
  </si>
  <si>
    <t>240</t>
  </si>
  <si>
    <t>776231111</t>
  </si>
  <si>
    <t>Montáž podlahovin z vinylu lepením lamel nebo čtverců standardním lepidlem</t>
  </si>
  <si>
    <t>1704139146</t>
  </si>
  <si>
    <t>267</t>
  </si>
  <si>
    <t>28411051</t>
  </si>
  <si>
    <t>dílce vinylové tl 2,5mm, nášlapná vrstva 0,55mm, úprava PUR, třída zátěže 23/33/42, otlak 0,05mm, R10, třída otěru T, hořlavost Bfl S1, bez ftalátů</t>
  </si>
  <si>
    <t>1789689064</t>
  </si>
  <si>
    <t>91,66*1,1 'Přepočtené koeficientem množství</t>
  </si>
  <si>
    <t>242</t>
  </si>
  <si>
    <t>776411111</t>
  </si>
  <si>
    <t>Montáž soklíků lepením obvodových, výšky do 80 mm</t>
  </si>
  <si>
    <t>-1646033023</t>
  </si>
  <si>
    <t>91,660*0,9</t>
  </si>
  <si>
    <t>243</t>
  </si>
  <si>
    <t>28411003</t>
  </si>
  <si>
    <t>lišta soklová PVC 30x30mm</t>
  </si>
  <si>
    <t>1349272951</t>
  </si>
  <si>
    <t>82,494*1,02 'Přepočtené koeficientem množství</t>
  </si>
  <si>
    <t>244</t>
  </si>
  <si>
    <t>998776101</t>
  </si>
  <si>
    <t>Přesun hmot pro podlahy povlakové stanovený z hmotnosti přesunovaného materiálu vodorovná dopravní vzdálenost do 50 m v objektech výšky do 6 m</t>
  </si>
  <si>
    <t>1318339127</t>
  </si>
  <si>
    <t>781</t>
  </si>
  <si>
    <t>Dokončovací práce - obklady</t>
  </si>
  <si>
    <t>245</t>
  </si>
  <si>
    <t>781121011</t>
  </si>
  <si>
    <t>Příprava podkladu před provedením obkladu nátěr penetrační na stěnu</t>
  </si>
  <si>
    <t>1825757849</t>
  </si>
  <si>
    <t xml:space="preserve">Poznámka k souboru cen:_x000d_
1. V cenách 781 12-1011 až -1015 jsou započteny i náklady na materiál._x000d_
2. V cenách 781 15-1011 až -1041 jsou započteny i náklady na materiál._x000d_
3. Lokalní vyrovnání podkladu tloušťky vetší než 3 mm se oceňuje cenami souboru cen Vyrovnání podkladu vnitřních omítaných ploch katalogu 801-4 Budovy a haly - opravy a údržba._x000d_
4. V cenách 781 16-1011 až -1023 nejsou započteny náklady na materiál, tyto se oceňují ve specifikaci._x000d_
</t>
  </si>
  <si>
    <t>246</t>
  </si>
  <si>
    <t>781131112</t>
  </si>
  <si>
    <t>Izolace stěny pod obklad izolace nátěrem nebo stěrkou ve dvou vrstvách</t>
  </si>
  <si>
    <t>-709809103</t>
  </si>
  <si>
    <t xml:space="preserve">Poznámka k souboru cen:_x000d_
1. Položka 781 13-1112 se použije pro izolaci stěny zatížené přechodnou vlhkostí._x000d_
2. V cenách 781 13-1112 až -1262 jsou započteny i náklady na materiál._x000d_
3. V cenách 78113-1207,78113-1227, 78159-1237, 78159-1247, 78159-1257 nejsou započteny náklady na materiál, tyto se oceňují ve specifikaci._x000d_
</t>
  </si>
  <si>
    <t>247</t>
  </si>
  <si>
    <t>781474112</t>
  </si>
  <si>
    <t>Montáž obkladů vnitřních stěn z dlaždic keramických lepených flexibilním lepidlem maloformátových hladkých přes 9 do 12 ks/m2</t>
  </si>
  <si>
    <t>806681747</t>
  </si>
  <si>
    <t xml:space="preserve">Poznámka k souboru cen:_x000d_
1. Položky jsou určeny pro všechny druhy povrchových úprav._x000d_
</t>
  </si>
  <si>
    <t>"M 106" (1,2*2+1,375*2)*2-0,7*1,97</t>
  </si>
  <si>
    <t>"M 107" (2,8*2+2,225*2)*2-0,8*1,97</t>
  </si>
  <si>
    <t>"M 110" (1,15*2+2*2)*2-0,7*1,97</t>
  </si>
  <si>
    <t>"M 111a" (2,625*2+2*2)*2-0,7*1,97*2</t>
  </si>
  <si>
    <t>"M 113" (1,625*2+0,975*2)*2-0,7*1,97</t>
  </si>
  <si>
    <t>"M 114" (3,925*2+2,05*2)*2-0,7*1,97</t>
  </si>
  <si>
    <t>3,525*0,65*2</t>
  </si>
  <si>
    <t>248</t>
  </si>
  <si>
    <t>59761026</t>
  </si>
  <si>
    <t>obklad keramický hladký do 12ks/m2</t>
  </si>
  <si>
    <t>-1408116365</t>
  </si>
  <si>
    <t>90,533*1,1 'Přepočtené koeficientem množství</t>
  </si>
  <si>
    <t>249</t>
  </si>
  <si>
    <t>998781101</t>
  </si>
  <si>
    <t>Přesun hmot pro obklady keramické stanovený z hmotnosti přesunovaného materiálu vodorovná dopravní vzdálenost do 50 m v objektech výšky do 6 m</t>
  </si>
  <si>
    <t>-548971356</t>
  </si>
  <si>
    <t>783</t>
  </si>
  <si>
    <t>Dokončovací práce - nátěry</t>
  </si>
  <si>
    <t>250</t>
  </si>
  <si>
    <t>783201403</t>
  </si>
  <si>
    <t>Příprava podkladu tesařských konstrukcí před provedením nátěru oprášení</t>
  </si>
  <si>
    <t>313656163</t>
  </si>
  <si>
    <t>179,62</t>
  </si>
  <si>
    <t>251</t>
  </si>
  <si>
    <t>783213121</t>
  </si>
  <si>
    <t>Napouštěcí nátěr tesařských konstrukcí zabudovaných do konstrukce proti dřevokazným houbám, hmyzu a plísním dvojnásobný syntetický</t>
  </si>
  <si>
    <t>1791268806</t>
  </si>
  <si>
    <t xml:space="preserve">Poznámka k souboru cen:_x000d_
1. Položky souboru cen jsou určeny pro preventivní nátěr tesařských konstrukcí (např. krovu)._x000d_
2. Položky jednonásobného nátěru jsou určeny pro ochranu dřeva v interiéru pod lazurovací nebo krycí nátěry._x000d_
3. Položky dvojnásobného nátěru jsou určeny pro ochranu dřeva jako samostatného impregnačního nátěru tesařské konstrukce v interéru nebo pro ochranu dřeva pod lazurovací nebo krycí nátěry v exteriéru._x000d_
</t>
  </si>
  <si>
    <t>(0,08+0,14)*2*12,5*25</t>
  </si>
  <si>
    <t>(0,16+0,2)*2*23,4</t>
  </si>
  <si>
    <t>(0,16+0,16)*2*23,4</t>
  </si>
  <si>
    <t>(0,12+0,1)*2*23,4</t>
  </si>
  <si>
    <t>252</t>
  </si>
  <si>
    <t>783318</t>
  </si>
  <si>
    <t>nátěr zárubní jednokřídlových</t>
  </si>
  <si>
    <t>ks</t>
  </si>
  <si>
    <t>1261610863</t>
  </si>
  <si>
    <t>253</t>
  </si>
  <si>
    <t>783932171</t>
  </si>
  <si>
    <t>Vyrovnání podkladu betonových podlah celoplošně, tloušťky do 3 mm modifikovanou cementovou stěrkou</t>
  </si>
  <si>
    <t>-1967772360</t>
  </si>
  <si>
    <t>rampa a schodiště</t>
  </si>
  <si>
    <t>5,5*2</t>
  </si>
  <si>
    <t>1,4*1</t>
  </si>
  <si>
    <t>(0,17+0,25)*1,4*4</t>
  </si>
  <si>
    <t>(0,17+0,25)*1,4*10</t>
  </si>
  <si>
    <t>1,4*0,9</t>
  </si>
  <si>
    <t>254</t>
  </si>
  <si>
    <t>783943151</t>
  </si>
  <si>
    <t>Penetrační nátěr betonových podlah hladkých (z pohledového nebo gletovaného betonu, stěrky apod.) polyuretanový</t>
  </si>
  <si>
    <t>-2022441674</t>
  </si>
  <si>
    <t>255</t>
  </si>
  <si>
    <t>783947163</t>
  </si>
  <si>
    <t>Krycí (uzavírací) nátěr betonových podlah dvojnásobný polyuretanový rozpouštědlový</t>
  </si>
  <si>
    <t>817471136</t>
  </si>
  <si>
    <t>256</t>
  </si>
  <si>
    <t>783997151</t>
  </si>
  <si>
    <t>Krycí (uzavírací) nátěr betonových podlah Příplatek k cenám za provedení protiskluzné vrstvy prosypem křemičitým pískem nebo skleněnými kuličkami</t>
  </si>
  <si>
    <t>-959876079</t>
  </si>
  <si>
    <t>784</t>
  </si>
  <si>
    <t>Dokončovací práce - malby a tapety</t>
  </si>
  <si>
    <t>257</t>
  </si>
  <si>
    <t>784111011</t>
  </si>
  <si>
    <t>Obroušení podkladu omítky v místnostech výšky do 3,80 m</t>
  </si>
  <si>
    <t>-1045375546</t>
  </si>
  <si>
    <t>OMostění+OMštuk+OMštukzdivo+IZOLstrop</t>
  </si>
  <si>
    <t>258</t>
  </si>
  <si>
    <t>784121001</t>
  </si>
  <si>
    <t>Oškrabání malby v místnostech výšky do 3,80 m</t>
  </si>
  <si>
    <t>-550732549</t>
  </si>
  <si>
    <t xml:space="preserve">Poznámka k souboru cen:_x000d_
1. Cenami souboru cen se oceňuje jakýkoli počet současně škrabaných vrstev barvy._x000d_
</t>
  </si>
  <si>
    <t>259</t>
  </si>
  <si>
    <t>784161511</t>
  </si>
  <si>
    <t>Celoplošné vyrovnání podkladu disperzní stěrkou, tloušťky do 3 mm vyrovnáním v místnostech výšky do 3,80 m</t>
  </si>
  <si>
    <t>-29298185</t>
  </si>
  <si>
    <t>260</t>
  </si>
  <si>
    <t>784171111</t>
  </si>
  <si>
    <t>Zakrytí nemalovaných ploch (materiál ve specifikaci) včetně pozdějšího odkrytí svislých ploch např. stěn, oken, dveří v místnostech výšky do 3,80</t>
  </si>
  <si>
    <t>285005573</t>
  </si>
  <si>
    <t xml:space="preserve">Poznámka k souboru cen:_x000d_
1. V cenách nejsou započteny náklady na dodávku fólie, tyto se oceňují ve speifikaci.Ztratné lze stanovit ve výši 5%._x000d_
</t>
  </si>
  <si>
    <t>1*0,5*2</t>
  </si>
  <si>
    <t>0,98*1,86</t>
  </si>
  <si>
    <t>1,75*1,15</t>
  </si>
  <si>
    <t>2,85*0,7*4</t>
  </si>
  <si>
    <t>0,8*1,97*2</t>
  </si>
  <si>
    <t>261</t>
  </si>
  <si>
    <t>58124844</t>
  </si>
  <si>
    <t>fólie pro malířské potřeby zakrývací tl 25µ 4x5m</t>
  </si>
  <si>
    <t>-956945831</t>
  </si>
  <si>
    <t>50,651*1,05 'Přepočtené koeficientem množství</t>
  </si>
  <si>
    <t>262</t>
  </si>
  <si>
    <t>784181101</t>
  </si>
  <si>
    <t>Penetrace podkladu jednonásobná základní akrylátová v místnostech výšky do 3,80 m</t>
  </si>
  <si>
    <t>358507638</t>
  </si>
  <si>
    <t>OMostění+OMštuk+OMštukzdivo+SDKobyč+SDKvodo+IZOLstrop</t>
  </si>
  <si>
    <t>SDK stěny</t>
  </si>
  <si>
    <t>(3*2+2+3,575)*2,9-0,7*1,97-0,8*1,97*2</t>
  </si>
  <si>
    <t>(2,625+1,15+2*4)*0,9</t>
  </si>
  <si>
    <t>(3,9+3,575*2+7,5+5,7*2)*2,773-0,8*1,97*2-3,525*0,65</t>
  </si>
  <si>
    <t>(2,5*2+0,1)*2,4</t>
  </si>
  <si>
    <t>(4,045+3,525*2)*2,773-0,7*1,97-0,8*1,97*2</t>
  </si>
  <si>
    <t>(3,925+2,05*2+1,625*2+0,975*2)*0,773</t>
  </si>
  <si>
    <t>(2,8*2+2,225*2+1,375+1,2*2)*0,773</t>
  </si>
  <si>
    <t>(4,53+3,5+4,53+2,7)*2,773-0,7*1,97*2-0,8*1,97*2-3,5*0,65</t>
  </si>
  <si>
    <t>4,53*2,73*2-0,8*1,97*2</t>
  </si>
  <si>
    <t>263</t>
  </si>
  <si>
    <t>784211101</t>
  </si>
  <si>
    <t>Malby z malířských směsí otěruvzdorných za mokra dvojnásobné, bílé za mokra otěruvzdorné výborně v místnostech výšky do 3,80 m</t>
  </si>
  <si>
    <t>1712449917</t>
  </si>
  <si>
    <t>786</t>
  </si>
  <si>
    <t>Dokončovací práce - čalounické úpravy</t>
  </si>
  <si>
    <t>264</t>
  </si>
  <si>
    <t>786624121</t>
  </si>
  <si>
    <t>Montáž zastiňujících žaluzií lamelových do oken zdvojených otevíravých, sklápěcích nebo vyklápěcích kovových</t>
  </si>
  <si>
    <t>-536165232</t>
  </si>
  <si>
    <t xml:space="preserve">Poznámka k souboru cen:_x000d_
1. Cenu-3111 lze použít pro jakýkoli rozměr žaluzie._x000d_
</t>
  </si>
  <si>
    <t>265</t>
  </si>
  <si>
    <t>55346200</t>
  </si>
  <si>
    <t>žaluzie horizontální interiérové</t>
  </si>
  <si>
    <t>-2001264292</t>
  </si>
  <si>
    <t>266</t>
  </si>
  <si>
    <t>998786101</t>
  </si>
  <si>
    <t>Přesun hmot pro čalounické úpravy stanovený z hmotnosti přesunovaného materiálu vodorovná dopravní vzdálenost do 50 m v objektech výšky (hloubky) do 6 m</t>
  </si>
  <si>
    <t>1370167900</t>
  </si>
  <si>
    <t>SO-01.2 - ZTI</t>
  </si>
  <si>
    <t>Úroveň 3:</t>
  </si>
  <si>
    <t>SO-01.2.1 - Zdravotní technika, kanalizace, rozvod vody a rozvod NTL</t>
  </si>
  <si>
    <t xml:space="preserve">    8 - Trubní vedení</t>
  </si>
  <si>
    <t xml:space="preserve">    721 - Zdravotechnika - vnitřní kanalizace</t>
  </si>
  <si>
    <t xml:space="preserve">    722 - Zdravotechnika - vnitřní vodovod</t>
  </si>
  <si>
    <t xml:space="preserve">    723 - Zdravotechnika - vnitřní plynovod</t>
  </si>
  <si>
    <t xml:space="preserve">    724 - Zdravotechnika - strojní vybavení</t>
  </si>
  <si>
    <t xml:space="preserve">    725 - Zdravotechnika - zařizovací předměty</t>
  </si>
  <si>
    <t>HZS - Hodinové zúčtovací sazby</t>
  </si>
  <si>
    <t>Trubní vedení</t>
  </si>
  <si>
    <t>894812201</t>
  </si>
  <si>
    <t>Revizní a čistící šachta z polypropylenu PP pro hladké trouby DN 425 šachtové dno (DN šachty / DN trubního vedení) DN 425/150 průtočné</t>
  </si>
  <si>
    <t>-524111459</t>
  </si>
  <si>
    <t xml:space="preserve">Poznámka k souboru cen:_x000d_
1. V příslušných cenách jsou započteny i náklady na:_x000d_
a) vyrovnávací násypnou vrstvu ze štěrkopísku tl. 100 mm,_x000d_
b) dodání a montáž šachtového dna, trouby šachty, teleskopu a poklopu, příslušného dílu šachty,_x000d_
c) napojení stávajícího kanalizačního potrubí._x000d_
2. V cenách nejsou započteny náklady na:_x000d_
a) fixování šachty obsypem, který se oceňuje cenami souboru 174 . 0-11 Zásyp sypaninou z jakékoliv horniny, katalogu 800-1 Zemní práce části A 01._x000d_
</t>
  </si>
  <si>
    <t>894812231</t>
  </si>
  <si>
    <t>Revizní a čistící šachta z polypropylenu PP pro hladké trouby DN 425 roura šachtová korugovaná bez hrdla, světlé hloubky 1500 mm</t>
  </si>
  <si>
    <t>2125638521</t>
  </si>
  <si>
    <t>894812241</t>
  </si>
  <si>
    <t>Revizní a čistící šachta z polypropylenu PP pro hladké trouby DN 425 roura šachtová korugovaná teleskopická (včetně těsnění) 375 mm</t>
  </si>
  <si>
    <t>593641729</t>
  </si>
  <si>
    <t>894812262</t>
  </si>
  <si>
    <t>Revizní a čistící šachta z polypropylenu PP pro hladké trouby DN 425 poklop litinový (pro třídu zatížení) plný do teleskopické trubky (D400)</t>
  </si>
  <si>
    <t>1420448345</t>
  </si>
  <si>
    <t>721</t>
  </si>
  <si>
    <t>Zdravotechnika - vnitřní kanalizace</t>
  </si>
  <si>
    <t>721173704</t>
  </si>
  <si>
    <t>Potrubí z plastových trub polyetylenové svařované odpadní (svislé) DN 70</t>
  </si>
  <si>
    <t>-169412918</t>
  </si>
  <si>
    <t xml:space="preserve">Poznámka k souboru cen:_x000d_
1. Cenami -3315 až -3317 se oceňuje svislé potrubí od střešního vtoku po čisticí kus._x000d_
2. Ochrany odpadního a připojovacího potrubí z plastových trub se oceňují cenami souboru cen 722 18- . . Ochrana potrubí, části A 02._x000d_
</t>
  </si>
  <si>
    <t>721173706</t>
  </si>
  <si>
    <t>Potrubí z plastových trub polyetylenové svařované odpadní (svislé) DN 100</t>
  </si>
  <si>
    <t>512028000</t>
  </si>
  <si>
    <t>721173707</t>
  </si>
  <si>
    <t>Potrubí z plastových trub polyetylenové svařované odpadní (svislé) DN 125</t>
  </si>
  <si>
    <t>-2102652490</t>
  </si>
  <si>
    <t>721173708</t>
  </si>
  <si>
    <t>Potrubí z plastových trub polyetylenové svařované odpadní (svislé) DN 150</t>
  </si>
  <si>
    <t>-780803390</t>
  </si>
  <si>
    <t>721173722</t>
  </si>
  <si>
    <t>Potrubí z plastových trub polyetylenové svařované připojovací DN 40</t>
  </si>
  <si>
    <t>-1239116622</t>
  </si>
  <si>
    <t>721173723</t>
  </si>
  <si>
    <t>Potrubí z plastových trub polyetylenové svařované připojovací DN 50</t>
  </si>
  <si>
    <t>-1527297072</t>
  </si>
  <si>
    <t>721194104</t>
  </si>
  <si>
    <t>Vyměření přípojek na potrubí vyvedení a upevnění odpadních výpustek DN 40</t>
  </si>
  <si>
    <t>1470805180</t>
  </si>
  <si>
    <t xml:space="preserve">Poznámka k souboru cen:_x000d_
1. Cenami lze oceňovat i vyvedení a upevnění odpadních výpustek ke strojům a zařízením._x000d_
2. Potrubí odpadních výpustek se oceňují cenami souboru cen 721 17- . . Potrubí z plastových trub, části A 01._x000d_
</t>
  </si>
  <si>
    <t>721194105</t>
  </si>
  <si>
    <t>Vyměření přípojek na potrubí vyvedení a upevnění odpadních výpustek DN 50</t>
  </si>
  <si>
    <t>-2022469073</t>
  </si>
  <si>
    <t>721194107</t>
  </si>
  <si>
    <t>Vyměření přípojek na potrubí vyvedení a upevnění odpadních výpustek DN 70</t>
  </si>
  <si>
    <t>-1410481333</t>
  </si>
  <si>
    <t>721194109</t>
  </si>
  <si>
    <t>Vyměření přípojek na potrubí vyvedení a upevnění odpadních výpustek DN 100</t>
  </si>
  <si>
    <t>2128134802</t>
  </si>
  <si>
    <t>721211423</t>
  </si>
  <si>
    <t>Vpusť podlahová se svislým odtokem DN 50/75/110 mřížka nerez 132x132, suchá zápachová uzávěrka</t>
  </si>
  <si>
    <t>357259422</t>
  </si>
  <si>
    <t>721211426</t>
  </si>
  <si>
    <t>Kalich pro úkapy HL 21 DN 32, s přídavnou mech. uzávěrkou</t>
  </si>
  <si>
    <t>202370975</t>
  </si>
  <si>
    <t>721226513</t>
  </si>
  <si>
    <t>Zápachové uzávěrky podomítkové (Pe) s krycí deskou pro pračku a myčku DN 40/50 s přípojem vody a elektřiny</t>
  </si>
  <si>
    <t>929329852</t>
  </si>
  <si>
    <t>721273153</t>
  </si>
  <si>
    <t>Ventilační hlavice z polypropylenu (PP) DN 110</t>
  </si>
  <si>
    <t>214013648</t>
  </si>
  <si>
    <t>721290111</t>
  </si>
  <si>
    <t>Zkouška těsnosti kanalizace v objektech vodou do DN 125</t>
  </si>
  <si>
    <t>-1346911575</t>
  </si>
  <si>
    <t xml:space="preserve">Poznámka k souboru cen:_x000d_
1. V ceně -0123 není započteno dodání média; jeho dodávka se oceňuje ve specifikaci._x000d_
</t>
  </si>
  <si>
    <t>721290112</t>
  </si>
  <si>
    <t>Zkouška těsnosti kanalizace v objektech vodou DN 150 nebo DN 200</t>
  </si>
  <si>
    <t>1747160337</t>
  </si>
  <si>
    <t>998721101</t>
  </si>
  <si>
    <t>Přesun hmot pro vnitřní kanalizace stanovený z hmotnosti přesunovaného materiálu vodorovná dopravní vzdálenost do 50 m v objektech výšky do 6 m</t>
  </si>
  <si>
    <t>-2050116821</t>
  </si>
  <si>
    <t>722</t>
  </si>
  <si>
    <t>Zdravotechnika - vnitřní vodovod</t>
  </si>
  <si>
    <t>722140104</t>
  </si>
  <si>
    <t>Potrubí z ocelových trubek z ušlechtilé oceli spojované lisováním DN 25</t>
  </si>
  <si>
    <t>1923651887</t>
  </si>
  <si>
    <t>55261319</t>
  </si>
  <si>
    <t>přechodový kus lisovací nerez 28/3/4"</t>
  </si>
  <si>
    <t>1775198832</t>
  </si>
  <si>
    <t>55261324</t>
  </si>
  <si>
    <t>koleno 90° z ušlechtilé oceli (nerez) lisovací spoj pro rozvod pitné vody DN 25</t>
  </si>
  <si>
    <t>-1006126205</t>
  </si>
  <si>
    <t>722174001</t>
  </si>
  <si>
    <t>Potrubí z plastových trubek z polypropylenu (PPR) svařovaných polyfuzně PN 16 (SDR 7,4) D 16 x 2,2</t>
  </si>
  <si>
    <t>-1821981408</t>
  </si>
  <si>
    <t xml:space="preserve">Poznámka k souboru cen:_x000d_
1. V cenách -4001 až -4088 jsou započteny náklady na montáž a dodávku potrubí a tvarovek._x000d_
</t>
  </si>
  <si>
    <t>722174002</t>
  </si>
  <si>
    <t>Potrubí z plastových trubek z polypropylenu (PPR) svařovaných polyfuzně PN 16 (SDR 7,4) D 20 x 2,8</t>
  </si>
  <si>
    <t>142467815</t>
  </si>
  <si>
    <t>722174003</t>
  </si>
  <si>
    <t>Potrubí z plastových trubek z polypropylenu (PPR) svařovaných polyfuzně PN 16 (SDR 7,4) D 25 x 3,5</t>
  </si>
  <si>
    <t>1979065705</t>
  </si>
  <si>
    <t>722174004</t>
  </si>
  <si>
    <t>Potrubí z plastových trubek z polypropylenu (PPR) svařovaných polyfuzně PN 16 (SDR 7,4) D 32 x 4,4</t>
  </si>
  <si>
    <t>1214001447</t>
  </si>
  <si>
    <t>722174021</t>
  </si>
  <si>
    <t>Potrubí z plastových trubek z polypropylenu (PPR) svařovaných polyfuzně PN 20 (SDR 6) D 16 x 2,7</t>
  </si>
  <si>
    <t>-555659992</t>
  </si>
  <si>
    <t>722174022</t>
  </si>
  <si>
    <t>Potrubí z plastových trubek z polypropylenu (PPR) svařovaných polyfuzně PN 20 (SDR 6) D 20 x 3,4</t>
  </si>
  <si>
    <t>854583688</t>
  </si>
  <si>
    <t>722174023</t>
  </si>
  <si>
    <t>Potrubí z plastových trubek z polypropylenu (PPR) svařovaných polyfuzně PN 20 (SDR 6) D 25 x 4,2</t>
  </si>
  <si>
    <t>-1179118999</t>
  </si>
  <si>
    <t>722181221</t>
  </si>
  <si>
    <t>Ochrana potrubí termoizolačními trubicemi z pěnového polyetylenu PE přilepenými v příčných a podélných spojích, tloušťky izolace přes 6 do 9 mm, vnitřního průměru izolace DN do 22 mm</t>
  </si>
  <si>
    <t>-1102103048</t>
  </si>
  <si>
    <t xml:space="preserve">Poznámka k souboru cen:_x000d_
1. V cenách -1211 až -1256 jsou započteny i náklady na dodání tepelně izolačních trubic._x000d_
</t>
  </si>
  <si>
    <t>722181222</t>
  </si>
  <si>
    <t>Ochrana potrubí termoizolačními trubicemi z pěnového polyetylenu PE přilepenými v příčných a podélných spojích, tloušťky izolace přes 6 do 9 mm, vnitřního průměru izolace DN přes 22 do 45 mm</t>
  </si>
  <si>
    <t>-115562789</t>
  </si>
  <si>
    <t>722181231</t>
  </si>
  <si>
    <t>Ochrana potrubí termoizolačními trubicemi z pěnového polyetylenu PE přilepenými v příčných a podélných spojích, tloušťky izolace přes 9 do 13 mm, vnitřního průměru izolace DN do 22 mm</t>
  </si>
  <si>
    <t>-1645298480</t>
  </si>
  <si>
    <t>722181232</t>
  </si>
  <si>
    <t>Ochrana potrubí termoizolačními trubicemi z pěnového polyetylenu PE přilepenými v příčných a podélných spojích, tloušťky izolace přes 9 do 13 mm, vnitřního průměru izolace DN přes 22 do 45 mm</t>
  </si>
  <si>
    <t>-278833277</t>
  </si>
  <si>
    <t>722190401</t>
  </si>
  <si>
    <t>Zřízení přípojek na potrubí vyvedení a upevnění výpustek do DN 25</t>
  </si>
  <si>
    <t>-2014951034</t>
  </si>
  <si>
    <t xml:space="preserve">Poznámka k souboru cen:_x000d_
1. Cenami -0401 až -0403 se oceňuje vyvedení a upevnění výpustek zařizovacích předmětů a výtokových armatur._x000d_
2. Potrubí vodovodních přípojek k zařizovacím předmětům, výtokovým armaturám, případně strojům a zařízením se oceňuje příslušnými cenami potrubí jako rozvod._x000d_
</t>
  </si>
  <si>
    <t>722220111</t>
  </si>
  <si>
    <t>Armatury s jedním závitem nástěnky pro výtokový ventil G 1/2</t>
  </si>
  <si>
    <t>1340919615</t>
  </si>
  <si>
    <t xml:space="preserve">Poznámka k souboru cen:_x000d_
1. Cenami -9101 až -9106 nelze oceňovat montáž nástěnek._x000d_
2. V cenách –0111 až -0122 je započteno i vyvedení a upevnění výpustek._x000d_
</t>
  </si>
  <si>
    <t>722220121</t>
  </si>
  <si>
    <t>Armatury s jedním závitem nástěnky pro baterii G 1/2</t>
  </si>
  <si>
    <t>pár</t>
  </si>
  <si>
    <t>-2128524107</t>
  </si>
  <si>
    <t>722224115</t>
  </si>
  <si>
    <t>Armatury s jedním závitem kohouty plnicí a vypouštěcí PN 10 G 1/2</t>
  </si>
  <si>
    <t>926166337</t>
  </si>
  <si>
    <t>722231074</t>
  </si>
  <si>
    <t>Armatury se dvěma závity ventily zpětné mosazné PN 10 do 110°C G 1</t>
  </si>
  <si>
    <t>-2121418251</t>
  </si>
  <si>
    <t>722231211</t>
  </si>
  <si>
    <t>Armatury se dvěma závity ventily k bojleru PN 10 do 100 °C G 1/2</t>
  </si>
  <si>
    <t>1297066016</t>
  </si>
  <si>
    <t>722232044</t>
  </si>
  <si>
    <t>Armatury se dvěma závity kulové kohouty PN 42 do 185 °C přímé vnitřní závit G 3/4</t>
  </si>
  <si>
    <t>-755717788</t>
  </si>
  <si>
    <t>722232045</t>
  </si>
  <si>
    <t>Armatury se dvěma závity kulové kohouty PN 42 do 185 °C přímé vnitřní závit G 1</t>
  </si>
  <si>
    <t>-109897378</t>
  </si>
  <si>
    <t>722232063</t>
  </si>
  <si>
    <t>Armatury se dvěma závity kulové kohouty PN 42 do 185 °C přímé vnitřní závit s vypouštěním G 1</t>
  </si>
  <si>
    <t>-55527811</t>
  </si>
  <si>
    <t>722250134</t>
  </si>
  <si>
    <t>Hydrantový systém s tvarově stálou hadicí D 19 x 20 m celoplechový (650x650x175 mm), ekv. 6</t>
  </si>
  <si>
    <t>1505188514</t>
  </si>
  <si>
    <t>722262229</t>
  </si>
  <si>
    <t>bytový vodoměr do +13 st. Cpro dálkový odečet, Q = 1,5, DN 20, G 3/4, L = 110 mm, pro studenou vodu</t>
  </si>
  <si>
    <t>-379294444</t>
  </si>
  <si>
    <t>722262231</t>
  </si>
  <si>
    <t>Komunikační M bus modul pro vodoměry</t>
  </si>
  <si>
    <t>1819600373</t>
  </si>
  <si>
    <t>722290226</t>
  </si>
  <si>
    <t>Zkoušky, proplach a desinfekce vodovodního potrubí zkoušky těsnosti vodovodního potrubí závitového do DN 50</t>
  </si>
  <si>
    <t>-2068908744</t>
  </si>
  <si>
    <t xml:space="preserve">Poznámka k souboru cen:_x000d_
1. Cenami se oceňují dílčí zkoušky těsnosti vodovodního potrubí, které bude v dalším pracovním postupu zakryto nebo se stane nepřístupným._x000d_
2. Cenami nelze oceňovat celkové zkoušky těsnosti rozvodů vodovodního potrubí._x000d_
3. V cenách je započteno i dodání vody, uzavření a zabezpečení konců potrubí._x000d_
4. V cenách -0234 a -0237 je započteno i dodání desinfekčního prostředku._x000d_
</t>
  </si>
  <si>
    <t>722290234</t>
  </si>
  <si>
    <t>Zkoušky, proplach a desinfekce vodovodního potrubí proplach a desinfekce vodovodního potrubí do DN 80</t>
  </si>
  <si>
    <t>-1403871252</t>
  </si>
  <si>
    <t>998722101</t>
  </si>
  <si>
    <t>Přesun hmot pro vnitřní vodovod stanovený z hmotnosti přesunovaného materiálu vodorovná dopravní vzdálenost do 50 m v objektech výšky do 6 m</t>
  </si>
  <si>
    <t>1752999561</t>
  </si>
  <si>
    <t>723</t>
  </si>
  <si>
    <t>Zdravotechnika - vnitřní plynovod</t>
  </si>
  <si>
    <t>723150376</t>
  </si>
  <si>
    <t>Chránička D 40 x 3,5mm</t>
  </si>
  <si>
    <t>811328558</t>
  </si>
  <si>
    <t>723160204</t>
  </si>
  <si>
    <t>Přípojky k plynoměrům spojované na závit bez ochozu G 1</t>
  </si>
  <si>
    <t>116073971</t>
  </si>
  <si>
    <t xml:space="preserve">Poznámka k souboru cen:_x000d_
1. V cenách -0204 až -0315 je započten potřebný počet uzavíracích armatur, tvarovek, upevňovacího a těsnicího materiálu._x000d_
</t>
  </si>
  <si>
    <t>723181024</t>
  </si>
  <si>
    <t>Potrubí z měděných trubek tvrdých, spojovaných lisováním DN 25</t>
  </si>
  <si>
    <t>-532162592</t>
  </si>
  <si>
    <t>5512910</t>
  </si>
  <si>
    <t>Koleno Cu 28/90 st. - plyn</t>
  </si>
  <si>
    <t>2088240074</t>
  </si>
  <si>
    <t>55129159</t>
  </si>
  <si>
    <t>Přechodový kus Cu 22/1" vnější závit - plyn</t>
  </si>
  <si>
    <t>-1259538035</t>
  </si>
  <si>
    <t>551292113</t>
  </si>
  <si>
    <t xml:space="preserve">Redukční kus, zásuvný konec  Cu 28/22 - plyn</t>
  </si>
  <si>
    <t>-1311765262</t>
  </si>
  <si>
    <t>723190251</t>
  </si>
  <si>
    <t>Přípojky plynovodní ke strojům a zařízením z trubek vyvedení a upevnění plynovodních výpustek na potrubí DN 15</t>
  </si>
  <si>
    <t>-677126986</t>
  </si>
  <si>
    <t xml:space="preserve">Poznámka k souboru cen:_x000d_
1. Cenami -0201 až -0207 se oceňují přípojky délky do 1,5 m. Přípojky délky přes 1,5 m se oceňují příslušnými cenami potrubí této části, jako rozvod._x000d_
2. Cenami -0251 až -0257 se oceňuje vyvedení a upevnění výpustek plynových zařizovacích předmětů a plynovodních výtokových armatur. Cenami nelze oceňovat přípojky ke strojům a zařízením._x000d_
3. Cenami -0201 až -0207 nelze oceňovat přípojky k zařizovacím předmětům části A05._x000d_
4. V cenách -0201 až -0207 je započteno i vyvedení a upevnění výpustek._x000d_
</t>
  </si>
  <si>
    <t>723230105</t>
  </si>
  <si>
    <t>Kulový uzávěr přímý G 1/2 s protipožární armaturou a 2x vnitřním závitem</t>
  </si>
  <si>
    <t>444426439</t>
  </si>
  <si>
    <t>723231164</t>
  </si>
  <si>
    <t>Armatury se dvěma závity kohouty kulové PN 42 do 185°C plnoprůtokové vnitřní závit těžká řada G 1</t>
  </si>
  <si>
    <t>1676371226</t>
  </si>
  <si>
    <t xml:space="preserve">Poznámka k souboru cen:_x000d_
1. Cenami -9101 až -9108 nelze oceňovat montáž středotlakých regulátorů nebo jejich souprav._x000d_
2. V cenách -4351 a -4352 je upevňovací spojovací materiál součástí dodávky skříňky a soklu._x000d_
</t>
  </si>
  <si>
    <t>998723101</t>
  </si>
  <si>
    <t>Přesun hmot pro vnitřní plynovod stanovený z hmotnosti přesunovaného materiálu vodorovná dopravní vzdálenost do 50 m v objektech výšky do 6 m</t>
  </si>
  <si>
    <t>-1596867764</t>
  </si>
  <si>
    <t>724</t>
  </si>
  <si>
    <t>Zdravotechnika - strojní vybavení</t>
  </si>
  <si>
    <t>724149105</t>
  </si>
  <si>
    <t xml:space="preserve">Montáž automatická přečerpávací stanice </t>
  </si>
  <si>
    <t>sbr</t>
  </si>
  <si>
    <t>-1700456493</t>
  </si>
  <si>
    <t>4261134893</t>
  </si>
  <si>
    <t xml:space="preserve">Automatická přečerpávací stanice připojení z boku. Rozměr 456 x 178 mm, 1 x 230 V, P1max. 0,49 kW, P2jm. 0,32 kW, In 2,3 A </t>
  </si>
  <si>
    <t>-1334044520</t>
  </si>
  <si>
    <t>4261134894</t>
  </si>
  <si>
    <t>Akustický alarm  využití pro kontrolu maximální hladiny</t>
  </si>
  <si>
    <t>851186343</t>
  </si>
  <si>
    <t>998724101</t>
  </si>
  <si>
    <t>Přesun hmot pro strojní vybavení stanovený z hmotnosti přesunovaného materiálu vodorovná dopravní vzdálenost do 50 m v objektech výšky do 6 m</t>
  </si>
  <si>
    <t>882248425</t>
  </si>
  <si>
    <t>725</t>
  </si>
  <si>
    <t>Zdravotechnika - zařizovací předměty</t>
  </si>
  <si>
    <t>725112171</t>
  </si>
  <si>
    <t>Zařízení záchodů kombi klozety s hlubokým splachováním odpad vodorovný</t>
  </si>
  <si>
    <t>-1525051393</t>
  </si>
  <si>
    <t xml:space="preserve">Poznámka k souboru cen:_x000d_
1. V cenách -1351, -1361 není započten napájecí zdroj._x000d_
2. V cenách jsou započtená klozetová sedátka._x000d_
</t>
  </si>
  <si>
    <t>725112182</t>
  </si>
  <si>
    <t>Zařízení záchodů kombi klozety s úspornou armaturou odpad svislý</t>
  </si>
  <si>
    <t>577262596</t>
  </si>
  <si>
    <t>725211603</t>
  </si>
  <si>
    <t>Umyvadla keramická bílá bez výtokových armatur připevněná na stěnu šrouby bez sloupu nebo krytu na sifon 600 mm</t>
  </si>
  <si>
    <t>-1978420218</t>
  </si>
  <si>
    <t xml:space="preserve">Poznámka k souboru cen:_x000d_
1. V cenách -1601 až -9104 je započteno i dodání kulových uzávěrů (roháčků) a sifonu._x000d_
2. V cenách s viditelným sifonem (tj. bez krytu sifonu, slopu, skříňky, ..) jsou použity kulové uzávěry a sifon s celokovovým designem._x000d_
3. V cenách -1651 a -1661 nejsou započteny náklady na montáž a dodání desky, tyto se oceňují cenami 766693411 až 766693422_x000d_
4. V cenách –4112-14, -4141-43, -4151-56, -4161-63, -4211, 21, 31, není započten napájecí zdroj_x000d_
</t>
  </si>
  <si>
    <t>725211701</t>
  </si>
  <si>
    <t>Umyvadla keramická bílá bez výtokových armatur připevněná na stěnu šrouby malá (umývátka) stěnová 400 mm</t>
  </si>
  <si>
    <t>-1287951444</t>
  </si>
  <si>
    <t>725241213</t>
  </si>
  <si>
    <t>Sprchové vaničky z litého polymermramoru čtvercové 900x900 mm</t>
  </si>
  <si>
    <t>-471789100</t>
  </si>
  <si>
    <t xml:space="preserve">Poznámka k souboru cen:_x000d_
1. V cenách -1111-1112 a -1212-1213 nejsou započteny náklady na podezdívky vaniček, tyto se oceňují cenami 278 23-11.. Podezdívka (základ) cihelná_x000d_
2. V cenách -1111-1112 a -1212-1213 nejsou započteny náklady na obezdívky vaniček, tyto se oceňují cenami 346 24-43.. Obezdívka koupelnových van_x000d_
3. V ceně -1901 nejsou započteny náklady na dodání sprchové vaničky_x000d_
</t>
  </si>
  <si>
    <t>725243903</t>
  </si>
  <si>
    <t>Montáž sprchového koutu</t>
  </si>
  <si>
    <t>1741649638</t>
  </si>
  <si>
    <t>554950271</t>
  </si>
  <si>
    <t xml:space="preserve">Sprchový rohový kout  885-900x885-900x1900 </t>
  </si>
  <si>
    <t>690761440</t>
  </si>
  <si>
    <t>725311111</t>
  </si>
  <si>
    <t>Dřezy bez výtokových armatur jednoduché se zápachovou uzávěrkou keramické 590x450 mm</t>
  </si>
  <si>
    <t>1597999623</t>
  </si>
  <si>
    <t xml:space="preserve">Poznámka k souboru cen:_x000d_
1. V ceně -1131 není započtena úhelníková příchytka._x000d_
2. V cenách -1141, není započten napájecí zdroj._x000d_
</t>
  </si>
  <si>
    <t>7253111271</t>
  </si>
  <si>
    <t>Dřez nerezový 700 x 700 mm</t>
  </si>
  <si>
    <t>-1143296612</t>
  </si>
  <si>
    <t>725331111</t>
  </si>
  <si>
    <t>Výlevky bez výtokových armatur a splachovací nádrže keramické se sklopnou plastovou mřížkou 425 mm</t>
  </si>
  <si>
    <t>1663647164</t>
  </si>
  <si>
    <t>725532119</t>
  </si>
  <si>
    <t>Elektrický ohřívač Elektrický zásobník objem 120 litrů, 1210 mm, 510 mm, 510 mm, Příkon ~ 230 V - 1-4 kW, Příkon ~ 400 V - 1-6 kW</t>
  </si>
  <si>
    <t>1248187691</t>
  </si>
  <si>
    <t>725535221</t>
  </si>
  <si>
    <t>Elektrické ohřívače zásobníkové pojistné armatury bezpečnostní souprava bez redukčního ventilu s výlevkou</t>
  </si>
  <si>
    <t>1459898697</t>
  </si>
  <si>
    <t xml:space="preserve">Poznámka k souboru cen:_x000d_
1. V cenách -1101 až -2220 a -9201 až -9206 je započteno upevnění zásobníků na příčky tl. 15 cm, na zdi a na nosné konstrukce. Osazení nosné konstrukce se oceňuje cenami katalogu 800-767 Konstrukce zámečnické._x000d_
</t>
  </si>
  <si>
    <t>725813111</t>
  </si>
  <si>
    <t>Ventily rohové bez připojovací trubičky nebo flexi hadičky G 1/2</t>
  </si>
  <si>
    <t>-246495543</t>
  </si>
  <si>
    <t>725821311</t>
  </si>
  <si>
    <t>Baterie dřezové nástěnné pákové s otáčivým kulatým ústím a délkou ramínka 200 mm</t>
  </si>
  <si>
    <t>1062063962</t>
  </si>
  <si>
    <t xml:space="preserve">Poznámka k souboru cen:_x000d_
1. V ceně -1422 není započten napájecí zdroj._x000d_
</t>
  </si>
  <si>
    <t>725821312</t>
  </si>
  <si>
    <t>Baterie dřezové nástěnné pákové s otáčivým kulatým ústím a délkou ramínka 300 mm</t>
  </si>
  <si>
    <t>551959161</t>
  </si>
  <si>
    <t>725821328</t>
  </si>
  <si>
    <t>Baterie dřezové stojánkové pákové s otáčivým ústím a délkou ramínka s vytahovací sprškou</t>
  </si>
  <si>
    <t>1820916421</t>
  </si>
  <si>
    <t>725822612</t>
  </si>
  <si>
    <t>Baterie umyvadlové stojánkové pákové s výpustí</t>
  </si>
  <si>
    <t>-15294637</t>
  </si>
  <si>
    <t xml:space="preserve">Poznámka k souboru cen:_x000d_
1. V cenách –2654, 56, -9101-9202 není započten napájecí zdroj._x000d_
</t>
  </si>
  <si>
    <t>725841311</t>
  </si>
  <si>
    <t>Baterie sprchové nástěnné pákové</t>
  </si>
  <si>
    <t>1329333231</t>
  </si>
  <si>
    <t xml:space="preserve">Poznámka k souboru cen:_x000d_
1. V cenách –1353-54 není započten napájecí zdroj._x000d_
</t>
  </si>
  <si>
    <t>725841357</t>
  </si>
  <si>
    <t xml:space="preserve">Sprchová sestava nástěnná vč. hadice , posuvný držák, růžice </t>
  </si>
  <si>
    <t>-902404010</t>
  </si>
  <si>
    <t>725861102</t>
  </si>
  <si>
    <t>Zápachové uzávěrky zařizovacích předmětů pro umyvadla DN 40</t>
  </si>
  <si>
    <t>-1842417577</t>
  </si>
  <si>
    <t xml:space="preserve">Poznámka k souboru cen:_x000d_
1. Pro volbu cen zápachových uzávěrek je rozhodující vnější průměr připojovací trubky._x000d_
2. V cenách je započteno i propojení zápachové uzávěrky s odpadní výpustkou._x000d_
3. Cenami zápachových uzávěrek nelze oceňovat zápachové uzávěrky, pokud jsou započteny v cenách zařizovacích předmětů._x000d_
4. Přechodové tvarovky pro připojení k armaturám se oceňují samostatně cenami souboru cen 722 22-.._x000d_
</t>
  </si>
  <si>
    <t>7258613133</t>
  </si>
  <si>
    <t>Zápachová uzávěrka pračková DN 40/50 nerezový kryt 180x110 mm s integrovaným přívodem vody a el.</t>
  </si>
  <si>
    <t>1089537571</t>
  </si>
  <si>
    <t>725865313</t>
  </si>
  <si>
    <t xml:space="preserve">Zápachová uzávěrka sprchových van DN 40/50 </t>
  </si>
  <si>
    <t>299798131</t>
  </si>
  <si>
    <t>998725101</t>
  </si>
  <si>
    <t>Přesun hmot pro zařizovací předměty stanovený z hmotnosti přesunovaného materiálu vodorovná dopravní vzdálenost do 50 m v objektech výšky do 6 m</t>
  </si>
  <si>
    <t>894285253</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</si>
  <si>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-5181 pro přesun prováděný bez použití mechanizace, tj. za ztížených podmínek, lze použít pouze pro hmotnost materiálu, která se tímto způsobem skutečně přemísťuje._x000d_
</t>
  </si>
  <si>
    <t>HZS</t>
  </si>
  <si>
    <t>Hodinové zúčtovací sazby</t>
  </si>
  <si>
    <t>HZS2211</t>
  </si>
  <si>
    <t>Hodinové zúčtovací sazby profesí PSV provádění stavebních instalací instalatér</t>
  </si>
  <si>
    <t>hod</t>
  </si>
  <si>
    <t>512</t>
  </si>
  <si>
    <t>1239131006</t>
  </si>
  <si>
    <t>HZS2229</t>
  </si>
  <si>
    <t>uložení potrubí dodávka a montáž</t>
  </si>
  <si>
    <t>-499114404</t>
  </si>
  <si>
    <t>HZS2230</t>
  </si>
  <si>
    <t>Revize , protokoly, zkoušky</t>
  </si>
  <si>
    <t>757637409</t>
  </si>
  <si>
    <t>HZS2232</t>
  </si>
  <si>
    <t>Tlaková zkouška plynovodu</t>
  </si>
  <si>
    <t>-1591001065</t>
  </si>
  <si>
    <t>HZS2491</t>
  </si>
  <si>
    <t>Hodinové zúčtovací sazby profesí PSV zednické výpomoci a pomocné práce PSV dělník zednických výpomocí</t>
  </si>
  <si>
    <t>559924907</t>
  </si>
  <si>
    <t>SO-01.2.2 - Dešťová kanalizace</t>
  </si>
  <si>
    <t xml:space="preserve">    5 - Komunikace pozemní</t>
  </si>
  <si>
    <t>119001424</t>
  </si>
  <si>
    <t>Dočasné zajištění stávajících inženýrských sítí</t>
  </si>
  <si>
    <t>-2053167113</t>
  </si>
  <si>
    <t>119001425</t>
  </si>
  <si>
    <t>Geodetické zaměření skutečného provedení</t>
  </si>
  <si>
    <t>-1940693680</t>
  </si>
  <si>
    <t>594504347</t>
  </si>
  <si>
    <t>132201201</t>
  </si>
  <si>
    <t>Hloubení zapažených i nezapažených rýh šířky přes 600 do 2 000 mm s urovnáním dna do předepsaného profilu a spádu v hornině tř. 3 do 100 m3</t>
  </si>
  <si>
    <t>342534888</t>
  </si>
  <si>
    <t xml:space="preserve">Poznámka k souboru cen:_x000d_
1. V cenách jsou započteny i náklady na případné nutné přemístění výkopku ve výkopišti na vzdálenost do 3 m a na přehození výkopku na přilehlém terénu na vzdálenost do 5 m od okraje jámy nebo naložení na dopravní prostředek._x000d_
2. Hloubení rýh při lesnicko-technických melioracích se oceňuje:_x000d_
a) ve stržích cenami platnými pro objem výkopu do 100 m3, i když skutečný objem výkopu je větší,_x000d_
b) mimo strže pro příčná a podélná zpevnění dna a břehů pod obrysem výkopu pro koryta vodotečí, zejména pro konstrukce těles, stupňů, boků, předprahů, prahů, odháněk, výhonů a pro základy zdí, dlažeb, rovnanin, plůtků a hatí, pro jakoukoliv šířku rýhy, při objemu do 100 m3 cenami příslušnými pro objem výkopu do 100 m3 a při jakémkoliv objemu výkopu přes 100 m3 cenami příslušnými pro objem výkopu přes 100 do 1 000 m3._x000d_
3. Náklady na svislé přemístění výkopku nad 1 m hloubky se určí dle ustanovení článku č. 3161 všeobecných podmínek katalogu._x000d_
4. Předepisuje-li projekt hloubit rýhy 5 až 7 bez použití trhavin, oceňuje se toto hloubení:_x000d_
a) v suchu nebo mokru cenami 138 40-1201, 138 50-1201 a 138 60-1201 Dolamování hloubených vykopávek,_x000d_
b) v tekoucí vodě při jakékoliv její rychlosti individuálně._x000d_
5. Ceny nelze použít pro hloubení rýh a hloubky přes 16 m. Tyto práce se oceňují individuálně._x000d_
</t>
  </si>
  <si>
    <t>39,0*0,8*1,2</t>
  </si>
  <si>
    <t>133201101</t>
  </si>
  <si>
    <t>Hloubení zapažených i nezapažených šachet s případným nutným přemístěním výkopku ve výkopišti v hornině tř. 3 do 100 m3</t>
  </si>
  <si>
    <t>394182656</t>
  </si>
  <si>
    <t xml:space="preserve">Poznámka k souboru cen:_x000d_
1. Ceny 10-1101 až 40-1101 jsou určeny jen pro šachty hloubky do 12 m. Šachty větších hloubek se oceňují individuálně._x000d_
2. V cenách jsou započteny i náklady na:_x000d_
a) svislé přemístění výkopku,_x000d_
b) urovnání dna do předepsaného profilu a spádu._x000d_
c) přehození výkopku na přilehlém terénu na vzdálenost do 5 m od hrany šachty nebo naložení na dopravní prostředek._x000d_
3. V cenách nejsou započteny náklady na roubení._x000d_
4. Pažení šachet bentonitovou suspenzí se oceňuje takto:_x000d_
a) dodání bentonitové suspenze cenou 239 68-1711 Bentonitová suspenze pro pažení rýh pro podzemní stěny – její výroba katalogu 800-2 Zvlášní zakládání objektů; množství v m2 se určí jako součin objemu vyhloubeného prostoru (v m3) a koeficientu 1,667,_x000d_
b) doplnění bentonitové suspenze se ocení cenou 239 68-4111 Doplnění bentonitové suspenze katalogu 800-2 Zvlášní zakládání objektů._x000d_
5. Vodorovné přemístění výkopku ze šachet, pažených bentonitovou suspenzí, se oceňuje cenami souboru cen 162 . 0-31 Vodorovné přemístění výkopku z rýh podzemních stěn, vodorovné přemístění znehodnocené bentonitové suspenze se oceňuje cenami souboru cen 162 . . -4 . Vodorovné přemístění znehodnocené suspenze katalogu 800-2 Zvláštní zakládání objektů._x000d_
</t>
  </si>
  <si>
    <t>0,5*1,5*1,0</t>
  </si>
  <si>
    <t>-1537523343</t>
  </si>
  <si>
    <t>-1299630552</t>
  </si>
  <si>
    <t>-225829134</t>
  </si>
  <si>
    <t>175101201</t>
  </si>
  <si>
    <t>Obsypání objektů nad přilehlým původním terénem sypaninou z vhodných hornin 1 až 4 nebo materiálem uloženým ve vzdálenosti do 3 m od vnějšího kraje objektu pro jakoukoliv míru zhutnění bez prohození sypaniny sítem</t>
  </si>
  <si>
    <t>1270935485</t>
  </si>
  <si>
    <t xml:space="preserve">Poznámka k souboru cen:_x000d_
1. Ceny jsou určeny pro objem obsypu do vzdálenosti 3 m od přilehlého líce objektu nad přilehlým původním terénem. Zásyp pod tímto terénem se oceňuje jako zásyp okolo objektu cenami 174 10-1101, 174 10-1103 nebo 174 20-1101 a 174 20-1103; zbývající obsyp se ocení příslušnými cenami souboru cen 171 . 0-11 Uložení sypaniny do násypů._x000d_
2. Ceny platí i pro sypání ochranných valů nebo těch jejich částí, jejichž šířka je v koruně menší než 3 m. Uložení výkopku (sypaniny) do zmíněných valů nebo jejich částí, jejichž šířka v koruně je 3 m a více, se oceňuje cenou 171 20-1101 Uložení sypaniny do nezhutněných násypů._x000d_
3. Ceny nelze použít pro obsyp potrubí; tento se oceňuje cenami 175 11-11 Obsyp potrubí ručně, nebo 175 15-11 Obsypání potrubí strojně._x000d_
4. V cenách nejsou započteny náklady na:_x000d_
a) svahování obsypu; toto se oceňuje cenami souboru cen 182 . 0-11 Svahování,_x000d_
b) humusování obsypu; toto se oceňuje cenami souboru cen 18 . 30-11 Rozprostření a urovnání ornice,_x000d_
c) osetí obsypu; toto se oceňuje příslušnými cenami souborů cen části A01 Parkové úpravy a krajinářství katalogu 823-1 Plochy a úprava území._x000d_
5. Vzdáleností do 3 m uvedenou v popisu souboru cen se rozumí nejkratší vzdálenost těžiště hromady nebo dočasné skládky, z níž se sypanina odebírá, od vnějšího okraje objektu. Použije-li se pro obsyp objektů sypaniny ze zeminy, kterou je nutno přemisťovat ze vzdálenosti přes 30 m od vnějšího okraje objektu a rozpojovat, oceňuje se toto_x000d_
a) přemístění sypaniny cenami souboru cen 162 . 0-1 . Vodorovné přemístění výkopku,_x000d_
b) rozpojení dle čl. 3172 Všeobecných podmínek katalogu přičemž se vzdálenost 3 m od celkové vzdálenosti neodečítá._x000d_
6. Míru zhutnění předepisuje projekt._x000d_
7. V cenách nejsou zahrnuty náklady na nakupovanou sypaninu. Tato se oceňuje ve specifikaci._x000d_
</t>
  </si>
  <si>
    <t>175151101</t>
  </si>
  <si>
    <t>Obsypání potrubí strojně sypaninou z vhodných hornin tř. 1 až 4 nebo materiálem připraveným podél výkopu ve vzdálenosti do 3 m od jeho kraje, pro jakoukoliv hloubku výkopu a míru zhutnění bez prohození sypaniny</t>
  </si>
  <si>
    <t>5140383</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</si>
  <si>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konstrukcí)._x000d_
2. Míru zhutnění předepisuje projekt._x000d_
3. V cenách nejsou zahrnuty náklady na nakupovanou sypaninu. Tato se oceňuje ve specifikaci._x000d_
4. V cenách nejsou zahrnuty náklady na prohození sypaniny, tyto náklady se oceňují položkou 17511-1109 Příplatek za prohození sypaniny._x000d_
</t>
  </si>
  <si>
    <t>180401211</t>
  </si>
  <si>
    <t>Založení trávníku, luční trávník, výsev v rovině nebo ve svahu 1:5, včetně dodávky osiva</t>
  </si>
  <si>
    <t>-2053776291</t>
  </si>
  <si>
    <t>182301121</t>
  </si>
  <si>
    <t>Rozprostření a urovnání ornice ve svahu sklonu přes 1:5 při souvislé ploše do 500 m2, tl. vrstvy do 100 mm</t>
  </si>
  <si>
    <t>268195882</t>
  </si>
  <si>
    <t xml:space="preserve">Poznámka k souboru cen:_x000d_
1. V ceně jsou započteny i náklady na případné nutné přemístění hromad nebo dočasných skládek na místo spotřeby ze vzdálenosti do 30 m._x000d_
2. V ceně nejsou započteny náklady na získání ornice; toto získání se oceňuje cenami souboru cen 121 10-11 Sejmutí ornice._x000d_
3. Případné nakládání ornice, v souvislosti s pozn. č. 3, se oceňuje cenami souboru cen 167 10-11 Nakládání, skládání a překládání neulehlého výkopku nebo sypaniny._x000d_
4. Jsou-li hromady nebo dočasné skládky ornice umístěny podle projektu ve vzdálenosti přes 30 m od místa spotřeby, oceňuje se její přemístění cenami souboru cen 162 . 0-1 . Vodorovné přemístění výkopku, přičemž se vzdálenost 30 m, uvedená v popisu cen, neodečítá._x000d_
</t>
  </si>
  <si>
    <t>451572111</t>
  </si>
  <si>
    <t>Lože pod potrubí, stoky a drobné objekty v otevřeném výkopu z kameniva drobného těženého 0 až 4 mm</t>
  </si>
  <si>
    <t>453583489</t>
  </si>
  <si>
    <t xml:space="preserve">Poznámka k souboru cen:_x000d_
1. Ceny -1111 a -1192 lze použít i pro zřízení sběrných vrstev nad drenážními trubkami._x000d_
2. V cenách -5111 a -1192 jsou započteny i náklady na prohození výkopku získaného při zemních pracích._x000d_
</t>
  </si>
  <si>
    <t>38,0*1,2*0,1</t>
  </si>
  <si>
    <t>452311182</t>
  </si>
  <si>
    <t>Základová deska ŽB z betonu C 16/20, vč.bednění výztuž 90 kg/m3, štěrkopískový polštář 25 cm</t>
  </si>
  <si>
    <t>1471550852</t>
  </si>
  <si>
    <t>Komunikace pozemní</t>
  </si>
  <si>
    <t>564761111</t>
  </si>
  <si>
    <t>Podklad nebo kryt z kameniva hrubého drceného vel. 32-63 mm s rozprostřením a zhutněním, po zhutnění tl. 200 mm</t>
  </si>
  <si>
    <t>-1120803095</t>
  </si>
  <si>
    <t>0,75*4 "Přepočtené koeficientem množství</t>
  </si>
  <si>
    <t>871265211</t>
  </si>
  <si>
    <t>Kanalizační potrubí z tvrdého PVC v otevřeném výkopu ve sklonu do 20 %, hladkého plnostěnného jednovrstvého, tuhost třídy SN 4 DN 110</t>
  </si>
  <si>
    <t>663973300</t>
  </si>
  <si>
    <t xml:space="preserve">Poznámka k souboru cen:_x000d_
1. V cenách jsou započteny i náklady na dodání trub včetně gumového těsnění._x000d_
2. Použití trub dle tuhostí:_x000d_
a) třída SN 4: kanalizační sítě, přípojky, odvodňování pozemků s výškou krytí až 4 m_x000d_
b) třída SN 8: kanalizační sítě v nestandartních podmínkách uložení, vysoké teplotní a mechanické zatížení s výškou krytí do 8 m_x000d_
c) SN 10: kanalizační sítě, přípojky, odvodňování pozemků s výškou krytí &amp;gt; 8 m_x000d_
d) třída SN 12: kanalizační sítě s vysokým statickým zatížením a dynamickými rázy, při rychlosti média až 15 m/s a výškou krytí 0,7-10 m_x000d_
e) třída SN 16: kanalizační sítě s vysokým statickým zatížením a dynamickými rázy avýškou krytí 0,5-12 m._x000d_
</t>
  </si>
  <si>
    <t>871275211</t>
  </si>
  <si>
    <t>Kanalizační potrubí z tvrdého PVC v otevřeném výkopu ve sklonu do 20 %, hladkého plnostěnného jednovrstvého, tuhost třídy SN 4 DN 125</t>
  </si>
  <si>
    <t>-1512098146</t>
  </si>
  <si>
    <t>871315221</t>
  </si>
  <si>
    <t>Kanalizační potrubí z tvrdého PVC v otevřeném výkopu ve sklonu do 20 %, hladkého plnostěnného jednovrstvého, tuhost třídy SN 8 DN 160</t>
  </si>
  <si>
    <t>1886786742</t>
  </si>
  <si>
    <t>891522323</t>
  </si>
  <si>
    <t>D+M vystrojení jímky (kalové čerpadlo s plováky, výtlak 30 m, spínače, kabeláž, armatury) venkovní obládání přes el. spínač uzamykatelný, napojení do rozvaděče, jištění)</t>
  </si>
  <si>
    <t>-1660196182</t>
  </si>
  <si>
    <t>894231321</t>
  </si>
  <si>
    <t>D+M betonové jímky o objemu 7m3 vč. hydroizolace, nátokového a odtokového otvoru, pochozí poklop, instalační a revizní otvor s poklopem, kruhového půdorysu</t>
  </si>
  <si>
    <t>2132158251</t>
  </si>
  <si>
    <t>895941314</t>
  </si>
  <si>
    <t>Zřízení vsakovací galerie 0,5x1,5x1,0 m</t>
  </si>
  <si>
    <t>-479638596</t>
  </si>
  <si>
    <t>562416470</t>
  </si>
  <si>
    <t>geotextilie filtrační 300 g/m2 vsakovacího tunelu</t>
  </si>
  <si>
    <t>-1830307572</t>
  </si>
  <si>
    <t>899104114</t>
  </si>
  <si>
    <t>Osazení odtokového žlabu dl. 1,0 m, vč. roštu</t>
  </si>
  <si>
    <t>1780925666</t>
  </si>
  <si>
    <t>55242321</t>
  </si>
  <si>
    <t>Odtokový žlab dl. 1,0 m</t>
  </si>
  <si>
    <t>740252804</t>
  </si>
  <si>
    <t>552423221</t>
  </si>
  <si>
    <t>rošt dl. 1,0m</t>
  </si>
  <si>
    <t>747925429</t>
  </si>
  <si>
    <t>552423222</t>
  </si>
  <si>
    <t>čelní stěna s nátrubkem DN 100</t>
  </si>
  <si>
    <t>-1888479520</t>
  </si>
  <si>
    <t>552423223</t>
  </si>
  <si>
    <t>kombi stěna konec</t>
  </si>
  <si>
    <t>551876873</t>
  </si>
  <si>
    <t>998271301</t>
  </si>
  <si>
    <t>Přesun hmot pro kanalizace (stoky) hloubené monolitické z betonu nebo železobetonu v otevřeném výkopu dopravní vzdálenost do 15 m</t>
  </si>
  <si>
    <t>-938748783</t>
  </si>
  <si>
    <t>998276101</t>
  </si>
  <si>
    <t>Přesun hmot pro trubní vedení hloubené z trub z plastických hmot nebo sklolaminátových pro vodovody nebo kanalizace v otevřeném výkopu dopravní vzdálenost do 15 m</t>
  </si>
  <si>
    <t>-1616053375</t>
  </si>
  <si>
    <t xml:space="preserve">Poznámka k souboru cen:_x000d_
1. Položky přesunu hmot nelze užít pro zeminu, sypaniny, štěrkopísek, kamenivo ap. Případná manipulace s tímto materiálem se oceňuje souborem cen 162 .0-11 Vodorovné přemístění výkopku nebo sypaniny katalogu 800-1 Zemní práce._x000d_
</t>
  </si>
  <si>
    <t>721242107</t>
  </si>
  <si>
    <t>Lapač střešních splavenin z PP se zápachovou klapkou a lapacím košem DN 110/125</t>
  </si>
  <si>
    <t>-702833628</t>
  </si>
  <si>
    <t>SO-01.3 - Ústřední vytápění</t>
  </si>
  <si>
    <t xml:space="preserve">    731 - Ústřední vytápění - kotelny</t>
  </si>
  <si>
    <t xml:space="preserve">    732 - Ústřední vytápění - strojovny</t>
  </si>
  <si>
    <t xml:space="preserve">    733 - Ústřední vytápění - rozvodné potrubí</t>
  </si>
  <si>
    <t xml:space="preserve">    734 - Ústřední vytápění - armatury</t>
  </si>
  <si>
    <t xml:space="preserve">    735 - Ústřední vytápění - otopná tělesa</t>
  </si>
  <si>
    <t>731</t>
  </si>
  <si>
    <t>Ústřední vytápění - kotelny</t>
  </si>
  <si>
    <t>731244208</t>
  </si>
  <si>
    <t>Kotel závěsný na plyn kondenzační o výkonu min.24,0 kW s průtokovým ohřevem TV, sezonní účinnost min. 93 procent</t>
  </si>
  <si>
    <t>-1849597350</t>
  </si>
  <si>
    <t>731341130</t>
  </si>
  <si>
    <t>Hadice napouštěcí pryžové Ø 16/23</t>
  </si>
  <si>
    <t>432477847</t>
  </si>
  <si>
    <t>731810122</t>
  </si>
  <si>
    <t>Nucené odtahy spalin od turbokotlů soustředným potrubím vedeným svisle plochou střechou, průměru 80/125 mm</t>
  </si>
  <si>
    <t>-175063359</t>
  </si>
  <si>
    <t xml:space="preserve">Poznámka k souboru cen:_x000d_
1. Délka potrubí odtahu spalin vedených vodorovně nebo svisle, mezi napojením kotle a příslušným napojením na komínovou šachtu, prostupu stěnou nebo po napojení střešního komínku se oceňuje cenami prodloužení potrubí._x000d_
</t>
  </si>
  <si>
    <t>731810142</t>
  </si>
  <si>
    <t>Nucené odtahy spalin od turbokotlů prodloužení soustředného potrubí, průměru 80/125 mm</t>
  </si>
  <si>
    <t>384005100</t>
  </si>
  <si>
    <t>998731101</t>
  </si>
  <si>
    <t>Přesun hmot pro kotelny stanovený z hmotnosti přesunovaného materiálu vodorovná dopravní vzdálenost do 50 m v objektech výšky do 6 m</t>
  </si>
  <si>
    <t>-938102695</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</si>
  <si>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-1181 pro přesun prováděný bez použití mechanizace, tj. za ztížených podmínek, lze použít pouze pro hmotnost materiálu, která se tímto způsobem skutečně přemísťuje._x000d_
</t>
  </si>
  <si>
    <t>732</t>
  </si>
  <si>
    <t>Ústřední vytápění - strojovny</t>
  </si>
  <si>
    <t>732112126</t>
  </si>
  <si>
    <t>Rozdělovač sdružený - 3 topné okruhy 1" s izolací, V max. 2,0 m3</t>
  </si>
  <si>
    <t>108915125</t>
  </si>
  <si>
    <t>732112127</t>
  </si>
  <si>
    <t xml:space="preserve">Držák rozdělovače na zeď </t>
  </si>
  <si>
    <t>225555318</t>
  </si>
  <si>
    <t>732113121</t>
  </si>
  <si>
    <t>Hydraulická výhybka DN 25 stojatý M = do 2 500 l/h</t>
  </si>
  <si>
    <t>-769668828</t>
  </si>
  <si>
    <t>732199100</t>
  </si>
  <si>
    <t>Montáž štítků orientačních</t>
  </si>
  <si>
    <t>-296341518</t>
  </si>
  <si>
    <t>732331629</t>
  </si>
  <si>
    <t>Nádoba tlaková expanzní s membránou závitové připojení PN 0,6 o objemu 5 litrů</t>
  </si>
  <si>
    <t>1174778777</t>
  </si>
  <si>
    <t>732331777</t>
  </si>
  <si>
    <t>Nádoby expanzní tlakové příslušenství k expanzním nádobám bezpečnostní uzávěr k měření tlaku G 3/4</t>
  </si>
  <si>
    <t>1197636747</t>
  </si>
  <si>
    <t>732429130</t>
  </si>
  <si>
    <t xml:space="preserve">Montáž čerpadlové skupiny HS 25/4 pro 1 topný okruh bez směšovače </t>
  </si>
  <si>
    <t>-526635663</t>
  </si>
  <si>
    <t>426113475</t>
  </si>
  <si>
    <t>rychlomontážní sada pro 1 topný okruh bez směšovače DN 25 s elektronickým čerpadlem 25/4</t>
  </si>
  <si>
    <t>607895</t>
  </si>
  <si>
    <t>732481523.1</t>
  </si>
  <si>
    <t>ultrazvukový kalorimetri Q = 0,6 m3</t>
  </si>
  <si>
    <t>2115642329</t>
  </si>
  <si>
    <t>732481524</t>
  </si>
  <si>
    <t>Prostorový modulační regulátor RC200</t>
  </si>
  <si>
    <t>-1196926442</t>
  </si>
  <si>
    <t>732481525</t>
  </si>
  <si>
    <t>RC310 Ekvitermní modulační regulátor pro regulaci teploty podle venkovní teploty</t>
  </si>
  <si>
    <t>-588959952</t>
  </si>
  <si>
    <t>732481526</t>
  </si>
  <si>
    <t>Modul MM100 Modul směšovače otopného okruhu</t>
  </si>
  <si>
    <t>-454735177</t>
  </si>
  <si>
    <t>732481527</t>
  </si>
  <si>
    <t>Příložné čidlo teploty vody</t>
  </si>
  <si>
    <t>-597937541</t>
  </si>
  <si>
    <t>998732101</t>
  </si>
  <si>
    <t>Přesun hmot pro strojovny stanovený z hmotnosti přesunovaného materiálu vodorovná dopravní vzdálenost do 50 m v objektech výšky do 6 m</t>
  </si>
  <si>
    <t>2041940868</t>
  </si>
  <si>
    <t>733</t>
  </si>
  <si>
    <t>Ústřední vytápění - rozvodné potrubí</t>
  </si>
  <si>
    <t>7332233022</t>
  </si>
  <si>
    <t>Potrubí měděné tvrdé spojované lisováním DN 18x1 ÚT</t>
  </si>
  <si>
    <t>-1426298472</t>
  </si>
  <si>
    <t>7332233031</t>
  </si>
  <si>
    <t>Potrubí měděné tvrdé spojované lisováním DN 22x1,0 ÚT</t>
  </si>
  <si>
    <t>-534109496</t>
  </si>
  <si>
    <t>7332233041</t>
  </si>
  <si>
    <t>Potrubí měděné tvrdé spojované lisováním DN 28x1,5 ÚT</t>
  </si>
  <si>
    <t>-884993105</t>
  </si>
  <si>
    <t>733224203</t>
  </si>
  <si>
    <t>Potrubí z trubek měděných Příplatek k cenám za potrubí vedené v kotelnách a strojovnách Ø 18/1</t>
  </si>
  <si>
    <t>-1676860738</t>
  </si>
  <si>
    <t>733224204</t>
  </si>
  <si>
    <t>Potrubí z trubek měděných Příplatek k cenám za potrubí vedené v kotelnách a strojovnách Ø 22/1,5</t>
  </si>
  <si>
    <t>1913305363</t>
  </si>
  <si>
    <t>733224205</t>
  </si>
  <si>
    <t>Potrubí z trubek měděných Příplatek k cenám za potrubí vedené v kotelnách a strojovnách Ø 28/1,5</t>
  </si>
  <si>
    <t>-1664487325</t>
  </si>
  <si>
    <t>733224235</t>
  </si>
  <si>
    <t>Zednické výpomoce - vrtání děr, zapravení dážek a pod.</t>
  </si>
  <si>
    <t>1362036722</t>
  </si>
  <si>
    <t>733291101</t>
  </si>
  <si>
    <t>Zkoušky těsnosti potrubí z trubek měděných Ø do 35/1,5</t>
  </si>
  <si>
    <t>2018376800</t>
  </si>
  <si>
    <t>733322211</t>
  </si>
  <si>
    <t>Potrubí z trubek plastových ze zesíťovaného polyethylenu PE – X spojovaných mechanicky násuvnou objímkou kovovou běžné Ø 16/2,2</t>
  </si>
  <si>
    <t>1652010559</t>
  </si>
  <si>
    <t xml:space="preserve">Poznámka k souboru cen:_x000d_
1. Potrubí venkovních plošných kolektorů primárních okruhů tepelných čerpadel, lze oceňovat příslušnými cenami části A02 katalogu 827-1 Vedení trubní, dálková a přípojná - vodovod a kanalizace._x000d_
</t>
  </si>
  <si>
    <t>733322212</t>
  </si>
  <si>
    <t>Potrubí z trubek plastových ze zesíťovaného polyethylenu PE – X spojovaných mechanicky násuvnou objímkou kovovou běžné Ø 20/2,8</t>
  </si>
  <si>
    <t>-1332067299</t>
  </si>
  <si>
    <t>733322215</t>
  </si>
  <si>
    <t>Potrubí plastové z PE-X spojované kovovou objímkou D 18x2,0</t>
  </si>
  <si>
    <t>252023945</t>
  </si>
  <si>
    <t>733391101</t>
  </si>
  <si>
    <t>Zkoušky těsnosti potrubí z trubek plastových Ø do 32/3,0</t>
  </si>
  <si>
    <t>1481285521</t>
  </si>
  <si>
    <t>733811241</t>
  </si>
  <si>
    <t>Ochrana potrubí termoizolačními trubicemi z pěnového polyetylenu PE přilepenými v příčných a podélných spojích, tloušťky izolace přes 13 do 20 mm, vnitřního průměru izolace DN do 22 mm</t>
  </si>
  <si>
    <t>-1709058116</t>
  </si>
  <si>
    <t>733811252</t>
  </si>
  <si>
    <t>Ochrana potrubí termoizolačními trubicemi z pěnového polyetylenu PE přilepenými v příčných a podélných spojích, tloušťky izolace přes 20 do 25 mm, vnitřního průměru izolace DN přes 22 do 45 mm</t>
  </si>
  <si>
    <t>407678248</t>
  </si>
  <si>
    <t>998733101</t>
  </si>
  <si>
    <t>Přesun hmot pro rozvody potrubí stanovený z hmotnosti přesunovaného materiálu vodorovná dopravní vzdálenost do 50 m v objektech výšky do 6 m</t>
  </si>
  <si>
    <t>-1256165287</t>
  </si>
  <si>
    <t>734</t>
  </si>
  <si>
    <t>Ústřední vytápění - armatury</t>
  </si>
  <si>
    <t>734209113</t>
  </si>
  <si>
    <t>Montáž závitových armatur se 2 závity G 1/2 (DN 15)</t>
  </si>
  <si>
    <t>842361598</t>
  </si>
  <si>
    <t>551262763</t>
  </si>
  <si>
    <t xml:space="preserve">Připojovací radiátorové šroubení pro tělesa VK rohové DN 15 </t>
  </si>
  <si>
    <t>1756226623</t>
  </si>
  <si>
    <t>551262764</t>
  </si>
  <si>
    <t>Teermostatická hlavice</t>
  </si>
  <si>
    <t>-720454449</t>
  </si>
  <si>
    <t>734211127</t>
  </si>
  <si>
    <t>Ventily odvzdušňovací závitové automatické se zpětnou klapkou PN 14 do 120°C G 1/2</t>
  </si>
  <si>
    <t>1207113114</t>
  </si>
  <si>
    <t>734221558</t>
  </si>
  <si>
    <t>šroubení svěrné pro plastové trubky s Al fólií 16x2,0</t>
  </si>
  <si>
    <t>1724272797</t>
  </si>
  <si>
    <t>734291123</t>
  </si>
  <si>
    <t>Ostatní armatury kohouty plnicí a vypouštěcí PN 10 do 90°C G 1/2</t>
  </si>
  <si>
    <t>-1720530121</t>
  </si>
  <si>
    <t>734291244</t>
  </si>
  <si>
    <t>Ostatní armatury filtry závitové PN 16 do 130°C přímé s vnitřními závity G 1</t>
  </si>
  <si>
    <t>-2031828024</t>
  </si>
  <si>
    <t>734292713</t>
  </si>
  <si>
    <t>Ostatní armatury kulové kohouty PN 42 do 185°C přímé vnitřní závit G 1/2</t>
  </si>
  <si>
    <t>687285493</t>
  </si>
  <si>
    <t>734292714</t>
  </si>
  <si>
    <t>Ostatní armatury kulové kohouty PN 42 do 185°C přímé vnitřní závit G 3/4</t>
  </si>
  <si>
    <t>-539431931</t>
  </si>
  <si>
    <t>734292715</t>
  </si>
  <si>
    <t>Ostatní armatury kulové kohouty PN 42 do 185°C přímé vnitřní závit G 1</t>
  </si>
  <si>
    <t>7925669</t>
  </si>
  <si>
    <t>484665633</t>
  </si>
  <si>
    <t xml:space="preserve">KONZOLA - pro expanzní nádobu - konzolu, automatický odvzdušňovací ventil se zpětným ventilem, manometr, pojistný ventil  a bezpečnostní kulový uzávěr pro EN</t>
  </si>
  <si>
    <t>2008476369</t>
  </si>
  <si>
    <t>998734101</t>
  </si>
  <si>
    <t>Přesun hmot pro armatury stanovený z hmotnosti přesunovaného materiálu vodorovná dopravní vzdálenost do 50 m v objektech výšky do 6 m</t>
  </si>
  <si>
    <t>1183205092</t>
  </si>
  <si>
    <t>735</t>
  </si>
  <si>
    <t>Ústřední vytápění - otopná tělesa</t>
  </si>
  <si>
    <t>735151171</t>
  </si>
  <si>
    <t>Otopná tělesa panelová jednodesková PN 1,0 MPa, T do 110°C bez přídavné přestupní plochy výšky tělesa 600 mm stavební délky / výkonu 400 mm / 242 W</t>
  </si>
  <si>
    <t>-1510817745</t>
  </si>
  <si>
    <t xml:space="preserve">Poznámka k souboru cen:_x000d_
1. Ceny lze použít pro jakýkoli způsob připojení._x000d_
</t>
  </si>
  <si>
    <t>735151271</t>
  </si>
  <si>
    <t>Otopná tělesa panelová jednodesková PN 1,0 MPa, T do 110°C s jednou přídavnou přestupní plochou výšky tělesa 600 mm stavební délky / výkonu 400 mm / 401 W</t>
  </si>
  <si>
    <t>-1510419529</t>
  </si>
  <si>
    <t>735151273</t>
  </si>
  <si>
    <t>Otopná tělesa panelová jednodesková PN 1,0 MPa, T do 110°C s jednou přídavnou přestupní plochou výšky tělesa 600 mm stavební délky / výkonu 600 mm / 601 W</t>
  </si>
  <si>
    <t>1255606089</t>
  </si>
  <si>
    <t>735151275</t>
  </si>
  <si>
    <t>Otopná tělesa panelová jednodesková PN 1,0 MPa, T do 110°C s jednou přídavnou přestupní plochou výšky tělesa 600 mm stavební délky / výkonu 800 mm / 802 W</t>
  </si>
  <si>
    <t>-1745871592</t>
  </si>
  <si>
    <t>735151372</t>
  </si>
  <si>
    <t>Otopná tělesa panelová dvoudesková PN 1,0 MPa, T do 110°C bez přídavné přestupní plochy výšky tělesa 600 mm stavební délky / výkonu 500 mm / 489 W</t>
  </si>
  <si>
    <t>-991543814</t>
  </si>
  <si>
    <t>735151373</t>
  </si>
  <si>
    <t>Otopná tělesa panelová dvoudesková PN 1,0 MPa, T do 110°C bez přídavné přestupní plochy výšky tělesa 600 mm stavební délky / výkonu 600 mm / 587 W</t>
  </si>
  <si>
    <t>966112763</t>
  </si>
  <si>
    <t>735151472</t>
  </si>
  <si>
    <t>Otopná tělesa panelová dvoudesková PN 1,0 MPa, T do 110°C s jednou přídavnou přestupní plochou výšky tělesa 600 mm stavební délky / výkonu 500 mm / 644 W</t>
  </si>
  <si>
    <t>-1226278407</t>
  </si>
  <si>
    <t>735151473</t>
  </si>
  <si>
    <t>Otopná tělesa panelová dvoudesková PN 1,0 MPa, T do 110°C s jednou přídavnou přestupní plochou výšky tělesa 600 mm stavební délky / výkonu 600 mm / 773 W</t>
  </si>
  <si>
    <t>483781270</t>
  </si>
  <si>
    <t>735151477</t>
  </si>
  <si>
    <t>Otopná tělesa panelová dvoudesková PN 1,0 MPa, T do 110°C s jednou přídavnou přestupní plochou výšky tělesa 600 mm stavební délky / výkonu 1000 mm / 1288 W</t>
  </si>
  <si>
    <t>689618779</t>
  </si>
  <si>
    <t>735151478</t>
  </si>
  <si>
    <t>Otopná tělesa panelová dvoudesková PN 1,0 MPa, T do 110°C s jednou přídavnou přestupní plochou výšky tělesa 600 mm stavební délky / výkonu 1100 mm / 1417 W</t>
  </si>
  <si>
    <t>1016988899</t>
  </si>
  <si>
    <t>735151573</t>
  </si>
  <si>
    <t>Otopná tělesa panelová dvoudesková PN 1,0 MPa, T do 110°C se dvěma přídavnými přestupními plochami výšky tělesa 600 mm stavební délky / výkonu 600 mm / 1007 W</t>
  </si>
  <si>
    <t>958131515</t>
  </si>
  <si>
    <t>735151577</t>
  </si>
  <si>
    <t>Otopná tělesa panelová dvoudesková PN 1,0 MPa, T do 110°C se dvěma přídavnými přestupními plochami výšky tělesa 600 mm stavební délky / výkonu 1000 mm / 1679 W</t>
  </si>
  <si>
    <t>1051918594</t>
  </si>
  <si>
    <t>735151578</t>
  </si>
  <si>
    <t>Otopná tělesa panelová dvoudesková PN 1,0 MPa, T do 110°C se dvěma přídavnými přestupními plochami výšky tělesa 600 mm stavební délky / výkonu 1100 mm / 1847 W</t>
  </si>
  <si>
    <t>-881290161</t>
  </si>
  <si>
    <t>998735101</t>
  </si>
  <si>
    <t>Přesun hmot pro otopná tělesa stanovený z hmotnosti přesunovaného materiálu vodorovná dopravní vzdálenost do 50 m v objektech výšky do 6 m</t>
  </si>
  <si>
    <t>1824693536</t>
  </si>
  <si>
    <t>699714481</t>
  </si>
  <si>
    <t>HZS2223</t>
  </si>
  <si>
    <t>Uvedení kotle do provozu</t>
  </si>
  <si>
    <t>1678884991</t>
  </si>
  <si>
    <t>HZS2224</t>
  </si>
  <si>
    <t>Revize spalinových cest</t>
  </si>
  <si>
    <t>1887190969</t>
  </si>
  <si>
    <t>HZS2225</t>
  </si>
  <si>
    <t>Rozvody regulace a elektro (zajistí montážní firma)</t>
  </si>
  <si>
    <t>925646049</t>
  </si>
  <si>
    <t>HZS2226</t>
  </si>
  <si>
    <t>propláchnutí systému</t>
  </si>
  <si>
    <t>-412291245</t>
  </si>
  <si>
    <t>HZS2227</t>
  </si>
  <si>
    <t>topná zkouška</t>
  </si>
  <si>
    <t>1993088827</t>
  </si>
  <si>
    <t>HZS2228</t>
  </si>
  <si>
    <t>vyregulování systému</t>
  </si>
  <si>
    <t>-1029265455</t>
  </si>
  <si>
    <t>-790823405</t>
  </si>
  <si>
    <t>HZS22301</t>
  </si>
  <si>
    <t>Montáž odkouření</t>
  </si>
  <si>
    <t>584081341</t>
  </si>
  <si>
    <t>-1884820330</t>
  </si>
  <si>
    <t>SO-01.4 - Elektroinstalace</t>
  </si>
  <si>
    <t>SO-01.4.1 - Elektro</t>
  </si>
  <si>
    <t>Pol41</t>
  </si>
  <si>
    <t>Osazení rozvaděče prodejny se zázemím vypínačem TOTAL STOP dle požadavků PBŘ</t>
  </si>
  <si>
    <t>-1990369489</t>
  </si>
  <si>
    <t>Pol2</t>
  </si>
  <si>
    <t>Krabice přístrojová KP 67/2 - referenční výrobek</t>
  </si>
  <si>
    <t>Pol3</t>
  </si>
  <si>
    <t>Krabice univerzální rozvodná KU 68 -1902 - referenční výrobek</t>
  </si>
  <si>
    <t>Pol4</t>
  </si>
  <si>
    <t>Krabice odbočná KO 97/5 - referenční výrobek</t>
  </si>
  <si>
    <t>Pol5</t>
  </si>
  <si>
    <t>Krabice rozvodná s vyšším kritím IP54</t>
  </si>
  <si>
    <t>Pol6</t>
  </si>
  <si>
    <t>Spinač jednopolový ř.1 kryt</t>
  </si>
  <si>
    <t>Pol7</t>
  </si>
  <si>
    <t>Spinač jednopolový ř.1 přístroj</t>
  </si>
  <si>
    <t>Pol8</t>
  </si>
  <si>
    <t>Přepínač ř. 5 kryt</t>
  </si>
  <si>
    <t>Pol9</t>
  </si>
  <si>
    <t>Přepínač ř. 5 přístroj</t>
  </si>
  <si>
    <t>Pol10</t>
  </si>
  <si>
    <t>Přepínač ř. 6 kryt</t>
  </si>
  <si>
    <t>Pol11</t>
  </si>
  <si>
    <t>Přepínač ř. 6 přístroj</t>
  </si>
  <si>
    <t>Pol12</t>
  </si>
  <si>
    <t>Přepínač ř. 6+1 kryt</t>
  </si>
  <si>
    <t>Pol13</t>
  </si>
  <si>
    <t>Přepínač ř. 6+1 přístroj</t>
  </si>
  <si>
    <t>Pol14</t>
  </si>
  <si>
    <t>Přepínač ř. 7 kryt</t>
  </si>
  <si>
    <t>Pol15</t>
  </si>
  <si>
    <t>Přepínač ř. 7 přístroj</t>
  </si>
  <si>
    <t>Pol16</t>
  </si>
  <si>
    <t>Ovladač zapínací ř. 1/0 kryt</t>
  </si>
  <si>
    <t>Pol17</t>
  </si>
  <si>
    <t>Ovladač zapínací ř. 1/0 přístroj</t>
  </si>
  <si>
    <t>Pol18</t>
  </si>
  <si>
    <t>Spinač jednopolový ř.1 se zvýšeným krytím IP44</t>
  </si>
  <si>
    <t>Pol19</t>
  </si>
  <si>
    <t>Zásuvka jednásobná zapustěná krytí IP20</t>
  </si>
  <si>
    <t>Pol20</t>
  </si>
  <si>
    <t>Zásuvka jednásobná s víčkem zapuštěná z krytím IP44</t>
  </si>
  <si>
    <t>Pol21</t>
  </si>
  <si>
    <t>Zásuvka dvojnásobná zapustěná krytí IP20</t>
  </si>
  <si>
    <t>Pol22</t>
  </si>
  <si>
    <t>Rámeček jednonásobný pro spínače a jednozásuvky</t>
  </si>
  <si>
    <t>Pol23</t>
  </si>
  <si>
    <t>Rámeček vodorovný dvojnásobný pro spínače a jednozásuvky</t>
  </si>
  <si>
    <t>Pol24</t>
  </si>
  <si>
    <t>Rámeček vodorovný trojnásobný pro spínače a jednozásuvky</t>
  </si>
  <si>
    <t>Pol25</t>
  </si>
  <si>
    <t>Pokojový termostat</t>
  </si>
  <si>
    <t>Pol26</t>
  </si>
  <si>
    <t>Svorka na pospojení ZSA 16 + měděný pásek</t>
  </si>
  <si>
    <t>Pol27</t>
  </si>
  <si>
    <t>Drát FeZn d. 10mm v zemi</t>
  </si>
  <si>
    <t>Pol28</t>
  </si>
  <si>
    <t>Rozvodnice hlavního ochranného pospojování - HOP</t>
  </si>
  <si>
    <t>Pol29</t>
  </si>
  <si>
    <t>Ekvipotenciální svorkovnice EPS 2</t>
  </si>
  <si>
    <t>Pol30</t>
  </si>
  <si>
    <t>Demontáž stávající elektroinstalace</t>
  </si>
  <si>
    <t>kpl</t>
  </si>
  <si>
    <t>Pol31</t>
  </si>
  <si>
    <t>Montáž rozvodnic + zapojení</t>
  </si>
  <si>
    <t>Pol32</t>
  </si>
  <si>
    <t>Sádra stavební</t>
  </si>
  <si>
    <t>kg</t>
  </si>
  <si>
    <t>Pol33</t>
  </si>
  <si>
    <t>Ostatní pomocný materiál</t>
  </si>
  <si>
    <t>Pol34</t>
  </si>
  <si>
    <t>Krabicová svorka pružinová 3/2,5 - referenční výrobek</t>
  </si>
  <si>
    <t>Pol35</t>
  </si>
  <si>
    <t>Krabicová svorka pružinová 4/2,5 - referenční výrobek</t>
  </si>
  <si>
    <t>Pol36</t>
  </si>
  <si>
    <t>Krabicová svorka pružinová 5/2,5 - referenční výrobek</t>
  </si>
  <si>
    <t>Pol37</t>
  </si>
  <si>
    <t>Vysekání ve zdi a otvoru do zdi</t>
  </si>
  <si>
    <t>Pol38</t>
  </si>
  <si>
    <t>Výchozí revize</t>
  </si>
  <si>
    <t>Pol39</t>
  </si>
  <si>
    <t>na podr. materiál</t>
  </si>
  <si>
    <t>%</t>
  </si>
  <si>
    <t>Pol40</t>
  </si>
  <si>
    <t>GPV</t>
  </si>
  <si>
    <t>SO-01.4.2 - Kabely</t>
  </si>
  <si>
    <t>Kabel CYKY-0 3x1,5</t>
  </si>
  <si>
    <t>Pol42</t>
  </si>
  <si>
    <t>Kabel CYKY-J 3x1,5</t>
  </si>
  <si>
    <t>Pol43</t>
  </si>
  <si>
    <t>Kabel CYKY-J 3x2,5</t>
  </si>
  <si>
    <t>Pol44</t>
  </si>
  <si>
    <t>Kabel CYKY-J 5x1,5</t>
  </si>
  <si>
    <t>Pol45</t>
  </si>
  <si>
    <t>Kabel CYKY-J 5x6</t>
  </si>
  <si>
    <t>Pol46</t>
  </si>
  <si>
    <t>Kabel H05VV - F 3Gx2,5</t>
  </si>
  <si>
    <t>Pol47</t>
  </si>
  <si>
    <t>Vodič CY 2,5 ZeZl</t>
  </si>
  <si>
    <t>Pol48</t>
  </si>
  <si>
    <t>Vodič CY 4 ZeZl</t>
  </si>
  <si>
    <t>Pol49</t>
  </si>
  <si>
    <t>Vodič CYA 6 ZeZl</t>
  </si>
  <si>
    <t>Pol50</t>
  </si>
  <si>
    <t>Vodič CYA 25 ZeZl</t>
  </si>
  <si>
    <t>Pol51</t>
  </si>
  <si>
    <t>Kabel SYKFY 2x2x0,5</t>
  </si>
  <si>
    <t>SO-01.4.3 - Svítidla</t>
  </si>
  <si>
    <t>Pol52</t>
  </si>
  <si>
    <t>A - Svítidlo LED přisazené 1x16W, IP20</t>
  </si>
  <si>
    <t>Pol53</t>
  </si>
  <si>
    <t>A - Svítidlo LED přisazené 1x16W, IP20 mont.</t>
  </si>
  <si>
    <t>Pol54</t>
  </si>
  <si>
    <t>B - Svítidlo LED přisazení 1x12W, IP20</t>
  </si>
  <si>
    <t>Pol55</t>
  </si>
  <si>
    <t>B - Svítidlo LED přisazení 1x12W, IP20 mont.</t>
  </si>
  <si>
    <t>Pol56</t>
  </si>
  <si>
    <t>C - Svítidlo LED přisazené 1x10W, IP44</t>
  </si>
  <si>
    <t>Pol57</t>
  </si>
  <si>
    <t>C - Svítidlo LED přisazené 1x10W, IP44 mont.</t>
  </si>
  <si>
    <t>Pol58</t>
  </si>
  <si>
    <t>D - Svítidlo LED nástěnné 1x9W, IP44</t>
  </si>
  <si>
    <t>Pol59</t>
  </si>
  <si>
    <t>D - Svítidlo LED nástěnné 1x9W, IP44 mont.</t>
  </si>
  <si>
    <t>Pol60</t>
  </si>
  <si>
    <t>E - Svítidlo LED pod kuchyňskou linku 1x10W, IP20</t>
  </si>
  <si>
    <t>Pol61</t>
  </si>
  <si>
    <t>E - Svítidlo LED pod kuchyňskou linku 1x10W, IP20, mont.</t>
  </si>
  <si>
    <t>Pol62</t>
  </si>
  <si>
    <t>F - Svítidlo LED nástěnné 1x10,5W, IP44</t>
  </si>
  <si>
    <t>Pol63</t>
  </si>
  <si>
    <t>F - Svítidlo LED nástěnné 1x10,5W, IP44 mont.</t>
  </si>
  <si>
    <t>Pol64</t>
  </si>
  <si>
    <t>G - Svítidlo LED prachotěsné 150cm, 60W, 6500K, IP65</t>
  </si>
  <si>
    <t>Pol65</t>
  </si>
  <si>
    <t>G - Svítidlo LED prachotěsné 150cm, 60W, 6500K, IP65 mont.</t>
  </si>
  <si>
    <t>Pol66</t>
  </si>
  <si>
    <t>H - Svítidlo LED venkovní s čidlem 1x10,5W, IP44</t>
  </si>
  <si>
    <t>Pol67</t>
  </si>
  <si>
    <t>H - Svítidlo LED venkovní s čidlem 1x10,5W, IP44 mont.</t>
  </si>
  <si>
    <t>Pol68</t>
  </si>
  <si>
    <t>CH - Svítidlo LED prachotěsné 150cm, 60W, 6500K, IP65</t>
  </si>
  <si>
    <t>Pol69</t>
  </si>
  <si>
    <t>CH - Svítidlo LED prachotěsné 150cm, 60W, 6500K, IP65 mont.</t>
  </si>
  <si>
    <t>Pol70</t>
  </si>
  <si>
    <t>NS - LED nouzové svítidlo 3,3W, 3h, IP65</t>
  </si>
  <si>
    <t>Pol71</t>
  </si>
  <si>
    <t>NS - LED nouzové svítidlo 3,3W, 3h, IP65, mont.</t>
  </si>
  <si>
    <t>SO-01.4.4 - Rozvaděče</t>
  </si>
  <si>
    <t>D1 - Rozvaděč RE</t>
  </si>
  <si>
    <t>D2 - Rozvaděč RP</t>
  </si>
  <si>
    <t>D3 - Rozvaděč RB</t>
  </si>
  <si>
    <t>D4 - Rozvaděč RB1</t>
  </si>
  <si>
    <t>D5 - Ostatní práce</t>
  </si>
  <si>
    <t>D1</t>
  </si>
  <si>
    <t>Rozvaděč RE</t>
  </si>
  <si>
    <t>Pol72</t>
  </si>
  <si>
    <t>Rozvaděč elektroměrový RE - kompletně vydrátovaný</t>
  </si>
  <si>
    <t>P</t>
  </si>
  <si>
    <t>Poznámka k položce:_x000d_
o rozměrech š. 650, v. 650, hl. 230</t>
  </si>
  <si>
    <t>Pol73</t>
  </si>
  <si>
    <t>Jistič 2B/1</t>
  </si>
  <si>
    <t>Pol74</t>
  </si>
  <si>
    <t>Jistič 40B/3</t>
  </si>
  <si>
    <t>D2</t>
  </si>
  <si>
    <t>Rozvaděč RP</t>
  </si>
  <si>
    <t>Pol75</t>
  </si>
  <si>
    <t>Rozvodnice oceloplechová 72 modulů zapuštěná IP 30</t>
  </si>
  <si>
    <t>Poznámka k položce:_x000d_
o rozměrech š. 588, v. 620, hl. 136</t>
  </si>
  <si>
    <t>Pol76</t>
  </si>
  <si>
    <t>Přepěťová ochrana třídy B+C typ T1+T2</t>
  </si>
  <si>
    <t>Pol77</t>
  </si>
  <si>
    <t>Jistič 6B/1</t>
  </si>
  <si>
    <t>Pol78</t>
  </si>
  <si>
    <t>Jistič 10B/1</t>
  </si>
  <si>
    <t>Pol79</t>
  </si>
  <si>
    <t>Jistič 16B/1</t>
  </si>
  <si>
    <t>Pol80</t>
  </si>
  <si>
    <t>Jistič 20B/3</t>
  </si>
  <si>
    <t>Pol81</t>
  </si>
  <si>
    <t>Proudový chránič 10B/1N/0.03 10A</t>
  </si>
  <si>
    <t>Pol82</t>
  </si>
  <si>
    <t>Proudový chránič 25B/4N/0.03 25A</t>
  </si>
  <si>
    <t>Pol83</t>
  </si>
  <si>
    <t>Zvonkové trafo 230V AC</t>
  </si>
  <si>
    <t>Pol84</t>
  </si>
  <si>
    <t>Řadová svorkovnice do průřezu 4</t>
  </si>
  <si>
    <t>Pol85</t>
  </si>
  <si>
    <t>Propojovací lišta pro jističe jmenovitý proud 80A 3fázová</t>
  </si>
  <si>
    <t>Pol86</t>
  </si>
  <si>
    <t>Přípojnice N modrá</t>
  </si>
  <si>
    <t>Pol87</t>
  </si>
  <si>
    <t>Záslepka do rozvaděče</t>
  </si>
  <si>
    <t>D3</t>
  </si>
  <si>
    <t>Rozvaděč RB</t>
  </si>
  <si>
    <t>Pol88</t>
  </si>
  <si>
    <t>Třífázový měřič spotřeby na DIN lištu (podružný elektroměr)</t>
  </si>
  <si>
    <t>Pol89</t>
  </si>
  <si>
    <t>Jistič 16B/3</t>
  </si>
  <si>
    <t>Pol90</t>
  </si>
  <si>
    <t>Instalační stykač (relé) zatížitelnost kontaktů 20A při 250V AC 2x spínací kontakt</t>
  </si>
  <si>
    <t>D4</t>
  </si>
  <si>
    <t>Rozvaděč RB1</t>
  </si>
  <si>
    <t>D5</t>
  </si>
  <si>
    <t>Ostatní práce</t>
  </si>
  <si>
    <t>SO-01.5 - Slaboproud</t>
  </si>
  <si>
    <t>SO-01.5.1 - UKS</t>
  </si>
  <si>
    <t>D1 - Univerzální kabelážní systém</t>
  </si>
  <si>
    <t>Univerzální kabelážní systém</t>
  </si>
  <si>
    <t>Pol91</t>
  </si>
  <si>
    <t>Datový rozvaděč závěsný 600x500x9U</t>
  </si>
  <si>
    <t>Pol92</t>
  </si>
  <si>
    <t>Napájecí panel do 19“ racku, černý</t>
  </si>
  <si>
    <t>Kabel UTP, kat.6,bezhalogenový, LSOH, 4 páry</t>
  </si>
  <si>
    <t>Kabel UTP, kat.6,bezhalogenový, venkovní provedení</t>
  </si>
  <si>
    <t>Pol93</t>
  </si>
  <si>
    <t>Dvojzásuvka 2xRJ45 kat.6 UTP, bílá včetně rámečku, bez modulů, bílá/bílá</t>
  </si>
  <si>
    <t>Patch panel pro 24 modulů, prázdný,</t>
  </si>
  <si>
    <t>Vyvazovací panel 1U, 5 vyvazovacích plastových ok</t>
  </si>
  <si>
    <t>Modul RJ45, UTP kat.6, do panelů a zásuvek</t>
  </si>
  <si>
    <t>Konektor RJ45 + punčoška</t>
  </si>
  <si>
    <t>Pol94</t>
  </si>
  <si>
    <t>Keystone instalovaný do patch panelu</t>
  </si>
  <si>
    <t>Uspořádání a vyvázání kabeláže v datovém rozvaděči</t>
  </si>
  <si>
    <t>Měření metalické přípojky, popis</t>
  </si>
  <si>
    <t>Pol95</t>
  </si>
  <si>
    <t>Rámeček dvojnásobný, bílá/bílá</t>
  </si>
  <si>
    <t>Propojovací metalický patch kabel, cat.6, délka 1,5m</t>
  </si>
  <si>
    <t>Drobné práce a materiál</t>
  </si>
  <si>
    <t>1010002T0</t>
  </si>
  <si>
    <t>Stavební práce a stavební přípomoci</t>
  </si>
  <si>
    <t>SO-01.5.2 - PZTS</t>
  </si>
  <si>
    <t>HSV - HSV</t>
  </si>
  <si>
    <t xml:space="preserve">    _1 - Zabezpečovací systém</t>
  </si>
  <si>
    <t>_1</t>
  </si>
  <si>
    <t>Zabezpečovací systém</t>
  </si>
  <si>
    <t>Pol__0001</t>
  </si>
  <si>
    <t>Deska ústředny 32, 8-32 zón, 8-32 pg. výstupů, imp. zdroj 1,7A s ochranou proti přetížení a zkratu, až. 4 LCD klávesnice, 32 modulů (podpora všech typů INT-xx), možnost přístupového systému a</t>
  </si>
  <si>
    <t>Pol__0002</t>
  </si>
  <si>
    <t>Univerzální plechový kryt bez transformátoru, tamper, pojistka. Ústředny: CA-64 a 24, 32, 64 , 128. Prostor pro 18Ah akumulátor. Rozměry: 325x400x98mm, zámek</t>
  </si>
  <si>
    <t>Pol__0003</t>
  </si>
  <si>
    <t>Dotyková klávesnice LCD 4,3'' , konfigurovatelné zobrazení a tlačítka makro příkazů, 4 předdefinované pozice aktivace maker, volitelná/náhodná pozadí v režimu stavové</t>
  </si>
  <si>
    <t>Pol__0004</t>
  </si>
  <si>
    <t>LCD/B/F Zápustný kryt LCD klávesnice (250x160x60, tamper:1xNC), zajištění - zámek</t>
  </si>
  <si>
    <t>Pol__0005</t>
  </si>
  <si>
    <t>Expanzní modul 8 zón, podpora zapojení NO, NC, EOL, 2EOL a 3EOL, volitelná hodnota zakončovacích rezistorů, možnost připojení inteligentního napájecího zdroje, tamper vstup, pro ústředny</t>
  </si>
  <si>
    <t>Pol__0006</t>
  </si>
  <si>
    <t>Univerzální kryt z plastu pro ACU-100, CA-64O, CA-64 SM, CA-10 E, CA-64 SR, CA-64 DR, CA-64 E, INT-RS,KNX, INT-E, GPRS-Tx, GSM-LTx</t>
  </si>
  <si>
    <t>Pol__0007</t>
  </si>
  <si>
    <t>Komunikační modul pro připojení ústředen do sítě LAN (TCP/IP). Možnost vzdálené správy a ovládání (sw GuardX, mobilní aplikace MobileKPD2) a programování</t>
  </si>
  <si>
    <t>Pol__0008</t>
  </si>
  <si>
    <t xml:space="preserve">Sběrnicový GPRS/SMS komunikátor pro ústředny , podpora 2 SIM karet, podpora spojení přes server , vzdálené ovládání - SMS, CLIP, mobilní aplikace </t>
  </si>
  <si>
    <t>Pol__0009</t>
  </si>
  <si>
    <t>Kabel RS232 PIN5/RJ (křížený), pro ústřednu a moduly , GSM-4</t>
  </si>
  <si>
    <t>12598R</t>
  </si>
  <si>
    <t>Demontáž stávajícího systému zabezpečení (v případě možnosti využití tohoto systému bude využit tent sytém s instalací pod omítku)</t>
  </si>
  <si>
    <t>Pol__0010</t>
  </si>
  <si>
    <t>Magnetický kontakt s vestavěnými rezistory 2x1.1k? (2EOL/NC), zápustná montáž, pracovní mezera 14-18mm, plast, NC kontakt, 2 vodiče, rozměry: 25 x 8,5 mm</t>
  </si>
  <si>
    <t>Pol__0011</t>
  </si>
  <si>
    <t>Digitální detektor s PET imunitou 15/25kg, pokrytí 15x20m, napájení 9,6-16V DC/8mA, 3 stupně citlivosti (čítač pulzů), rozměry 62,5 x 92 x 40 mm, pracovní teploty +5 - 50 stupňů, stupeň</t>
  </si>
  <si>
    <t>Pol__0012</t>
  </si>
  <si>
    <t xml:space="preserve"> Patice pro hlásiče , s výstupem otevřený kolektor </t>
  </si>
  <si>
    <t>Pol__0013</t>
  </si>
  <si>
    <t xml:space="preserve"> Optický hlásič požáru,9-33V DC/40mA-17mA,paměť poplachu, bez patice</t>
  </si>
  <si>
    <t>Pol__0015</t>
  </si>
  <si>
    <t>Zálohovaná nerezová siréna venkovní 120dB/1m s majákem bez akumulátoru</t>
  </si>
  <si>
    <t>Pol__0016</t>
  </si>
  <si>
    <t>Akumulátor 12V / 7Ah, konektor Faston 187, životnost až 3 roky</t>
  </si>
  <si>
    <t>Pol__0017</t>
  </si>
  <si>
    <t>12V, 18Ah, záložní , bezúdržbový, VRLA, uzavřený, akumulátor. Technologie AGM. Vhodný pro EZS, EPS. Max. odebíraný proud 270A(5s), životnost až 5let, délka: 182 mm, šířka: 77 mm, výška: 168 mm,</t>
  </si>
  <si>
    <t>Pol__0018</t>
  </si>
  <si>
    <t>Pol__0019</t>
  </si>
  <si>
    <t>Kabel SYKFY 3x2x0,5</t>
  </si>
  <si>
    <t>Pol__0020</t>
  </si>
  <si>
    <t>Kabel SYKFY 4x2x0,5</t>
  </si>
  <si>
    <t>Pol__0021</t>
  </si>
  <si>
    <t>Oživení a konfigurace systému, zaškolení obsluhy</t>
  </si>
  <si>
    <t>Pol__0022</t>
  </si>
  <si>
    <t>Revize systému PTZS</t>
  </si>
  <si>
    <t>Pol__0023</t>
  </si>
  <si>
    <t>SO-01.5.3 - Vnější ochrana před bleskem - LPS</t>
  </si>
  <si>
    <t>M - M</t>
  </si>
  <si>
    <t xml:space="preserve">    M21 - Elektromontáže</t>
  </si>
  <si>
    <t>M21</t>
  </si>
  <si>
    <t>Elektromontáže</t>
  </si>
  <si>
    <t>15615240RR</t>
  </si>
  <si>
    <t>Drát hromosvodový 11 343 d 10 mm 0,4 kg/m</t>
  </si>
  <si>
    <t>35444180RR</t>
  </si>
  <si>
    <t xml:space="preserve">Drát 8 AlMgSi T/4 </t>
  </si>
  <si>
    <t>35441415</t>
  </si>
  <si>
    <t>podpěra vedení FeZn do zdiva 150 mm</t>
  </si>
  <si>
    <t>35441542R</t>
  </si>
  <si>
    <t>Podpěra vedení na ploché stř. plast. štěrk PV 21-c</t>
  </si>
  <si>
    <t>35441830</t>
  </si>
  <si>
    <t>úhelník ochranný na ochranu svodu - 1700 mm, FeZn</t>
  </si>
  <si>
    <t>35441836</t>
  </si>
  <si>
    <t>držák ochranného úhelníku do zdiva, FeZn</t>
  </si>
  <si>
    <t>35441885</t>
  </si>
  <si>
    <t>svorka spojovací pro lano D 8-10 mm</t>
  </si>
  <si>
    <t>35441895</t>
  </si>
  <si>
    <t>svorka připojovací k připojení kovových částí</t>
  </si>
  <si>
    <t>35441905</t>
  </si>
  <si>
    <t>svorka připojovací k připojení okapových žlabů</t>
  </si>
  <si>
    <t>35441925</t>
  </si>
  <si>
    <t>svorka zkušební pro lano D 6-12 mm, FeZn</t>
  </si>
  <si>
    <t>35441986</t>
  </si>
  <si>
    <t>svorka odbočovací a spojovací pro pásek 30x4 mm, FeZn</t>
  </si>
  <si>
    <t>35441996</t>
  </si>
  <si>
    <t>svorka odbočovací a spojovací pro spojování kruhových a páskových vodičů, FeZn</t>
  </si>
  <si>
    <t>35442062</t>
  </si>
  <si>
    <t>pás zemnící 30x4mm FeZn</t>
  </si>
  <si>
    <t>741420051</t>
  </si>
  <si>
    <t>Montáž vedení hromosvodné-úhelník nebo trubka s držáky do zdiva</t>
  </si>
  <si>
    <t>743612112</t>
  </si>
  <si>
    <t>Montáž vodič uzemňovací FeZn pásek průřezu do 120 mm2v průmyslové výstavbě v zemi</t>
  </si>
  <si>
    <t>743621110</t>
  </si>
  <si>
    <t>Montáž drát nebo lano hromosvodné svodové D do 10 mm s podpěrou</t>
  </si>
  <si>
    <t>743622100</t>
  </si>
  <si>
    <t>Montáž svorka hromosvodná typ SS, SR 03 se 2 šrouby</t>
  </si>
  <si>
    <t>743622200</t>
  </si>
  <si>
    <t>Montáž svorka hromosvodná typ ST, SJ, SK, SZ, SR01, 02 se 3 šrouby</t>
  </si>
  <si>
    <t>743624300</t>
  </si>
  <si>
    <t>Montáž vedení hromosvodné-tvarování prvku - pomocné jímače</t>
  </si>
  <si>
    <t>743629300</t>
  </si>
  <si>
    <t>Montáž vedení hromosvodné-štítek k označení svodu</t>
  </si>
  <si>
    <t>X16</t>
  </si>
  <si>
    <t>Práce autoplošiny, vč. dopravy</t>
  </si>
  <si>
    <t>X0101</t>
  </si>
  <si>
    <t>Montáž - jímací tyče - pomocný jímač 0,5 m</t>
  </si>
  <si>
    <t>X60</t>
  </si>
  <si>
    <t>Drobný instalační materiál</t>
  </si>
  <si>
    <t>X67</t>
  </si>
  <si>
    <t>Ostatní nezahrnuté práce</t>
  </si>
  <si>
    <t>X69</t>
  </si>
  <si>
    <t>Spolupráce s revizním technikem</t>
  </si>
  <si>
    <t>X71</t>
  </si>
  <si>
    <t>Provedení revizních zkoušek, vč. revizní zprávy dle ČSN 33 1500, ČSN 33 2000-6</t>
  </si>
  <si>
    <t>1126412R</t>
  </si>
  <si>
    <t>demontáž stávajícího hromosvodu</t>
  </si>
  <si>
    <t>210220361</t>
  </si>
  <si>
    <t>Zemnič tyčový, zaražení a připojení, do 2 m včetně dodávky tyče ZT 28/2000</t>
  </si>
  <si>
    <t>1247856R</t>
  </si>
  <si>
    <t>Oddálený jímač k anténě</t>
  </si>
  <si>
    <t>SO-01.5.4 - Domovní zvonky</t>
  </si>
  <si>
    <t xml:space="preserve">    _5 - Domovní zvonky</t>
  </si>
  <si>
    <t>_5</t>
  </si>
  <si>
    <t>Zdroj - zvonkové trafo s umístěním v bytovém rozvaděči</t>
  </si>
  <si>
    <t>Zvonek domovní s instalací na stěnu</t>
  </si>
  <si>
    <t>Tlačítko zvonkové vč. montážní krabice</t>
  </si>
  <si>
    <t>Rámeček pro elektroinstalační přístroje, jednonásobný</t>
  </si>
  <si>
    <t>Kabel CYH 2x1 pod omítku</t>
  </si>
  <si>
    <t>Nastavení a proměření systému</t>
  </si>
  <si>
    <t>SO-01.5.5 - TV+FM</t>
  </si>
  <si>
    <t xml:space="preserve">    _6 - TV+FM</t>
  </si>
  <si>
    <t>_6</t>
  </si>
  <si>
    <t>Zásuvka televizní TV+R</t>
  </si>
  <si>
    <t>Krytka zásuvky televizní TV+RT, bílá/bílá</t>
  </si>
  <si>
    <t>Kabel koaxiální, Impedance 75Ohm, Kapacita 55pF/m, Činitel krácení 81</t>
  </si>
  <si>
    <t>Koaxiální kabel v provedení celoměděná verze 7mm, pro venkovní a zemní instalaci. Plášť je UV stabilní! Pro pevnou instalaci, nevhodný pro stále se pohybující aplikace. Vhodný pro přenos (TV, R</t>
  </si>
  <si>
    <t>Všesměrová anténa pro příjem VKV. Materiál hliník v kombinaci s plastem. Třmen s možností upevnění na stožár. Plastová krabice se symetrizačním členem. Frekvenční rozsah 87,5 - 108MHz. Hmotnost 1,</t>
  </si>
  <si>
    <t>Pásmová, 27 prvková anténa , je určena pro příjem DVB-T signálu v pásmu UHF (IV - V) , kanálů 21-60. Potlačuje pásmo LTE, Max. zisk až 16,5dB. Předozadní poměr až 35dB. Impedance 75</t>
  </si>
  <si>
    <t>Slučuje pásmo FM (87.5 - 108MHz) a DAB (174 - 230MHz) s pásmem UHF (470 - 790MHz). Minimální útlum (do 1dB), kvalitní oddělení. Vstup UHF je průchozí pro napětí. Provedení na konektory F.</t>
  </si>
  <si>
    <t>DVB-T rozbočovač 4x F konektory(všechny výstupy jsou průchozí pro napětí). Vhodný pro rozbočení SAT a TV signálů do více místností. Šířka pásma 5 - 2400 MHz. Útlum: max 10dB</t>
  </si>
  <si>
    <t>Anténní kanálový slučovač, sloučení dvou signálu DVB-T, F konektory, průcjozí útlum 3dB</t>
  </si>
  <si>
    <t>Domovní zesilovač pro pozemní analogový i digitální příjem TV/FM signálů a satelitní mezifrekvence. Má 1 vstup (TV/SAT). Je vhodný pro použití v rodinných domech i pro více bytových jednotek.</t>
  </si>
  <si>
    <t>Stožár antenní, výška 3 m, průměr 50 mm, síla stěny 2,5mm, materiál slitina hliníku.</t>
  </si>
  <si>
    <t>Držák stožáru se základnou ve tvaru ''L'' ( např. pro uchycení na krov ) s posuvným úchytem. Délka 30cm. Vhodný pro průměr stožáru max. do 5cm</t>
  </si>
  <si>
    <t>F konektor</t>
  </si>
  <si>
    <t>Pol__0014</t>
  </si>
  <si>
    <t>Konektor F - zakončovací</t>
  </si>
  <si>
    <t>Měření přípojky, popis</t>
  </si>
  <si>
    <t>19'' zaslepovací panel, výška 2U, RAL 7035</t>
  </si>
  <si>
    <t>SO-01.5.6 - Trasy</t>
  </si>
  <si>
    <t xml:space="preserve">    _7 - Trasy</t>
  </si>
  <si>
    <t>_7</t>
  </si>
  <si>
    <t>Krabice přístrojová rozvodná včetně lůžka, KU68</t>
  </si>
  <si>
    <t>Krabice přístrojová rozvodná včetně lůžka, KPR 68, hloboká</t>
  </si>
  <si>
    <t>Skupinová kabelová příchytky včetně kotevního materiálu</t>
  </si>
  <si>
    <t>Trubka ohebná Monoflex 1425</t>
  </si>
  <si>
    <t>Trubka ohebná Kopoflex KF 09050 UVFA</t>
  </si>
  <si>
    <t>Vysekání drážky 3x3cm</t>
  </si>
  <si>
    <t>Průraz stěnou a stropem nod 250mm do 500mm</t>
  </si>
  <si>
    <t>SO-01.6 - Vzduchotechnika</t>
  </si>
  <si>
    <t>PSV - PSV</t>
  </si>
  <si>
    <t xml:space="preserve">    728 - Vzduchotechnika</t>
  </si>
  <si>
    <t xml:space="preserve">    ON - Ostatní náklady</t>
  </si>
  <si>
    <t>728</t>
  </si>
  <si>
    <t>728414612</t>
  </si>
  <si>
    <t>Montáž digestoře komínové</t>
  </si>
  <si>
    <t>728611212</t>
  </si>
  <si>
    <t>Mtž ventilátoru radiál.nízkotl.potrub.do d 200 mm</t>
  </si>
  <si>
    <t>429148043RR</t>
  </si>
  <si>
    <t>Ventilátor do potrubí radiální, kovový, 2620 ot/min, 60W, 230V doběhový spínač, průtok 390 m3/h</t>
  </si>
  <si>
    <t>4295330101R</t>
  </si>
  <si>
    <t>Žaluzie protidešťová PDZM 200x200</t>
  </si>
  <si>
    <t>42958152R</t>
  </si>
  <si>
    <t>Odsávač kuchyňský, komínové provedení, odtah podhledem na fasádu domu</t>
  </si>
  <si>
    <t>429853255RR</t>
  </si>
  <si>
    <t>Zpětná klapka těsná do potrubí VZT DN125, dodávka a montáž</t>
  </si>
  <si>
    <t>72813921R</t>
  </si>
  <si>
    <t>Hlavice odvětrávací pro vzduchotechnické plastové potrubí DN 125, montáž nad střechu (tělesem původního komínu) D+M</t>
  </si>
  <si>
    <t>72836529R</t>
  </si>
  <si>
    <t>Stropní anemostat, montáž do podhledu, na potrubí DN 125 D+M</t>
  </si>
  <si>
    <t>728554783R</t>
  </si>
  <si>
    <t xml:space="preserve">Potrubí vzduchotechnické DN 125 D+M včetně kolen, T-kusů, </t>
  </si>
  <si>
    <t>728852194R</t>
  </si>
  <si>
    <t>Dveřní mřížka 500x200 D+M</t>
  </si>
  <si>
    <t>728556985</t>
  </si>
  <si>
    <t>Repase původního ventilátoru DN 300, odtah přes stěnu, místnost skladu, zpětná montáž</t>
  </si>
  <si>
    <t>ON</t>
  </si>
  <si>
    <t>Ostatní náklady</t>
  </si>
  <si>
    <t xml:space="preserve">00523  R</t>
  </si>
  <si>
    <t>Zkoušky a revize</t>
  </si>
  <si>
    <t>Soubor</t>
  </si>
  <si>
    <t>00238R</t>
  </si>
  <si>
    <t>Pomocný a montážní materiál</t>
  </si>
  <si>
    <t>SO-02 - Zpevnněné plochy</t>
  </si>
  <si>
    <t>564750011</t>
  </si>
  <si>
    <t>Podklad nebo kryt z kameniva hrubého drceného vel. 8-16 mm s rozprostřením a zhutněním, po zhutnění tl. 150 mm</t>
  </si>
  <si>
    <t>1030354</t>
  </si>
  <si>
    <t>zpevněná plocha</t>
  </si>
  <si>
    <t>128,94</t>
  </si>
  <si>
    <t>564760011</t>
  </si>
  <si>
    <t>Podklad nebo kryt z kameniva hrubého drceného vel. 8-16 mm s rozprostřením a zhutněním, po zhutnění tl. 200 mm</t>
  </si>
  <si>
    <t>-918866829</t>
  </si>
  <si>
    <t>(6,5+1+4,5+9+4,5)*0,4</t>
  </si>
  <si>
    <t>564760111</t>
  </si>
  <si>
    <t>Podklad nebo kryt z kameniva hrubého drceného vel. 16-32 mm s rozprostřením a zhutněním, po zhutnění tl. 200 mm</t>
  </si>
  <si>
    <t>-779173514</t>
  </si>
  <si>
    <t>571908111</t>
  </si>
  <si>
    <t>Kryt vymývaným dekoračním kamenivem (kačírkem) tl. 200 mm</t>
  </si>
  <si>
    <t>1155438909</t>
  </si>
  <si>
    <t>596211112</t>
  </si>
  <si>
    <t>Kladení dlažby z betonových zámkových dlaždic komunikací pro pěší s ložem z kameniva těženého nebo drceného tl. do 40 mm, s vyplněním spár s dvojitým hutněním, vibrováním a se smetením přebytečného materiálu na krajnici tl. 60 mm skupiny A, pro plochy přes 100 do 300 m2</t>
  </si>
  <si>
    <t>852870643</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</si>
  <si>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apod.)._x000d_
2. V cenách jsou započteny i náklady na dodání hmot pro lože a na dodání materiálu na výplň spár._x000d_
3. V cenách nejsou započteny náklady na dodání zámkové dlažby, které se oceňuje ve specifikaci; ztratné lze dohodnout u plochy_x000d_
a) do 100 m2 ve výši 3 %,_x000d_
b) přes 100 do 300 m2 ve výši 2 %,_x000d_
c) přes 300 m2 ve výši 1 %._x000d_
4. Část lože přesahující tloušťku 40 mm se oceňuje cenami souboru cen 451 . . -9 . Příplatek za každých dalších 10 mm tloušťky podkladu nebo lože._x000d_
</t>
  </si>
  <si>
    <t>59245015</t>
  </si>
  <si>
    <t>dlažba zámková tvaru I 200x165x60mm přírodní</t>
  </si>
  <si>
    <t>159332100</t>
  </si>
  <si>
    <t>916231213</t>
  </si>
  <si>
    <t>Osazení chodníkového obrubníku betonového se zřízením lože, s vyplněním a zatřením spár cementovou maltou stojatého s boční opěrou z betonu prostého, do lože z betonu prostého</t>
  </si>
  <si>
    <t>863272402</t>
  </si>
  <si>
    <t xml:space="preserve">Poznámka k souboru cen:_x000d_
1. V cenách chodníkových obrubníků ležatých i stojatých jsou započteny pro osazení_x000d_
a) do lože z kameniva těženého i náklady na dodání hmot pro lože tl. 80 až 100 mm,_x000d_
b) do lože z betonu prostého i náklady na dodání hmot pro lože tl. 80 až 100 mm; v cenách -1113 a -1213 též náklady na zřízení bočních opěr._x000d_
2. Část lože z betonu prostého přesahující tl. 100 mm se oceňuje cenou 916 99-1121 Lože pod obrubníky, krajníky nebo obruby z dlažebních kostek._x000d_
3. V cenách nejsou započteny náklady na dodání obrubníků, tyto se oceňují ve specifikaci._x000d_
</t>
  </si>
  <si>
    <t>3,9*3,56+11+0,5*2+3,5+5,29+3,3</t>
  </si>
  <si>
    <t>59217001</t>
  </si>
  <si>
    <t>obrubník betonový zahradní 1000x50x250mm</t>
  </si>
  <si>
    <t>-2114881507</t>
  </si>
  <si>
    <t>919726122</t>
  </si>
  <si>
    <t>Geotextilie netkaná pro ochranu, separaci nebo filtraci měrná hmotnost přes 200 do 300 g/m2</t>
  </si>
  <si>
    <t>-255851507</t>
  </si>
  <si>
    <t xml:space="preserve">Poznámka k souboru cen:_x000d_
1. V cenách jsou započteny i náklady na položení a dodání geotextilie včetně přesahů._x000d_
</t>
  </si>
  <si>
    <t>998223011</t>
  </si>
  <si>
    <t>Přesun hmot pro pozemní komunikace s krytem dlážděným dopravní vzdálenost do 200 m jakékoliv délky objektu</t>
  </si>
  <si>
    <t>227361901</t>
  </si>
  <si>
    <t>VRN - Vedlejší rozpočtové náklady</t>
  </si>
  <si>
    <t xml:space="preserve">    VRN3 - Zařízení staveniště</t>
  </si>
  <si>
    <t>VRN3</t>
  </si>
  <si>
    <t>Zařízení staveniště</t>
  </si>
  <si>
    <t>030001000</t>
  </si>
  <si>
    <t>1024</t>
  </si>
  <si>
    <t>-656158453</t>
  </si>
  <si>
    <t>SEZNAM FIGUR</t>
  </si>
  <si>
    <t>Výměra</t>
  </si>
  <si>
    <t xml:space="preserve"> SO-01/ SO-01.1</t>
  </si>
  <si>
    <t>Použití figury:</t>
  </si>
  <si>
    <t>Odsekání a odebrání obkladů stěn z vnějších obkládaček plochy přes 1 m2</t>
  </si>
  <si>
    <t>Cementový postřik vnějších stěn nanášený celoplošně ručně</t>
  </si>
  <si>
    <t>Penetrační disperzní nátěr vnějších stěn nanášený ručně</t>
  </si>
  <si>
    <t>Vápenocementová omítka hladká jednovrstvá vnějších stěn nanášená ručně</t>
  </si>
  <si>
    <t>Očištění vnějších ploch tlakovou vodou</t>
  </si>
  <si>
    <t>Odsekání a odebrání obkladů stěn z vnitřních obkládaček plochy přes 1 m2</t>
  </si>
  <si>
    <t>Vápenocementová omítka hladká jednovrstvá vnitřních stěn nanášená ručně</t>
  </si>
  <si>
    <t>Samonivelační stěrka podlah pevnosti 20 MPa tl 10 mm</t>
  </si>
  <si>
    <t>Doplnění cementového potěru hlazeného pl do 1 m2 tl do 20 mm</t>
  </si>
  <si>
    <t>Nátěr penetrační na podlahu</t>
  </si>
  <si>
    <t>Montáž kontaktního zateplení vnějších stěn lepením a mechanickým kotvením polystyrénových desek tl do 160 mm</t>
  </si>
  <si>
    <t>Příplatek k cenám kontaktního zateplení stěn za použití tepelněizolačních zátek z polystyrenu</t>
  </si>
  <si>
    <t>Tenkovrstvá silikonová hydrofilní zrnitá omítka tl. 2,0 mm včetně penetrace vnějších stěn</t>
  </si>
  <si>
    <t>Potažení vnějších stěn sklovláknitým pletivem vtlačeným do tenkovrstvé hmoty</t>
  </si>
  <si>
    <t>Montáž kontaktního zateplení vnějších stěn lepením a mechanickým kotvením polystyrénových desek tl do 40 mm</t>
  </si>
  <si>
    <t>Tenkovrstvá akrylátová mozaiková střednězrnná omítka včetně penetrace vnějších stěn</t>
  </si>
  <si>
    <t>Montáž izolace tepelné spodem stropů lepením celoplošně rohoží, pásů, dílců, desek</t>
  </si>
  <si>
    <t>Penetrační disperzní nátěr vnitřních stropů nanášený ručně</t>
  </si>
  <si>
    <t>Potažení vnitřních stropů sklovláknitým pletivem vtlačeným do tenkovrstvé hmoty</t>
  </si>
  <si>
    <t>Potažení vnitřních rovných stropů vápenným štukem tloušťky do 3 mm</t>
  </si>
  <si>
    <t>Obroušení podkladu omítnutého v místnostech výšky do 3,80 m</t>
  </si>
  <si>
    <t>Základní akrylátová jednonásobná penetrace podkladu v místnostech výšky do 3,80m</t>
  </si>
  <si>
    <t>Dvojnásobné bílé malby ze směsí za mokra výborně otěruvzdorných v místnostech výšky do 3,80 m</t>
  </si>
  <si>
    <t>Montáž obkladů vnitřních keramických hladkých do 12 ks/m2 lepených flexibilním lepidlem</t>
  </si>
  <si>
    <t>Nátěr penetrační na stěnu</t>
  </si>
  <si>
    <t>Izolace pod obklad nátěrem nebo stěrkou ve dvou vrstvách</t>
  </si>
  <si>
    <t>Cementový postřik vnitřních stěn nanášený celoplošně ručně</t>
  </si>
  <si>
    <t>Oprava vnitřní vápenocementové hladké omítky stěn v rozsahu plochy do 10%</t>
  </si>
  <si>
    <t>Oškrabání malby v mísnostech výšky do 3,80 m</t>
  </si>
  <si>
    <t>Celoplošné vyrovnání podkladu disperzní stěrkou v místnostech výšky do 3,80 m</t>
  </si>
  <si>
    <t>Vápenocementová štuková omítka ostění nebo nadpraží</t>
  </si>
  <si>
    <t>Penetrační disperzní nátěr vnitřních stěn nanášený ručně</t>
  </si>
  <si>
    <t>Potažení vnitřních stěn vápenným štukem tloušťky do 3 mm</t>
  </si>
  <si>
    <t>Vápenocementová omítka štuková dvouvrstvá vnitřních stěn nanášená ručně</t>
  </si>
  <si>
    <t>Oprava vnější vápenocementové hladké omítky složitosti 1 stěn v rozsahu do 30%</t>
  </si>
  <si>
    <t>SDK podhled desky 1xA 12,5 bez TI dvouvrstvá spodní kce profil CD+UD</t>
  </si>
  <si>
    <t>SDK podhled deska 1xH2 12,5 bez TI dvouvrstvá spodní kce profil CD+UD</t>
  </si>
  <si>
    <t>Provedení izolace proti zemní vlhkosti vodorovné za studena lakem asfaltovým</t>
  </si>
  <si>
    <t>Mazanina tl do 80 mm z betonu prostého bez zvýšených nároků na prostředí tř. C 16/20</t>
  </si>
  <si>
    <t>Provedení izolace proti zemní vlhkosti pásy přitavením vodorovné NAIP</t>
  </si>
  <si>
    <t>Montáž podlah keramických pro mechanické zatížení protiskluzných lepených flexibilním lepidlem do 12 ks/m2</t>
  </si>
  <si>
    <t>Izolace pod dlažbu nátěrem nebo stěrkou ve dvou vrstvách</t>
  </si>
  <si>
    <t>Vyrovnání podkladu povlakových podlah stěrkou pevnosti 20 MPa tl 10 mm</t>
  </si>
  <si>
    <t>Vodou ředitelná penetrace savého podkladu povlakových podlah ředěná v poměru 1:3</t>
  </si>
  <si>
    <t>Lepení lamel a čtverců z vinylu standardním lepidlem</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</si>
  <si>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</si>
  <si>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</si>
  <si>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</si>
  <si>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</si>
  <si>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Trebuchet MS"/>
        <charset val="238"/>
        <i val="1"/>
        <color auto="1"/>
        <sz val="9"/>
        <scheme val="none"/>
      </rPr>
      <t xml:space="preserve">Rekapitulace stavby </t>
    </r>
    <r>
      <rPr>
        <rFont val="Trebuchet MS"/>
        <charset val="238"/>
        <color auto="1"/>
        <sz val="9"/>
        <scheme val="none"/>
      </rPr>
      <t>obsahuje sestavu Rekapitulace stavby a Rekapitulace objektů stavby a soupisů prací.</t>
    </r>
  </si>
  <si>
    <r>
      <t xml:space="preserve">V sestavě </t>
    </r>
    <r>
      <rPr>
        <rFont val="Trebuchet MS"/>
        <charset val="238"/>
        <b val="1"/>
        <color auto="1"/>
        <sz val="9"/>
        <scheme val="none"/>
      </rPr>
      <t>Rekapitulace stavby</t>
    </r>
    <r>
      <rPr>
        <rFont val="Trebuchet MS"/>
        <charset val="238"/>
        <color auto="1"/>
        <sz val="9"/>
        <scheme val="none"/>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</si>
  <si>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</si>
  <si>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</si>
  <si>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rFont val="Trebuchet MS"/>
        <charset val="238"/>
        <b val="1"/>
        <color auto="1"/>
        <sz val="9"/>
        <scheme val="none"/>
      </rPr>
      <t>Rekapitulace objektů stavby a soupisů prací</t>
    </r>
    <r>
      <rPr>
        <rFont val="Trebuchet MS"/>
        <charset val="238"/>
        <color auto="1"/>
        <sz val="9"/>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</si>
  <si>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</si>
  <si>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</si>
  <si>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</si>
  <si>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</si>
  <si>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</si>
  <si>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</si>
  <si>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</si>
  <si>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</si>
  <si>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</si>
  <si>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</si>
  <si>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</si>
  <si>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 prací pro daný typ objektu</t>
  </si>
  <si>
    <r>
      <rPr>
        <rFont val="Trebuchet MS"/>
        <charset val="238"/>
        <i val="1"/>
        <color auto="1"/>
        <sz val="9"/>
        <scheme val="none"/>
      </rPr>
      <t xml:space="preserve">Soupis prací </t>
    </r>
    <r>
      <rPr>
        <rFont val="Trebuchet MS"/>
        <charset val="238"/>
        <color auto="1"/>
        <sz val="9"/>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</si>
  <si>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</si>
  <si>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Trebuchet MS"/>
        <charset val="238"/>
        <b val="1"/>
        <color auto="1"/>
        <sz val="9"/>
        <scheme val="none"/>
      </rPr>
      <t>Krycí list soupisu</t>
    </r>
    <r>
      <rPr>
        <rFont val="Trebuchet MS"/>
        <charset val="238"/>
        <color auto="1"/>
        <sz val="9"/>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</si>
  <si>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</si>
  <si>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Trebuchet MS"/>
        <charset val="238"/>
        <b val="1"/>
        <color auto="1"/>
        <sz val="9"/>
        <scheme val="none"/>
      </rPr>
      <t>Rekapitulace členění soupisu prací</t>
    </r>
    <r>
      <rPr>
        <rFont val="Trebuchet MS"/>
        <charset val="238"/>
        <color auto="1"/>
        <sz val="9"/>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</si>
  <si>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</si>
  <si>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Trebuchet MS"/>
        <charset val="238"/>
        <b val="1"/>
        <color auto="1"/>
        <sz val="9"/>
        <scheme val="none"/>
      </rPr>
      <t xml:space="preserve">Soupis prací </t>
    </r>
    <r>
      <rPr>
        <rFont val="Trebuchet MS"/>
        <charset val="238"/>
        <color auto="1"/>
        <sz val="9"/>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</si>
  <si>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</si>
  <si>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</si>
  <si>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</si>
  <si>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</si>
  <si>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</si>
  <si>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</si>
  <si>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</si>
  <si>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</si>
  <si>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</si>
  <si>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</si>
  <si>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</si>
  <si>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</si>
  <si>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</si>
  <si>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</si>
  <si>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</si>
  <si>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</si>
  <si>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</si>
  <si>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</si>
  <si>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</si>
  <si>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</si>
  <si>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</si>
  <si>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</si>
  <si>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</si>
  <si>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</si>
  <si>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</si>
  <si>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</si>
  <si>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</si>
  <si>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</si>
  <si>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</si>
  <si>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</si>
  <si>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</si>
  <si>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</si>
  <si>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</si>
  <si>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</si>
  <si>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</si>
  <si>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</si>
  <si>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</si>
  <si>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</si>
  <si>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</si>
  <si>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</si>
  <si>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</si>
  <si>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</si>
  <si>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</si>
  <si>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</si>
  <si>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</si>
  <si>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</si>
  <si>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</si>
  <si>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</si>
  <si>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</si>
  <si>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</si>
  <si>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</si>
  <si>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</si>
  <si>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</si>
  <si>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</si>
  <si>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</si>
  <si>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</si>
  <si>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</si>
  <si>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</si>
  <si>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</si>
  <si>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</si>
  <si>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</si>
  <si>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</si>
  <si>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</si>
  <si>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</si>
  <si>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</si>
  <si>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</si>
  <si>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</si>
  <si>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</si>
  <si>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</si>
  <si>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</si>
  <si>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</si>
  <si>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</si>
  <si>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</si>
  <si>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</si>
  <si>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</si>
  <si>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</si>
  <si>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</si>
  <si>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</si>
  <si>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</si>
  <si>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</si>
  <si>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</si>
  <si>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</si>
  <si>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</si>
  <si>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</si>
  <si>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</si>
  <si>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</si>
  <si>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</si>
  <si>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</si>
  <si>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</si>
  <si>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</si>
  <si>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</si>
  <si>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</si>
  <si>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</si>
  <si>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</si>
  <si>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</si>
  <si>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</si>
  <si>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</si>
  <si>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</si>
  <si>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</si>
  <si>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</si>
  <si>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</si>
  <si>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</si>
  <si>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</si>
  <si>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</si>
  <si>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</si>
  <si>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</si>
  <si>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</si>
  <si>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</si>
  <si>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</si>
  <si>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</si>
  <si>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</si>
  <si>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</si>
  <si>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</si>
  <si>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</si>
  <si>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</si>
  <si>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</si>
  <si>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</si>
  <si>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</si>
  <si>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</si>
  <si>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</si>
  <si>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</si>
  <si>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</si>
  <si>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</si>
  <si>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</si>
  <si>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</si>
  <si>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</si>
  <si>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</si>
  <si>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</si>
  <si>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</si>
  <si>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</si>
  <si>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</si>
  <si>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</si>
  <si>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</si>
  <si>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</si>
  <si>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</si>
  <si>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</si>
  <si>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</si>
  <si>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</si>
  <si>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</si>
  <si>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</si>
  <si>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</si>
  <si>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</si>
  <si>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</si>
  <si>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</si>
  <si>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</si>
  <si>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</si>
  <si>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</si>
  <si>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</si>
  <si>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</si>
  <si>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</si>
  <si>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Inženýrský objekt</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</si>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</sst>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5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8"/>
      <color rgb="FF000000"/>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b/>
      <sz val="9"/>
      <name val="Arial CE"/>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49" fillId="0" borderId="0" applyNumberFormat="0" applyFill="0" applyBorder="0" applyAlignment="0" applyProtection="0"/>
  </cellStyleXfs>
  <cellXfs count="408">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4"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5" fillId="0" borderId="0" xfId="0"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8"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8"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9" fillId="0" borderId="6" xfId="0" applyFont="1" applyBorder="1" applyAlignment="1" applyProtection="1">
      <alignment horizontal="left" vertical="center"/>
    </xf>
    <xf numFmtId="0" fontId="0" fillId="0" borderId="6" xfId="0" applyFont="1" applyBorder="1" applyAlignment="1" applyProtection="1">
      <alignment vertical="center"/>
    </xf>
    <xf numFmtId="4" fontId="19"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20" fillId="0" borderId="0" xfId="0" applyNumberFormat="1" applyFont="1" applyAlignment="1" applyProtection="1">
      <alignment vertical="center"/>
    </xf>
    <xf numFmtId="0" fontId="1" fillId="0" borderId="4" xfId="0" applyFont="1" applyBorder="1" applyAlignment="1">
      <alignment vertical="center"/>
    </xf>
    <xf numFmtId="0" fontId="20"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9"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2" xfId="0" applyFont="1" applyBorder="1" applyAlignment="1">
      <alignment horizontal="center" vertical="center"/>
    </xf>
    <xf numFmtId="0" fontId="21"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2" fillId="0" borderId="15"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2" fillId="0" borderId="15"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3" fillId="4" borderId="7" xfId="0" applyFont="1" applyFill="1" applyBorder="1" applyAlignment="1" applyProtection="1">
      <alignment horizontal="center" vertical="center"/>
    </xf>
    <xf numFmtId="0" fontId="23"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3" fillId="4" borderId="8" xfId="0" applyFont="1" applyFill="1" applyBorder="1" applyAlignment="1" applyProtection="1">
      <alignment horizontal="center" vertical="center"/>
    </xf>
    <xf numFmtId="0" fontId="23" fillId="4" borderId="8" xfId="0" applyFont="1" applyFill="1" applyBorder="1" applyAlignment="1" applyProtection="1">
      <alignment horizontal="right" vertical="center"/>
    </xf>
    <xf numFmtId="0" fontId="23" fillId="4" borderId="9" xfId="0" applyFont="1" applyFill="1" applyBorder="1" applyAlignment="1" applyProtection="1">
      <alignment horizontal="center" vertical="center"/>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24"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1" fillId="0" borderId="15"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6"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horizontal="righ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0" fontId="30" fillId="0" borderId="0" xfId="1" applyFont="1" applyAlignment="1">
      <alignment horizontal="center" vertical="center"/>
    </xf>
    <xf numFmtId="0" fontId="7" fillId="0" borderId="0" xfId="0" applyFont="1" applyAlignment="1" applyProtection="1">
      <alignment vertical="center"/>
    </xf>
    <xf numFmtId="0" fontId="31"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4" fontId="7" fillId="0" borderId="0" xfId="0" applyNumberFormat="1" applyFont="1" applyAlignment="1" applyProtection="1">
      <alignment horizontal="righ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0" fillId="0" borderId="0" xfId="0" applyProtection="1">
      <protection locked="0"/>
    </xf>
    <xf numFmtId="0" fontId="32" fillId="0" borderId="0" xfId="0" applyFont="1" applyAlignment="1">
      <alignment horizontal="left" vertical="center"/>
    </xf>
    <xf numFmtId="0" fontId="0" fillId="0" borderId="2" xfId="0" applyBorder="1"/>
    <xf numFmtId="0" fontId="0" fillId="0" borderId="3" xfId="0" applyBorder="1"/>
    <xf numFmtId="0" fontId="0" fillId="0" borderId="3" xfId="0" applyBorder="1" applyProtection="1">
      <protection locked="0"/>
    </xf>
    <xf numFmtId="0" fontId="15" fillId="0" borderId="0" xfId="0" applyFont="1" applyAlignment="1">
      <alignment horizontal="left" vertical="center"/>
    </xf>
    <xf numFmtId="0" fontId="33"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0" xfId="0" applyFont="1" applyAlignment="1" applyProtection="1">
      <alignment vertical="center"/>
      <protection locked="0"/>
    </xf>
    <xf numFmtId="0" fontId="0" fillId="0" borderId="4" xfId="0" applyBorder="1" applyAlignment="1">
      <alignment vertical="center"/>
    </xf>
    <xf numFmtId="0" fontId="3" fillId="0" borderId="0" xfId="0" applyFont="1" applyAlignment="1">
      <alignment horizontal="left" vertical="center" wrapText="1"/>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0" xfId="0" applyFont="1" applyAlignment="1" applyProtection="1">
      <alignment vertical="center" wrapText="1"/>
      <protection locked="0"/>
    </xf>
    <xf numFmtId="0" fontId="0" fillId="0" borderId="4" xfId="0" applyBorder="1" applyAlignment="1">
      <alignment vertical="center" wrapText="1"/>
    </xf>
    <xf numFmtId="0" fontId="0" fillId="0" borderId="13" xfId="0" applyFont="1" applyBorder="1" applyAlignment="1">
      <alignment vertical="center"/>
    </xf>
    <xf numFmtId="0" fontId="0" fillId="0" borderId="13" xfId="0" applyFont="1" applyBorder="1" applyAlignment="1" applyProtection="1">
      <alignment vertical="center"/>
      <protection locked="0"/>
    </xf>
    <xf numFmtId="0" fontId="19"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0" fontId="0" fillId="4" borderId="8" xfId="0" applyFont="1" applyFill="1" applyBorder="1" applyAlignment="1" applyProtection="1">
      <alignment vertical="center"/>
      <protection locked="0"/>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1"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3" fillId="4" borderId="0" xfId="0" applyFont="1" applyFill="1" applyAlignment="1" applyProtection="1">
      <alignment horizontal="right" vertical="center"/>
    </xf>
    <xf numFmtId="0" fontId="34"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0" fontId="6" fillId="0" borderId="21" xfId="0" applyFont="1" applyBorder="1" applyAlignment="1" applyProtection="1">
      <alignment vertical="center"/>
      <protection locked="0"/>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0" fontId="7" fillId="0" borderId="21" xfId="0" applyFont="1" applyBorder="1" applyAlignment="1" applyProtection="1">
      <alignment vertical="center"/>
      <protection locked="0"/>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protection locked="0"/>
    </xf>
    <xf numFmtId="0" fontId="23"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5" fillId="0" borderId="0" xfId="0" applyNumberFormat="1" applyFont="1" applyAlignment="1" applyProtection="1"/>
    <xf numFmtId="0" fontId="0" fillId="0" borderId="13" xfId="0" applyBorder="1" applyAlignment="1" applyProtection="1">
      <alignment vertical="center"/>
    </xf>
    <xf numFmtId="166" fontId="35" fillId="0" borderId="13" xfId="0" applyNumberFormat="1" applyFont="1" applyBorder="1" applyAlignment="1" applyProtection="1"/>
    <xf numFmtId="166" fontId="35" fillId="0" borderId="14" xfId="0" applyNumberFormat="1" applyFont="1" applyBorder="1" applyAlignment="1" applyProtection="1"/>
    <xf numFmtId="4" fontId="36"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3" xfId="0" applyFont="1" applyBorder="1" applyAlignment="1" applyProtection="1">
      <alignment horizontal="center" vertical="center"/>
    </xf>
    <xf numFmtId="49" fontId="23" fillId="0" borderId="23" xfId="0" applyNumberFormat="1" applyFont="1" applyBorder="1" applyAlignment="1" applyProtection="1">
      <alignment horizontal="left" vertical="center" wrapText="1"/>
    </xf>
    <xf numFmtId="0" fontId="23" fillId="0" borderId="23" xfId="0" applyFont="1" applyBorder="1" applyAlignment="1" applyProtection="1">
      <alignment horizontal="left" vertical="center" wrapText="1"/>
    </xf>
    <xf numFmtId="0" fontId="23" fillId="0" borderId="23" xfId="0" applyFont="1" applyBorder="1" applyAlignment="1" applyProtection="1">
      <alignment horizontal="center" vertical="center" wrapText="1"/>
    </xf>
    <xf numFmtId="167" fontId="23" fillId="0" borderId="23" xfId="0" applyNumberFormat="1" applyFont="1" applyBorder="1" applyAlignment="1" applyProtection="1">
      <alignment vertical="center"/>
    </xf>
    <xf numFmtId="4" fontId="23" fillId="2" borderId="23" xfId="0" applyNumberFormat="1" applyFont="1" applyFill="1" applyBorder="1" applyAlignment="1" applyProtection="1">
      <alignment vertical="center"/>
      <protection locked="0"/>
    </xf>
    <xf numFmtId="4" fontId="23" fillId="0" borderId="23" xfId="0" applyNumberFormat="1" applyFont="1" applyBorder="1" applyAlignment="1" applyProtection="1">
      <alignment vertical="center"/>
    </xf>
    <xf numFmtId="0" fontId="24" fillId="2" borderId="15"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6"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7" fillId="0" borderId="0" xfId="0" applyFont="1" applyAlignment="1" applyProtection="1">
      <alignment horizontal="left" vertical="center"/>
    </xf>
    <xf numFmtId="0" fontId="38" fillId="0" borderId="0" xfId="0" applyFont="1" applyAlignment="1" applyProtection="1">
      <alignment vertical="center" wrapText="1"/>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38" fillId="0" borderId="0" xfId="0" applyFont="1" applyAlignment="1" applyProtection="1">
      <alignment vertical="top" wrapText="1"/>
    </xf>
    <xf numFmtId="0" fontId="39" fillId="0" borderId="23" xfId="0" applyFont="1" applyBorder="1" applyAlignment="1" applyProtection="1">
      <alignment horizontal="center" vertical="center"/>
    </xf>
    <xf numFmtId="49" fontId="39" fillId="0" borderId="23" xfId="0" applyNumberFormat="1" applyFont="1" applyBorder="1" applyAlignment="1" applyProtection="1">
      <alignment horizontal="left" vertical="center" wrapText="1"/>
    </xf>
    <xf numFmtId="0" fontId="39" fillId="0" borderId="23" xfId="0" applyFont="1" applyBorder="1" applyAlignment="1" applyProtection="1">
      <alignment horizontal="left" vertical="center" wrapText="1"/>
    </xf>
    <xf numFmtId="0" fontId="39" fillId="0" borderId="23" xfId="0" applyFont="1" applyBorder="1" applyAlignment="1" applyProtection="1">
      <alignment horizontal="center" vertical="center" wrapText="1"/>
    </xf>
    <xf numFmtId="167" fontId="39" fillId="0" borderId="23" xfId="0" applyNumberFormat="1" applyFont="1" applyBorder="1" applyAlignment="1" applyProtection="1">
      <alignment vertical="center"/>
    </xf>
    <xf numFmtId="4" fontId="39" fillId="2" borderId="23" xfId="0" applyNumberFormat="1" applyFont="1" applyFill="1" applyBorder="1" applyAlignment="1" applyProtection="1">
      <alignment vertical="center"/>
      <protection locked="0"/>
    </xf>
    <xf numFmtId="4" fontId="39" fillId="0" borderId="23" xfId="0" applyNumberFormat="1" applyFont="1" applyBorder="1" applyAlignment="1" applyProtection="1">
      <alignment vertical="center"/>
    </xf>
    <xf numFmtId="0" fontId="40" fillId="0" borderId="4" xfId="0" applyFont="1" applyBorder="1" applyAlignment="1">
      <alignment vertical="center"/>
    </xf>
    <xf numFmtId="0" fontId="39" fillId="2" borderId="15"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22" fillId="0" borderId="0" xfId="0" applyFont="1" applyAlignment="1" applyProtection="1">
      <alignment horizontal="left" vertical="center"/>
    </xf>
    <xf numFmtId="0" fontId="24" fillId="2" borderId="20" xfId="0" applyFont="1" applyFill="1" applyBorder="1" applyAlignment="1" applyProtection="1">
      <alignment horizontal="left" vertical="center"/>
      <protection locked="0"/>
    </xf>
    <xf numFmtId="0" fontId="24" fillId="0" borderId="21" xfId="0" applyFont="1" applyBorder="1" applyAlignment="1" applyProtection="1">
      <alignment horizontal="center" vertical="center"/>
    </xf>
    <xf numFmtId="166" fontId="24" fillId="0" borderId="21" xfId="0" applyNumberFormat="1" applyFont="1" applyBorder="1" applyAlignment="1" applyProtection="1">
      <alignment vertical="center"/>
    </xf>
    <xf numFmtId="166" fontId="24" fillId="0" borderId="22" xfId="0" applyNumberFormat="1" applyFont="1" applyBorder="1" applyAlignment="1" applyProtection="1">
      <alignment vertical="center"/>
    </xf>
    <xf numFmtId="167" fontId="23" fillId="2" borderId="23" xfId="0" applyNumberFormat="1" applyFont="1" applyFill="1" applyBorder="1" applyAlignment="1" applyProtection="1">
      <alignment vertical="center"/>
      <protection locked="0"/>
    </xf>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4" xfId="0" applyFont="1" applyBorder="1" applyAlignment="1">
      <alignment horizontal="center" vertical="center" wrapText="1"/>
    </xf>
    <xf numFmtId="0" fontId="23" fillId="4" borderId="17" xfId="0" applyFont="1" applyFill="1" applyBorder="1" applyAlignment="1">
      <alignment horizontal="center" vertical="center" wrapText="1"/>
    </xf>
    <xf numFmtId="0" fontId="23" fillId="4" borderId="18" xfId="0" applyFont="1" applyFill="1" applyBorder="1" applyAlignment="1">
      <alignment horizontal="center" vertical="center" wrapText="1"/>
    </xf>
    <xf numFmtId="0" fontId="23" fillId="4" borderId="19" xfId="0" applyFont="1" applyFill="1" applyBorder="1" applyAlignment="1">
      <alignment horizontal="center" vertical="center" wrapText="1"/>
    </xf>
    <xf numFmtId="0" fontId="4" fillId="0" borderId="0" xfId="0" applyFont="1" applyAlignment="1">
      <alignment horizontal="left" vertical="center" wrapText="1"/>
    </xf>
    <xf numFmtId="0" fontId="41" fillId="0" borderId="17" xfId="0" applyFont="1" applyBorder="1" applyAlignment="1">
      <alignment horizontal="left" vertical="center" wrapText="1"/>
    </xf>
    <xf numFmtId="0" fontId="41" fillId="0" borderId="23" xfId="0" applyFont="1" applyBorder="1" applyAlignment="1">
      <alignment horizontal="left" vertical="center" wrapText="1"/>
    </xf>
    <xf numFmtId="0" fontId="41" fillId="0" borderId="23" xfId="0" applyFont="1" applyBorder="1" applyAlignment="1">
      <alignment horizontal="left" vertical="center"/>
    </xf>
    <xf numFmtId="167" fontId="41" fillId="0" borderId="19"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6" fillId="0" borderId="0" xfId="0" applyFont="1" applyAlignment="1">
      <alignment horizontal="left" vertical="center"/>
    </xf>
    <xf numFmtId="0" fontId="0" fillId="0" borderId="0" xfId="0" applyAlignment="1">
      <alignment vertical="top"/>
    </xf>
    <xf numFmtId="0" fontId="42" fillId="0" borderId="24" xfId="0" applyFont="1" applyBorder="1" applyAlignment="1">
      <alignment vertical="center" wrapText="1"/>
    </xf>
    <xf numFmtId="0" fontId="42" fillId="0" borderId="25" xfId="0" applyFont="1" applyBorder="1" applyAlignment="1">
      <alignment vertical="center" wrapText="1"/>
    </xf>
    <xf numFmtId="0" fontId="42" fillId="0" borderId="26" xfId="0" applyFont="1" applyBorder="1" applyAlignment="1">
      <alignment vertical="center" wrapText="1"/>
    </xf>
    <xf numFmtId="0" fontId="42" fillId="0" borderId="27" xfId="0" applyFont="1" applyBorder="1" applyAlignment="1">
      <alignment horizontal="center" vertical="center" wrapText="1"/>
    </xf>
    <xf numFmtId="0" fontId="43" fillId="0" borderId="1" xfId="0" applyFont="1" applyBorder="1" applyAlignment="1">
      <alignment horizontal="center" vertical="center" wrapText="1"/>
    </xf>
    <xf numFmtId="0" fontId="42" fillId="0" borderId="28" xfId="0" applyFont="1" applyBorder="1" applyAlignment="1">
      <alignment horizontal="center" vertical="center" wrapText="1"/>
    </xf>
    <xf numFmtId="0" fontId="42" fillId="0" borderId="27" xfId="0" applyFont="1" applyBorder="1" applyAlignment="1">
      <alignment vertical="center" wrapText="1"/>
    </xf>
    <xf numFmtId="0" fontId="44" fillId="0" borderId="29" xfId="0" applyFont="1" applyBorder="1" applyAlignment="1">
      <alignment horizontal="left" wrapText="1"/>
    </xf>
    <xf numFmtId="0" fontId="42" fillId="0" borderId="28" xfId="0" applyFont="1" applyBorder="1" applyAlignment="1">
      <alignment vertical="center" wrapText="1"/>
    </xf>
    <xf numFmtId="0" fontId="44" fillId="0" borderId="1" xfId="0" applyFont="1" applyBorder="1" applyAlignment="1">
      <alignment horizontal="left" vertical="center" wrapText="1"/>
    </xf>
    <xf numFmtId="0" fontId="45" fillId="0" borderId="1" xfId="0" applyFont="1" applyBorder="1" applyAlignment="1">
      <alignment horizontal="left" vertical="center" wrapText="1"/>
    </xf>
    <xf numFmtId="0" fontId="45" fillId="0" borderId="27" xfId="0" applyFont="1" applyBorder="1" applyAlignment="1">
      <alignment vertical="center" wrapText="1"/>
    </xf>
    <xf numFmtId="0" fontId="45" fillId="0" borderId="1" xfId="0" applyFont="1" applyBorder="1" applyAlignment="1">
      <alignment vertical="center" wrapText="1"/>
    </xf>
    <xf numFmtId="0" fontId="45" fillId="0" borderId="1" xfId="0" applyFont="1" applyBorder="1" applyAlignment="1">
      <alignment horizontal="left" vertical="center"/>
    </xf>
    <xf numFmtId="0" fontId="45" fillId="0" borderId="1" xfId="0" applyFont="1" applyBorder="1" applyAlignment="1">
      <alignment vertical="center"/>
    </xf>
    <xf numFmtId="49" fontId="45" fillId="0" borderId="1" xfId="0" applyNumberFormat="1" applyFont="1" applyBorder="1" applyAlignment="1">
      <alignment horizontal="left" vertical="center" wrapText="1"/>
    </xf>
    <xf numFmtId="49" fontId="45" fillId="0" borderId="1" xfId="0" applyNumberFormat="1" applyFont="1" applyBorder="1" applyAlignment="1">
      <alignment vertical="center" wrapText="1"/>
    </xf>
    <xf numFmtId="0" fontId="42" fillId="0" borderId="30" xfId="0" applyFont="1" applyBorder="1" applyAlignment="1">
      <alignment vertical="center" wrapText="1"/>
    </xf>
    <xf numFmtId="0" fontId="46" fillId="0" borderId="29" xfId="0" applyFont="1" applyBorder="1" applyAlignment="1">
      <alignment vertical="center" wrapText="1"/>
    </xf>
    <xf numFmtId="0" fontId="42" fillId="0" borderId="31" xfId="0" applyFont="1" applyBorder="1" applyAlignment="1">
      <alignment vertical="center" wrapText="1"/>
    </xf>
    <xf numFmtId="0" fontId="42" fillId="0" borderId="1" xfId="0" applyFont="1" applyBorder="1" applyAlignment="1">
      <alignment vertical="top"/>
    </xf>
    <xf numFmtId="0" fontId="42" fillId="0" borderId="0" xfId="0" applyFont="1" applyAlignment="1">
      <alignment vertical="top"/>
    </xf>
    <xf numFmtId="0" fontId="42" fillId="0" borderId="24" xfId="0" applyFont="1" applyBorder="1" applyAlignment="1">
      <alignment horizontal="left" vertical="center"/>
    </xf>
    <xf numFmtId="0" fontId="42" fillId="0" borderId="25" xfId="0" applyFont="1" applyBorder="1" applyAlignment="1">
      <alignment horizontal="left" vertical="center"/>
    </xf>
    <xf numFmtId="0" fontId="42" fillId="0" borderId="26" xfId="0" applyFont="1" applyBorder="1" applyAlignment="1">
      <alignment horizontal="left" vertical="center"/>
    </xf>
    <xf numFmtId="0" fontId="42" fillId="0" borderId="27" xfId="0" applyFont="1" applyBorder="1" applyAlignment="1">
      <alignment horizontal="left" vertical="center"/>
    </xf>
    <xf numFmtId="0" fontId="43" fillId="0" borderId="1" xfId="0" applyFont="1" applyBorder="1" applyAlignment="1">
      <alignment horizontal="center" vertical="center"/>
    </xf>
    <xf numFmtId="0" fontId="42" fillId="0" borderId="28" xfId="0" applyFont="1" applyBorder="1" applyAlignment="1">
      <alignment horizontal="left" vertical="center"/>
    </xf>
    <xf numFmtId="0" fontId="44" fillId="0" borderId="1" xfId="0" applyFont="1" applyBorder="1" applyAlignment="1">
      <alignment horizontal="left" vertical="center"/>
    </xf>
    <xf numFmtId="0" fontId="47" fillId="0" borderId="0" xfId="0" applyFont="1" applyAlignment="1">
      <alignment horizontal="left" vertical="center"/>
    </xf>
    <xf numFmtId="0" fontId="44" fillId="0" borderId="29" xfId="0" applyFont="1" applyBorder="1" applyAlignment="1">
      <alignment horizontal="left" vertical="center"/>
    </xf>
    <xf numFmtId="0" fontId="44" fillId="0" borderId="29" xfId="0" applyFont="1" applyBorder="1" applyAlignment="1">
      <alignment horizontal="center" vertical="center"/>
    </xf>
    <xf numFmtId="0" fontId="47" fillId="0" borderId="29" xfId="0" applyFont="1" applyBorder="1" applyAlignment="1">
      <alignment horizontal="left" vertical="center"/>
    </xf>
    <xf numFmtId="0" fontId="48" fillId="0" borderId="1" xfId="0" applyFont="1" applyBorder="1" applyAlignment="1">
      <alignment horizontal="left" vertical="center"/>
    </xf>
    <xf numFmtId="0" fontId="45" fillId="0" borderId="0" xfId="0" applyFont="1" applyAlignment="1">
      <alignment horizontal="left" vertical="center"/>
    </xf>
    <xf numFmtId="0" fontId="45" fillId="0" borderId="1" xfId="0" applyFont="1" applyBorder="1" applyAlignment="1">
      <alignment horizontal="center" vertical="center"/>
    </xf>
    <xf numFmtId="0" fontId="45" fillId="0" borderId="27" xfId="0" applyFont="1" applyBorder="1" applyAlignment="1">
      <alignment horizontal="left" vertical="center"/>
    </xf>
    <xf numFmtId="0" fontId="45" fillId="0" borderId="1" xfId="0" applyFont="1" applyFill="1" applyBorder="1" applyAlignment="1">
      <alignment horizontal="left" vertical="center"/>
    </xf>
    <xf numFmtId="0" fontId="45" fillId="0" borderId="1" xfId="0" applyFont="1" applyFill="1" applyBorder="1" applyAlignment="1">
      <alignment horizontal="center" vertical="center"/>
    </xf>
    <xf numFmtId="0" fontId="42" fillId="0" borderId="30" xfId="0" applyFont="1" applyBorder="1" applyAlignment="1">
      <alignment horizontal="left" vertical="center"/>
    </xf>
    <xf numFmtId="0" fontId="46" fillId="0" borderId="29" xfId="0" applyFont="1" applyBorder="1" applyAlignment="1">
      <alignment horizontal="left" vertical="center"/>
    </xf>
    <xf numFmtId="0" fontId="42" fillId="0" borderId="31" xfId="0" applyFont="1" applyBorder="1" applyAlignment="1">
      <alignment horizontal="left" vertical="center"/>
    </xf>
    <xf numFmtId="0" fontId="42" fillId="0" borderId="1" xfId="0" applyFont="1" applyBorder="1" applyAlignment="1">
      <alignment horizontal="left" vertical="center"/>
    </xf>
    <xf numFmtId="0" fontId="46" fillId="0" borderId="1" xfId="0" applyFont="1" applyBorder="1" applyAlignment="1">
      <alignment horizontal="left" vertical="center"/>
    </xf>
    <xf numFmtId="0" fontId="47" fillId="0" borderId="1" xfId="0" applyFont="1" applyBorder="1" applyAlignment="1">
      <alignment horizontal="left" vertical="center"/>
    </xf>
    <xf numFmtId="0" fontId="45" fillId="0" borderId="29" xfId="0" applyFont="1" applyBorder="1" applyAlignment="1">
      <alignment horizontal="left" vertical="center"/>
    </xf>
    <xf numFmtId="0" fontId="42" fillId="0" borderId="1" xfId="0" applyFont="1" applyBorder="1" applyAlignment="1">
      <alignment horizontal="left" vertical="center" wrapText="1"/>
    </xf>
    <xf numFmtId="0" fontId="45" fillId="0" borderId="1" xfId="0" applyFont="1" applyBorder="1" applyAlignment="1">
      <alignment horizontal="center" vertical="center" wrapText="1"/>
    </xf>
    <xf numFmtId="0" fontId="42" fillId="0" borderId="24" xfId="0" applyFont="1" applyBorder="1" applyAlignment="1">
      <alignment horizontal="left" vertical="center" wrapText="1"/>
    </xf>
    <xf numFmtId="0" fontId="42" fillId="0" borderId="25" xfId="0" applyFont="1" applyBorder="1" applyAlignment="1">
      <alignment horizontal="left" vertical="center" wrapText="1"/>
    </xf>
    <xf numFmtId="0" fontId="42" fillId="0" borderId="26" xfId="0" applyFont="1" applyBorder="1" applyAlignment="1">
      <alignment horizontal="left" vertical="center" wrapText="1"/>
    </xf>
    <xf numFmtId="0" fontId="42" fillId="0" borderId="27" xfId="0" applyFont="1" applyBorder="1" applyAlignment="1">
      <alignment horizontal="left" vertical="center" wrapText="1"/>
    </xf>
    <xf numFmtId="0" fontId="42" fillId="0" borderId="28" xfId="0" applyFont="1" applyBorder="1" applyAlignment="1">
      <alignment horizontal="left" vertical="center" wrapText="1"/>
    </xf>
    <xf numFmtId="0" fontId="47" fillId="0" borderId="27" xfId="0" applyFont="1" applyBorder="1" applyAlignment="1">
      <alignment horizontal="left" vertical="center" wrapText="1"/>
    </xf>
    <xf numFmtId="0" fontId="47"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28" xfId="0" applyFont="1" applyBorder="1" applyAlignment="1">
      <alignment horizontal="left" vertical="center" wrapText="1"/>
    </xf>
    <xf numFmtId="0" fontId="45" fillId="0" borderId="28" xfId="0" applyFont="1" applyBorder="1" applyAlignment="1">
      <alignment horizontal="left" vertical="center"/>
    </xf>
    <xf numFmtId="0" fontId="45" fillId="0" borderId="30" xfId="0" applyFont="1" applyBorder="1" applyAlignment="1">
      <alignment horizontal="left" vertical="center" wrapText="1"/>
    </xf>
    <xf numFmtId="0" fontId="45" fillId="0" borderId="29" xfId="0" applyFont="1" applyBorder="1" applyAlignment="1">
      <alignment horizontal="left" vertical="center" wrapText="1"/>
    </xf>
    <xf numFmtId="0" fontId="45" fillId="0" borderId="31" xfId="0" applyFont="1" applyBorder="1" applyAlignment="1">
      <alignment horizontal="left" vertical="center" wrapText="1"/>
    </xf>
    <xf numFmtId="0" fontId="45" fillId="0" borderId="1" xfId="0" applyFont="1" applyBorder="1" applyAlignment="1">
      <alignment horizontal="left" vertical="top"/>
    </xf>
    <xf numFmtId="0" fontId="45" fillId="0" borderId="1" xfId="0" applyFont="1" applyBorder="1" applyAlignment="1">
      <alignment horizontal="center" vertical="top"/>
    </xf>
    <xf numFmtId="0" fontId="45" fillId="0" borderId="30" xfId="0" applyFont="1" applyBorder="1" applyAlignment="1">
      <alignment horizontal="left" vertical="center"/>
    </xf>
    <xf numFmtId="0" fontId="45" fillId="0" borderId="31" xfId="0" applyFont="1" applyBorder="1" applyAlignment="1">
      <alignment horizontal="left" vertical="center"/>
    </xf>
    <xf numFmtId="0" fontId="47" fillId="0" borderId="0" xfId="0" applyFont="1" applyAlignment="1">
      <alignment vertical="center"/>
    </xf>
    <xf numFmtId="0" fontId="44" fillId="0" borderId="1" xfId="0" applyFont="1" applyBorder="1" applyAlignment="1">
      <alignment vertical="center"/>
    </xf>
    <xf numFmtId="0" fontId="47" fillId="0" borderId="29" xfId="0" applyFont="1" applyBorder="1" applyAlignment="1">
      <alignment vertical="center"/>
    </xf>
    <xf numFmtId="0" fontId="44" fillId="0" borderId="29" xfId="0" applyFont="1" applyBorder="1" applyAlignment="1">
      <alignment vertical="center"/>
    </xf>
    <xf numFmtId="0" fontId="0" fillId="0" borderId="1" xfId="0" applyBorder="1" applyAlignment="1">
      <alignment vertical="top"/>
    </xf>
    <xf numFmtId="49" fontId="45" fillId="0" borderId="1" xfId="0" applyNumberFormat="1" applyFont="1" applyBorder="1" applyAlignment="1">
      <alignment horizontal="left" vertical="center"/>
    </xf>
    <xf numFmtId="0" fontId="0" fillId="0" borderId="29" xfId="0" applyBorder="1" applyAlignment="1">
      <alignment vertical="top"/>
    </xf>
    <xf numFmtId="0" fontId="44" fillId="0" borderId="29" xfId="0" applyFont="1" applyBorder="1" applyAlignment="1">
      <alignment horizontal="left"/>
    </xf>
    <xf numFmtId="0" fontId="47" fillId="0" borderId="29" xfId="0" applyFont="1" applyBorder="1" applyAlignment="1"/>
    <xf numFmtId="0" fontId="42" fillId="0" borderId="27" xfId="0" applyFont="1" applyBorder="1" applyAlignment="1">
      <alignment vertical="top"/>
    </xf>
    <xf numFmtId="0" fontId="42" fillId="0" borderId="28" xfId="0" applyFont="1" applyBorder="1" applyAlignment="1">
      <alignment vertical="top"/>
    </xf>
    <xf numFmtId="0" fontId="42" fillId="0" borderId="1" xfId="0" applyFont="1" applyBorder="1" applyAlignment="1">
      <alignment horizontal="center" vertical="center"/>
    </xf>
    <xf numFmtId="0" fontId="42" fillId="0" borderId="1" xfId="0" applyFont="1" applyBorder="1" applyAlignment="1">
      <alignment horizontal="left" vertical="top"/>
    </xf>
    <xf numFmtId="0" fontId="42" fillId="0" borderId="30" xfId="0" applyFont="1" applyBorder="1" applyAlignment="1">
      <alignment vertical="top"/>
    </xf>
    <xf numFmtId="0" fontId="42" fillId="0" borderId="29" xfId="0" applyFont="1" applyBorder="1" applyAlignment="1">
      <alignment vertical="top"/>
    </xf>
    <xf numFmtId="0" fontId="42"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styles" Target="styles.xml" /><Relationship Id="rId22" Type="http://schemas.openxmlformats.org/officeDocument/2006/relationships/theme" Target="theme/theme1.xml" /><Relationship Id="rId23" Type="http://schemas.openxmlformats.org/officeDocument/2006/relationships/calcChain" Target="calcChain.xml" /><Relationship Id="rId2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8" t="s">
        <v>0</v>
      </c>
      <c r="AZ1" s="18" t="s">
        <v>1</v>
      </c>
      <c r="BA1" s="18" t="s">
        <v>2</v>
      </c>
      <c r="BB1" s="18" t="s">
        <v>3</v>
      </c>
      <c r="BT1" s="18" t="s">
        <v>4</v>
      </c>
      <c r="BU1" s="18" t="s">
        <v>4</v>
      </c>
      <c r="BV1" s="18" t="s">
        <v>5</v>
      </c>
    </row>
    <row r="2" s="1" customFormat="1" ht="36.96" customHeight="1">
      <c r="AR2" s="1"/>
      <c r="AS2" s="1"/>
      <c r="AT2" s="1"/>
      <c r="AU2" s="1"/>
      <c r="AV2" s="1"/>
      <c r="AW2" s="1"/>
      <c r="AX2" s="1"/>
      <c r="AY2" s="1"/>
      <c r="AZ2" s="1"/>
      <c r="BA2" s="1"/>
      <c r="BB2" s="1"/>
      <c r="BC2" s="1"/>
      <c r="BD2" s="1"/>
      <c r="BE2" s="1"/>
      <c r="BS2" s="19" t="s">
        <v>6</v>
      </c>
      <c r="BT2" s="19" t="s">
        <v>7</v>
      </c>
    </row>
    <row r="3" s="1" customFormat="1" ht="6.96"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8</v>
      </c>
    </row>
    <row r="4" s="1" customFormat="1" ht="24.96" customHeight="1">
      <c r="B4" s="23"/>
      <c r="C4" s="24"/>
      <c r="D4" s="25" t="s">
        <v>9</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10</v>
      </c>
      <c r="BE4" s="27" t="s">
        <v>11</v>
      </c>
      <c r="BS4" s="19" t="s">
        <v>12</v>
      </c>
    </row>
    <row r="5" s="1" customFormat="1" ht="12" customHeight="1">
      <c r="B5" s="23"/>
      <c r="C5" s="24"/>
      <c r="D5" s="28" t="s">
        <v>13</v>
      </c>
      <c r="E5" s="24"/>
      <c r="F5" s="24"/>
      <c r="G5" s="24"/>
      <c r="H5" s="24"/>
      <c r="I5" s="24"/>
      <c r="J5" s="24"/>
      <c r="K5" s="29" t="s">
        <v>14</v>
      </c>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2"/>
      <c r="BE5" s="30" t="s">
        <v>15</v>
      </c>
      <c r="BS5" s="19" t="s">
        <v>6</v>
      </c>
    </row>
    <row r="6" s="1" customFormat="1" ht="36.96" customHeight="1">
      <c r="B6" s="23"/>
      <c r="C6" s="24"/>
      <c r="D6" s="31" t="s">
        <v>16</v>
      </c>
      <c r="E6" s="24"/>
      <c r="F6" s="24"/>
      <c r="G6" s="24"/>
      <c r="H6" s="24"/>
      <c r="I6" s="24"/>
      <c r="J6" s="24"/>
      <c r="K6" s="32" t="s">
        <v>17</v>
      </c>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2"/>
      <c r="BE6" s="33"/>
      <c r="BS6" s="19" t="s">
        <v>6</v>
      </c>
    </row>
    <row r="7" s="1" customFormat="1" ht="12" customHeight="1">
      <c r="B7" s="23"/>
      <c r="C7" s="24"/>
      <c r="D7" s="34" t="s">
        <v>18</v>
      </c>
      <c r="E7" s="24"/>
      <c r="F7" s="24"/>
      <c r="G7" s="24"/>
      <c r="H7" s="24"/>
      <c r="I7" s="24"/>
      <c r="J7" s="24"/>
      <c r="K7" s="29" t="s">
        <v>19</v>
      </c>
      <c r="L7" s="24"/>
      <c r="M7" s="24"/>
      <c r="N7" s="24"/>
      <c r="O7" s="24"/>
      <c r="P7" s="24"/>
      <c r="Q7" s="24"/>
      <c r="R7" s="24"/>
      <c r="S7" s="24"/>
      <c r="T7" s="24"/>
      <c r="U7" s="24"/>
      <c r="V7" s="24"/>
      <c r="W7" s="24"/>
      <c r="X7" s="24"/>
      <c r="Y7" s="24"/>
      <c r="Z7" s="24"/>
      <c r="AA7" s="24"/>
      <c r="AB7" s="24"/>
      <c r="AC7" s="24"/>
      <c r="AD7" s="24"/>
      <c r="AE7" s="24"/>
      <c r="AF7" s="24"/>
      <c r="AG7" s="24"/>
      <c r="AH7" s="24"/>
      <c r="AI7" s="24"/>
      <c r="AJ7" s="24"/>
      <c r="AK7" s="34" t="s">
        <v>20</v>
      </c>
      <c r="AL7" s="24"/>
      <c r="AM7" s="24"/>
      <c r="AN7" s="29" t="s">
        <v>21</v>
      </c>
      <c r="AO7" s="24"/>
      <c r="AP7" s="24"/>
      <c r="AQ7" s="24"/>
      <c r="AR7" s="22"/>
      <c r="BE7" s="33"/>
      <c r="BS7" s="19" t="s">
        <v>6</v>
      </c>
    </row>
    <row r="8" s="1" customFormat="1" ht="12" customHeight="1">
      <c r="B8" s="23"/>
      <c r="C8" s="24"/>
      <c r="D8" s="34" t="s">
        <v>22</v>
      </c>
      <c r="E8" s="24"/>
      <c r="F8" s="24"/>
      <c r="G8" s="24"/>
      <c r="H8" s="24"/>
      <c r="I8" s="24"/>
      <c r="J8" s="24"/>
      <c r="K8" s="29" t="s">
        <v>23</v>
      </c>
      <c r="L8" s="24"/>
      <c r="M8" s="24"/>
      <c r="N8" s="24"/>
      <c r="O8" s="24"/>
      <c r="P8" s="24"/>
      <c r="Q8" s="24"/>
      <c r="R8" s="24"/>
      <c r="S8" s="24"/>
      <c r="T8" s="24"/>
      <c r="U8" s="24"/>
      <c r="V8" s="24"/>
      <c r="W8" s="24"/>
      <c r="X8" s="24"/>
      <c r="Y8" s="24"/>
      <c r="Z8" s="24"/>
      <c r="AA8" s="24"/>
      <c r="AB8" s="24"/>
      <c r="AC8" s="24"/>
      <c r="AD8" s="24"/>
      <c r="AE8" s="24"/>
      <c r="AF8" s="24"/>
      <c r="AG8" s="24"/>
      <c r="AH8" s="24"/>
      <c r="AI8" s="24"/>
      <c r="AJ8" s="24"/>
      <c r="AK8" s="34" t="s">
        <v>24</v>
      </c>
      <c r="AL8" s="24"/>
      <c r="AM8" s="24"/>
      <c r="AN8" s="35" t="s">
        <v>25</v>
      </c>
      <c r="AO8" s="24"/>
      <c r="AP8" s="24"/>
      <c r="AQ8" s="24"/>
      <c r="AR8" s="22"/>
      <c r="BE8" s="33"/>
      <c r="BS8" s="19" t="s">
        <v>6</v>
      </c>
    </row>
    <row r="9"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3"/>
      <c r="BS9" s="19" t="s">
        <v>6</v>
      </c>
    </row>
    <row r="10" s="1" customFormat="1" ht="12" customHeight="1">
      <c r="B10" s="23"/>
      <c r="C10" s="24"/>
      <c r="D10" s="34" t="s">
        <v>26</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4" t="s">
        <v>27</v>
      </c>
      <c r="AL10" s="24"/>
      <c r="AM10" s="24"/>
      <c r="AN10" s="29" t="s">
        <v>21</v>
      </c>
      <c r="AO10" s="24"/>
      <c r="AP10" s="24"/>
      <c r="AQ10" s="24"/>
      <c r="AR10" s="22"/>
      <c r="BE10" s="33"/>
      <c r="BS10" s="19" t="s">
        <v>6</v>
      </c>
    </row>
    <row r="11" s="1" customFormat="1" ht="18.48" customHeight="1">
      <c r="B11" s="23"/>
      <c r="C11" s="24"/>
      <c r="D11" s="24"/>
      <c r="E11" s="29" t="s">
        <v>28</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4" t="s">
        <v>29</v>
      </c>
      <c r="AL11" s="24"/>
      <c r="AM11" s="24"/>
      <c r="AN11" s="29" t="s">
        <v>21</v>
      </c>
      <c r="AO11" s="24"/>
      <c r="AP11" s="24"/>
      <c r="AQ11" s="24"/>
      <c r="AR11" s="22"/>
      <c r="BE11" s="33"/>
      <c r="BS11" s="19" t="s">
        <v>6</v>
      </c>
    </row>
    <row r="12" s="1" customFormat="1" ht="6.96"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3"/>
      <c r="BS12" s="19" t="s">
        <v>6</v>
      </c>
    </row>
    <row r="13" s="1" customFormat="1" ht="12" customHeight="1">
      <c r="B13" s="23"/>
      <c r="C13" s="24"/>
      <c r="D13" s="34" t="s">
        <v>30</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4" t="s">
        <v>27</v>
      </c>
      <c r="AL13" s="24"/>
      <c r="AM13" s="24"/>
      <c r="AN13" s="36" t="s">
        <v>31</v>
      </c>
      <c r="AO13" s="24"/>
      <c r="AP13" s="24"/>
      <c r="AQ13" s="24"/>
      <c r="AR13" s="22"/>
      <c r="BE13" s="33"/>
      <c r="BS13" s="19" t="s">
        <v>6</v>
      </c>
    </row>
    <row r="14">
      <c r="B14" s="23"/>
      <c r="C14" s="24"/>
      <c r="D14" s="24"/>
      <c r="E14" s="36" t="s">
        <v>31</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4" t="s">
        <v>29</v>
      </c>
      <c r="AL14" s="24"/>
      <c r="AM14" s="24"/>
      <c r="AN14" s="36" t="s">
        <v>31</v>
      </c>
      <c r="AO14" s="24"/>
      <c r="AP14" s="24"/>
      <c r="AQ14" s="24"/>
      <c r="AR14" s="22"/>
      <c r="BE14" s="33"/>
      <c r="BS14" s="19" t="s">
        <v>6</v>
      </c>
    </row>
    <row r="15" s="1" customFormat="1" ht="6.96"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3"/>
      <c r="BS15" s="19" t="s">
        <v>4</v>
      </c>
    </row>
    <row r="16" s="1" customFormat="1" ht="12" customHeight="1">
      <c r="B16" s="23"/>
      <c r="C16" s="24"/>
      <c r="D16" s="34" t="s">
        <v>32</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4" t="s">
        <v>27</v>
      </c>
      <c r="AL16" s="24"/>
      <c r="AM16" s="24"/>
      <c r="AN16" s="29" t="s">
        <v>21</v>
      </c>
      <c r="AO16" s="24"/>
      <c r="AP16" s="24"/>
      <c r="AQ16" s="24"/>
      <c r="AR16" s="22"/>
      <c r="BE16" s="33"/>
      <c r="BS16" s="19" t="s">
        <v>4</v>
      </c>
    </row>
    <row r="17" s="1" customFormat="1" ht="18.48" customHeight="1">
      <c r="B17" s="23"/>
      <c r="C17" s="24"/>
      <c r="D17" s="24"/>
      <c r="E17" s="29" t="s">
        <v>33</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4" t="s">
        <v>29</v>
      </c>
      <c r="AL17" s="24"/>
      <c r="AM17" s="24"/>
      <c r="AN17" s="29" t="s">
        <v>21</v>
      </c>
      <c r="AO17" s="24"/>
      <c r="AP17" s="24"/>
      <c r="AQ17" s="24"/>
      <c r="AR17" s="22"/>
      <c r="BE17" s="33"/>
      <c r="BS17" s="19" t="s">
        <v>34</v>
      </c>
    </row>
    <row r="18" s="1" customFormat="1" ht="6.96"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3"/>
      <c r="BS18" s="19" t="s">
        <v>6</v>
      </c>
    </row>
    <row r="19" s="1" customFormat="1" ht="12" customHeight="1">
      <c r="B19" s="23"/>
      <c r="C19" s="24"/>
      <c r="D19" s="34" t="s">
        <v>35</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4" t="s">
        <v>27</v>
      </c>
      <c r="AL19" s="24"/>
      <c r="AM19" s="24"/>
      <c r="AN19" s="29" t="s">
        <v>36</v>
      </c>
      <c r="AO19" s="24"/>
      <c r="AP19" s="24"/>
      <c r="AQ19" s="24"/>
      <c r="AR19" s="22"/>
      <c r="BE19" s="33"/>
      <c r="BS19" s="19" t="s">
        <v>6</v>
      </c>
    </row>
    <row r="20" s="1" customFormat="1" ht="18.48" customHeight="1">
      <c r="B20" s="23"/>
      <c r="C20" s="24"/>
      <c r="D20" s="24"/>
      <c r="E20" s="29" t="s">
        <v>37</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4" t="s">
        <v>29</v>
      </c>
      <c r="AL20" s="24"/>
      <c r="AM20" s="24"/>
      <c r="AN20" s="29" t="s">
        <v>21</v>
      </c>
      <c r="AO20" s="24"/>
      <c r="AP20" s="24"/>
      <c r="AQ20" s="24"/>
      <c r="AR20" s="22"/>
      <c r="BE20" s="33"/>
      <c r="BS20" s="19" t="s">
        <v>4</v>
      </c>
    </row>
    <row r="21" s="1" customFormat="1" ht="6.96"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3"/>
    </row>
    <row r="22" s="1" customFormat="1" ht="12" customHeight="1">
      <c r="B22" s="23"/>
      <c r="C22" s="24"/>
      <c r="D22" s="34" t="s">
        <v>38</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3"/>
    </row>
    <row r="23" s="1" customFormat="1" ht="47.25" customHeight="1">
      <c r="B23" s="23"/>
      <c r="C23" s="24"/>
      <c r="D23" s="24"/>
      <c r="E23" s="38" t="s">
        <v>39</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4"/>
      <c r="AP23" s="24"/>
      <c r="AQ23" s="24"/>
      <c r="AR23" s="22"/>
      <c r="BE23" s="33"/>
    </row>
    <row r="24" s="1" customFormat="1" ht="6.96"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3"/>
    </row>
    <row r="25" s="1" customFormat="1" ht="6.96" customHeight="1">
      <c r="B25" s="23"/>
      <c r="C25" s="24"/>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4"/>
      <c r="AQ25" s="24"/>
      <c r="AR25" s="22"/>
      <c r="BE25" s="33"/>
    </row>
    <row r="26" s="2" customFormat="1" ht="25.92" customHeight="1">
      <c r="A26" s="40"/>
      <c r="B26" s="41"/>
      <c r="C26" s="42"/>
      <c r="D26" s="43" t="s">
        <v>40</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f>ROUND(AG54,2)</f>
        <v>0</v>
      </c>
      <c r="AL26" s="44"/>
      <c r="AM26" s="44"/>
      <c r="AN26" s="44"/>
      <c r="AO26" s="44"/>
      <c r="AP26" s="42"/>
      <c r="AQ26" s="42"/>
      <c r="AR26" s="46"/>
      <c r="BE26" s="33"/>
    </row>
    <row r="27" s="2" customFormat="1" ht="6.96"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6"/>
      <c r="BE27" s="33"/>
    </row>
    <row r="28" s="2" customFormat="1">
      <c r="A28" s="40"/>
      <c r="B28" s="41"/>
      <c r="C28" s="42"/>
      <c r="D28" s="42"/>
      <c r="E28" s="42"/>
      <c r="F28" s="42"/>
      <c r="G28" s="42"/>
      <c r="H28" s="42"/>
      <c r="I28" s="42"/>
      <c r="J28" s="42"/>
      <c r="K28" s="42"/>
      <c r="L28" s="47" t="s">
        <v>41</v>
      </c>
      <c r="M28" s="47"/>
      <c r="N28" s="47"/>
      <c r="O28" s="47"/>
      <c r="P28" s="47"/>
      <c r="Q28" s="42"/>
      <c r="R28" s="42"/>
      <c r="S28" s="42"/>
      <c r="T28" s="42"/>
      <c r="U28" s="42"/>
      <c r="V28" s="42"/>
      <c r="W28" s="47" t="s">
        <v>42</v>
      </c>
      <c r="X28" s="47"/>
      <c r="Y28" s="47"/>
      <c r="Z28" s="47"/>
      <c r="AA28" s="47"/>
      <c r="AB28" s="47"/>
      <c r="AC28" s="47"/>
      <c r="AD28" s="47"/>
      <c r="AE28" s="47"/>
      <c r="AF28" s="42"/>
      <c r="AG28" s="42"/>
      <c r="AH28" s="42"/>
      <c r="AI28" s="42"/>
      <c r="AJ28" s="42"/>
      <c r="AK28" s="47" t="s">
        <v>43</v>
      </c>
      <c r="AL28" s="47"/>
      <c r="AM28" s="47"/>
      <c r="AN28" s="47"/>
      <c r="AO28" s="47"/>
      <c r="AP28" s="42"/>
      <c r="AQ28" s="42"/>
      <c r="AR28" s="46"/>
      <c r="BE28" s="33"/>
    </row>
    <row r="29" s="3" customFormat="1" ht="14.4" customHeight="1">
      <c r="A29" s="3"/>
      <c r="B29" s="48"/>
      <c r="C29" s="49"/>
      <c r="D29" s="34" t="s">
        <v>44</v>
      </c>
      <c r="E29" s="49"/>
      <c r="F29" s="34" t="s">
        <v>45</v>
      </c>
      <c r="G29" s="49"/>
      <c r="H29" s="49"/>
      <c r="I29" s="49"/>
      <c r="J29" s="49"/>
      <c r="K29" s="49"/>
      <c r="L29" s="50">
        <v>0.20999999999999999</v>
      </c>
      <c r="M29" s="49"/>
      <c r="N29" s="49"/>
      <c r="O29" s="49"/>
      <c r="P29" s="49"/>
      <c r="Q29" s="49"/>
      <c r="R29" s="49"/>
      <c r="S29" s="49"/>
      <c r="T29" s="49"/>
      <c r="U29" s="49"/>
      <c r="V29" s="49"/>
      <c r="W29" s="51">
        <f>ROUND(AZ54, 2)</f>
        <v>0</v>
      </c>
      <c r="X29" s="49"/>
      <c r="Y29" s="49"/>
      <c r="Z29" s="49"/>
      <c r="AA29" s="49"/>
      <c r="AB29" s="49"/>
      <c r="AC29" s="49"/>
      <c r="AD29" s="49"/>
      <c r="AE29" s="49"/>
      <c r="AF29" s="49"/>
      <c r="AG29" s="49"/>
      <c r="AH29" s="49"/>
      <c r="AI29" s="49"/>
      <c r="AJ29" s="49"/>
      <c r="AK29" s="51">
        <f>ROUND(AV54, 2)</f>
        <v>0</v>
      </c>
      <c r="AL29" s="49"/>
      <c r="AM29" s="49"/>
      <c r="AN29" s="49"/>
      <c r="AO29" s="49"/>
      <c r="AP29" s="49"/>
      <c r="AQ29" s="49"/>
      <c r="AR29" s="52"/>
      <c r="BE29" s="53"/>
    </row>
    <row r="30" s="3" customFormat="1" ht="14.4" customHeight="1">
      <c r="A30" s="3"/>
      <c r="B30" s="48"/>
      <c r="C30" s="49"/>
      <c r="D30" s="49"/>
      <c r="E30" s="49"/>
      <c r="F30" s="34" t="s">
        <v>46</v>
      </c>
      <c r="G30" s="49"/>
      <c r="H30" s="49"/>
      <c r="I30" s="49"/>
      <c r="J30" s="49"/>
      <c r="K30" s="49"/>
      <c r="L30" s="50">
        <v>0.14999999999999999</v>
      </c>
      <c r="M30" s="49"/>
      <c r="N30" s="49"/>
      <c r="O30" s="49"/>
      <c r="P30" s="49"/>
      <c r="Q30" s="49"/>
      <c r="R30" s="49"/>
      <c r="S30" s="49"/>
      <c r="T30" s="49"/>
      <c r="U30" s="49"/>
      <c r="V30" s="49"/>
      <c r="W30" s="51">
        <f>ROUND(BA54, 2)</f>
        <v>0</v>
      </c>
      <c r="X30" s="49"/>
      <c r="Y30" s="49"/>
      <c r="Z30" s="49"/>
      <c r="AA30" s="49"/>
      <c r="AB30" s="49"/>
      <c r="AC30" s="49"/>
      <c r="AD30" s="49"/>
      <c r="AE30" s="49"/>
      <c r="AF30" s="49"/>
      <c r="AG30" s="49"/>
      <c r="AH30" s="49"/>
      <c r="AI30" s="49"/>
      <c r="AJ30" s="49"/>
      <c r="AK30" s="51">
        <f>ROUND(AW54, 2)</f>
        <v>0</v>
      </c>
      <c r="AL30" s="49"/>
      <c r="AM30" s="49"/>
      <c r="AN30" s="49"/>
      <c r="AO30" s="49"/>
      <c r="AP30" s="49"/>
      <c r="AQ30" s="49"/>
      <c r="AR30" s="52"/>
      <c r="BE30" s="53"/>
    </row>
    <row r="31" hidden="1" s="3" customFormat="1" ht="14.4" customHeight="1">
      <c r="A31" s="3"/>
      <c r="B31" s="48"/>
      <c r="C31" s="49"/>
      <c r="D31" s="49"/>
      <c r="E31" s="49"/>
      <c r="F31" s="34" t="s">
        <v>47</v>
      </c>
      <c r="G31" s="49"/>
      <c r="H31" s="49"/>
      <c r="I31" s="49"/>
      <c r="J31" s="49"/>
      <c r="K31" s="49"/>
      <c r="L31" s="50">
        <v>0.20999999999999999</v>
      </c>
      <c r="M31" s="49"/>
      <c r="N31" s="49"/>
      <c r="O31" s="49"/>
      <c r="P31" s="49"/>
      <c r="Q31" s="49"/>
      <c r="R31" s="49"/>
      <c r="S31" s="49"/>
      <c r="T31" s="49"/>
      <c r="U31" s="49"/>
      <c r="V31" s="49"/>
      <c r="W31" s="51">
        <f>ROUND(BB54, 2)</f>
        <v>0</v>
      </c>
      <c r="X31" s="49"/>
      <c r="Y31" s="49"/>
      <c r="Z31" s="49"/>
      <c r="AA31" s="49"/>
      <c r="AB31" s="49"/>
      <c r="AC31" s="49"/>
      <c r="AD31" s="49"/>
      <c r="AE31" s="49"/>
      <c r="AF31" s="49"/>
      <c r="AG31" s="49"/>
      <c r="AH31" s="49"/>
      <c r="AI31" s="49"/>
      <c r="AJ31" s="49"/>
      <c r="AK31" s="51">
        <v>0</v>
      </c>
      <c r="AL31" s="49"/>
      <c r="AM31" s="49"/>
      <c r="AN31" s="49"/>
      <c r="AO31" s="49"/>
      <c r="AP31" s="49"/>
      <c r="AQ31" s="49"/>
      <c r="AR31" s="52"/>
      <c r="BE31" s="53"/>
    </row>
    <row r="32" hidden="1" s="3" customFormat="1" ht="14.4" customHeight="1">
      <c r="A32" s="3"/>
      <c r="B32" s="48"/>
      <c r="C32" s="49"/>
      <c r="D32" s="49"/>
      <c r="E32" s="49"/>
      <c r="F32" s="34" t="s">
        <v>48</v>
      </c>
      <c r="G32" s="49"/>
      <c r="H32" s="49"/>
      <c r="I32" s="49"/>
      <c r="J32" s="49"/>
      <c r="K32" s="49"/>
      <c r="L32" s="50">
        <v>0.14999999999999999</v>
      </c>
      <c r="M32" s="49"/>
      <c r="N32" s="49"/>
      <c r="O32" s="49"/>
      <c r="P32" s="49"/>
      <c r="Q32" s="49"/>
      <c r="R32" s="49"/>
      <c r="S32" s="49"/>
      <c r="T32" s="49"/>
      <c r="U32" s="49"/>
      <c r="V32" s="49"/>
      <c r="W32" s="51">
        <f>ROUND(BC54, 2)</f>
        <v>0</v>
      </c>
      <c r="X32" s="49"/>
      <c r="Y32" s="49"/>
      <c r="Z32" s="49"/>
      <c r="AA32" s="49"/>
      <c r="AB32" s="49"/>
      <c r="AC32" s="49"/>
      <c r="AD32" s="49"/>
      <c r="AE32" s="49"/>
      <c r="AF32" s="49"/>
      <c r="AG32" s="49"/>
      <c r="AH32" s="49"/>
      <c r="AI32" s="49"/>
      <c r="AJ32" s="49"/>
      <c r="AK32" s="51">
        <v>0</v>
      </c>
      <c r="AL32" s="49"/>
      <c r="AM32" s="49"/>
      <c r="AN32" s="49"/>
      <c r="AO32" s="49"/>
      <c r="AP32" s="49"/>
      <c r="AQ32" s="49"/>
      <c r="AR32" s="52"/>
      <c r="BE32" s="53"/>
    </row>
    <row r="33" hidden="1" s="3" customFormat="1" ht="14.4" customHeight="1">
      <c r="A33" s="3"/>
      <c r="B33" s="48"/>
      <c r="C33" s="49"/>
      <c r="D33" s="49"/>
      <c r="E33" s="49"/>
      <c r="F33" s="34" t="s">
        <v>49</v>
      </c>
      <c r="G33" s="49"/>
      <c r="H33" s="49"/>
      <c r="I33" s="49"/>
      <c r="J33" s="49"/>
      <c r="K33" s="49"/>
      <c r="L33" s="50">
        <v>0</v>
      </c>
      <c r="M33" s="49"/>
      <c r="N33" s="49"/>
      <c r="O33" s="49"/>
      <c r="P33" s="49"/>
      <c r="Q33" s="49"/>
      <c r="R33" s="49"/>
      <c r="S33" s="49"/>
      <c r="T33" s="49"/>
      <c r="U33" s="49"/>
      <c r="V33" s="49"/>
      <c r="W33" s="51">
        <f>ROUND(BD54, 2)</f>
        <v>0</v>
      </c>
      <c r="X33" s="49"/>
      <c r="Y33" s="49"/>
      <c r="Z33" s="49"/>
      <c r="AA33" s="49"/>
      <c r="AB33" s="49"/>
      <c r="AC33" s="49"/>
      <c r="AD33" s="49"/>
      <c r="AE33" s="49"/>
      <c r="AF33" s="49"/>
      <c r="AG33" s="49"/>
      <c r="AH33" s="49"/>
      <c r="AI33" s="49"/>
      <c r="AJ33" s="49"/>
      <c r="AK33" s="51">
        <v>0</v>
      </c>
      <c r="AL33" s="49"/>
      <c r="AM33" s="49"/>
      <c r="AN33" s="49"/>
      <c r="AO33" s="49"/>
      <c r="AP33" s="49"/>
      <c r="AQ33" s="49"/>
      <c r="AR33" s="52"/>
      <c r="BE33" s="3"/>
    </row>
    <row r="34" s="2" customFormat="1" ht="6.96"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6"/>
      <c r="BE34" s="40"/>
    </row>
    <row r="35" s="2" customFormat="1" ht="25.92" customHeight="1">
      <c r="A35" s="40"/>
      <c r="B35" s="41"/>
      <c r="C35" s="54"/>
      <c r="D35" s="55" t="s">
        <v>50</v>
      </c>
      <c r="E35" s="56"/>
      <c r="F35" s="56"/>
      <c r="G35" s="56"/>
      <c r="H35" s="56"/>
      <c r="I35" s="56"/>
      <c r="J35" s="56"/>
      <c r="K35" s="56"/>
      <c r="L35" s="56"/>
      <c r="M35" s="56"/>
      <c r="N35" s="56"/>
      <c r="O35" s="56"/>
      <c r="P35" s="56"/>
      <c r="Q35" s="56"/>
      <c r="R35" s="56"/>
      <c r="S35" s="56"/>
      <c r="T35" s="57" t="s">
        <v>51</v>
      </c>
      <c r="U35" s="56"/>
      <c r="V35" s="56"/>
      <c r="W35" s="56"/>
      <c r="X35" s="58" t="s">
        <v>52</v>
      </c>
      <c r="Y35" s="56"/>
      <c r="Z35" s="56"/>
      <c r="AA35" s="56"/>
      <c r="AB35" s="56"/>
      <c r="AC35" s="56"/>
      <c r="AD35" s="56"/>
      <c r="AE35" s="56"/>
      <c r="AF35" s="56"/>
      <c r="AG35" s="56"/>
      <c r="AH35" s="56"/>
      <c r="AI35" s="56"/>
      <c r="AJ35" s="56"/>
      <c r="AK35" s="59">
        <f>SUM(AK26:AK33)</f>
        <v>0</v>
      </c>
      <c r="AL35" s="56"/>
      <c r="AM35" s="56"/>
      <c r="AN35" s="56"/>
      <c r="AO35" s="60"/>
      <c r="AP35" s="54"/>
      <c r="AQ35" s="54"/>
      <c r="AR35" s="46"/>
      <c r="BE35" s="40"/>
    </row>
    <row r="36" s="2" customFormat="1" ht="6.96" customHeight="1">
      <c r="A36" s="40"/>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6"/>
      <c r="BE36" s="40"/>
    </row>
    <row r="37" s="2" customFormat="1" ht="6.96" customHeight="1">
      <c r="A37" s="40"/>
      <c r="B37" s="61"/>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46"/>
      <c r="BE37" s="40"/>
    </row>
    <row r="41" s="2" customFormat="1" ht="6.96" customHeight="1">
      <c r="A41" s="40"/>
      <c r="B41" s="63"/>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46"/>
      <c r="BE41" s="40"/>
    </row>
    <row r="42" s="2" customFormat="1" ht="24.96" customHeight="1">
      <c r="A42" s="40"/>
      <c r="B42" s="41"/>
      <c r="C42" s="25" t="s">
        <v>53</v>
      </c>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6"/>
      <c r="BE42" s="40"/>
    </row>
    <row r="43" s="2" customFormat="1" ht="6.96" customHeight="1">
      <c r="A43" s="40"/>
      <c r="B43" s="41"/>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6"/>
      <c r="BE43" s="40"/>
    </row>
    <row r="44" s="4" customFormat="1" ht="12" customHeight="1">
      <c r="A44" s="4"/>
      <c r="B44" s="65"/>
      <c r="C44" s="34" t="s">
        <v>13</v>
      </c>
      <c r="D44" s="66"/>
      <c r="E44" s="66"/>
      <c r="F44" s="66"/>
      <c r="G44" s="66"/>
      <c r="H44" s="66"/>
      <c r="I44" s="66"/>
      <c r="J44" s="66"/>
      <c r="K44" s="66"/>
      <c r="L44" s="66" t="str">
        <f>K5</f>
        <v>201926</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7"/>
      <c r="BE44" s="4"/>
    </row>
    <row r="45" s="5" customFormat="1" ht="36.96" customHeight="1">
      <c r="A45" s="5"/>
      <c r="B45" s="68"/>
      <c r="C45" s="69" t="s">
        <v>16</v>
      </c>
      <c r="D45" s="70"/>
      <c r="E45" s="70"/>
      <c r="F45" s="70"/>
      <c r="G45" s="70"/>
      <c r="H45" s="70"/>
      <c r="I45" s="70"/>
      <c r="J45" s="70"/>
      <c r="K45" s="70"/>
      <c r="L45" s="71" t="str">
        <f>K6</f>
        <v>SEN a stavební úpravy objektu občanského vybavení č.p. 37</v>
      </c>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2"/>
      <c r="BE45" s="5"/>
    </row>
    <row r="46" s="2" customFormat="1" ht="6.96" customHeight="1">
      <c r="A46" s="40"/>
      <c r="B46" s="41"/>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6"/>
      <c r="BE46" s="40"/>
    </row>
    <row r="47" s="2" customFormat="1" ht="12" customHeight="1">
      <c r="A47" s="40"/>
      <c r="B47" s="41"/>
      <c r="C47" s="34" t="s">
        <v>22</v>
      </c>
      <c r="D47" s="42"/>
      <c r="E47" s="42"/>
      <c r="F47" s="42"/>
      <c r="G47" s="42"/>
      <c r="H47" s="42"/>
      <c r="I47" s="42"/>
      <c r="J47" s="42"/>
      <c r="K47" s="42"/>
      <c r="L47" s="73" t="str">
        <f>IF(K8="","",K8)</f>
        <v>Libkovice 37</v>
      </c>
      <c r="M47" s="42"/>
      <c r="N47" s="42"/>
      <c r="O47" s="42"/>
      <c r="P47" s="42"/>
      <c r="Q47" s="42"/>
      <c r="R47" s="42"/>
      <c r="S47" s="42"/>
      <c r="T47" s="42"/>
      <c r="U47" s="42"/>
      <c r="V47" s="42"/>
      <c r="W47" s="42"/>
      <c r="X47" s="42"/>
      <c r="Y47" s="42"/>
      <c r="Z47" s="42"/>
      <c r="AA47" s="42"/>
      <c r="AB47" s="42"/>
      <c r="AC47" s="42"/>
      <c r="AD47" s="42"/>
      <c r="AE47" s="42"/>
      <c r="AF47" s="42"/>
      <c r="AG47" s="42"/>
      <c r="AH47" s="42"/>
      <c r="AI47" s="34" t="s">
        <v>24</v>
      </c>
      <c r="AJ47" s="42"/>
      <c r="AK47" s="42"/>
      <c r="AL47" s="42"/>
      <c r="AM47" s="74" t="str">
        <f>IF(AN8= "","",AN8)</f>
        <v>7. 10. 2019</v>
      </c>
      <c r="AN47" s="74"/>
      <c r="AO47" s="42"/>
      <c r="AP47" s="42"/>
      <c r="AQ47" s="42"/>
      <c r="AR47" s="46"/>
      <c r="BE47" s="40"/>
    </row>
    <row r="48" s="2" customFormat="1" ht="6.96" customHeight="1">
      <c r="A48" s="40"/>
      <c r="B48" s="41"/>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6"/>
      <c r="BE48" s="40"/>
    </row>
    <row r="49" s="2" customFormat="1" ht="15.15" customHeight="1">
      <c r="A49" s="40"/>
      <c r="B49" s="41"/>
      <c r="C49" s="34" t="s">
        <v>26</v>
      </c>
      <c r="D49" s="42"/>
      <c r="E49" s="42"/>
      <c r="F49" s="42"/>
      <c r="G49" s="42"/>
      <c r="H49" s="42"/>
      <c r="I49" s="42"/>
      <c r="J49" s="42"/>
      <c r="K49" s="42"/>
      <c r="L49" s="66" t="str">
        <f>IF(E11= "","",E11)</f>
        <v>Obec Libkovice</v>
      </c>
      <c r="M49" s="42"/>
      <c r="N49" s="42"/>
      <c r="O49" s="42"/>
      <c r="P49" s="42"/>
      <c r="Q49" s="42"/>
      <c r="R49" s="42"/>
      <c r="S49" s="42"/>
      <c r="T49" s="42"/>
      <c r="U49" s="42"/>
      <c r="V49" s="42"/>
      <c r="W49" s="42"/>
      <c r="X49" s="42"/>
      <c r="Y49" s="42"/>
      <c r="Z49" s="42"/>
      <c r="AA49" s="42"/>
      <c r="AB49" s="42"/>
      <c r="AC49" s="42"/>
      <c r="AD49" s="42"/>
      <c r="AE49" s="42"/>
      <c r="AF49" s="42"/>
      <c r="AG49" s="42"/>
      <c r="AH49" s="42"/>
      <c r="AI49" s="34" t="s">
        <v>32</v>
      </c>
      <c r="AJ49" s="42"/>
      <c r="AK49" s="42"/>
      <c r="AL49" s="42"/>
      <c r="AM49" s="75" t="str">
        <f>IF(E17="","",E17)</f>
        <v>SONETBUILDING s.r.o</v>
      </c>
      <c r="AN49" s="66"/>
      <c r="AO49" s="66"/>
      <c r="AP49" s="66"/>
      <c r="AQ49" s="42"/>
      <c r="AR49" s="46"/>
      <c r="AS49" s="76" t="s">
        <v>54</v>
      </c>
      <c r="AT49" s="77"/>
      <c r="AU49" s="78"/>
      <c r="AV49" s="78"/>
      <c r="AW49" s="78"/>
      <c r="AX49" s="78"/>
      <c r="AY49" s="78"/>
      <c r="AZ49" s="78"/>
      <c r="BA49" s="78"/>
      <c r="BB49" s="78"/>
      <c r="BC49" s="78"/>
      <c r="BD49" s="79"/>
      <c r="BE49" s="40"/>
    </row>
    <row r="50" s="2" customFormat="1" ht="15.15" customHeight="1">
      <c r="A50" s="40"/>
      <c r="B50" s="41"/>
      <c r="C50" s="34" t="s">
        <v>30</v>
      </c>
      <c r="D50" s="42"/>
      <c r="E50" s="42"/>
      <c r="F50" s="42"/>
      <c r="G50" s="42"/>
      <c r="H50" s="42"/>
      <c r="I50" s="42"/>
      <c r="J50" s="42"/>
      <c r="K50" s="42"/>
      <c r="L50" s="66" t="str">
        <f>IF(E14= "Vyplň údaj","",E14)</f>
        <v/>
      </c>
      <c r="M50" s="42"/>
      <c r="N50" s="42"/>
      <c r="O50" s="42"/>
      <c r="P50" s="42"/>
      <c r="Q50" s="42"/>
      <c r="R50" s="42"/>
      <c r="S50" s="42"/>
      <c r="T50" s="42"/>
      <c r="U50" s="42"/>
      <c r="V50" s="42"/>
      <c r="W50" s="42"/>
      <c r="X50" s="42"/>
      <c r="Y50" s="42"/>
      <c r="Z50" s="42"/>
      <c r="AA50" s="42"/>
      <c r="AB50" s="42"/>
      <c r="AC50" s="42"/>
      <c r="AD50" s="42"/>
      <c r="AE50" s="42"/>
      <c r="AF50" s="42"/>
      <c r="AG50" s="42"/>
      <c r="AH50" s="42"/>
      <c r="AI50" s="34" t="s">
        <v>35</v>
      </c>
      <c r="AJ50" s="42"/>
      <c r="AK50" s="42"/>
      <c r="AL50" s="42"/>
      <c r="AM50" s="75" t="str">
        <f>IF(E20="","",E20)</f>
        <v>Toman Martin</v>
      </c>
      <c r="AN50" s="66"/>
      <c r="AO50" s="66"/>
      <c r="AP50" s="66"/>
      <c r="AQ50" s="42"/>
      <c r="AR50" s="46"/>
      <c r="AS50" s="80"/>
      <c r="AT50" s="81"/>
      <c r="AU50" s="82"/>
      <c r="AV50" s="82"/>
      <c r="AW50" s="82"/>
      <c r="AX50" s="82"/>
      <c r="AY50" s="82"/>
      <c r="AZ50" s="82"/>
      <c r="BA50" s="82"/>
      <c r="BB50" s="82"/>
      <c r="BC50" s="82"/>
      <c r="BD50" s="83"/>
      <c r="BE50" s="40"/>
    </row>
    <row r="51" s="2" customFormat="1" ht="10.8" customHeight="1">
      <c r="A51" s="40"/>
      <c r="B51" s="41"/>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6"/>
      <c r="AS51" s="84"/>
      <c r="AT51" s="85"/>
      <c r="AU51" s="86"/>
      <c r="AV51" s="86"/>
      <c r="AW51" s="86"/>
      <c r="AX51" s="86"/>
      <c r="AY51" s="86"/>
      <c r="AZ51" s="86"/>
      <c r="BA51" s="86"/>
      <c r="BB51" s="86"/>
      <c r="BC51" s="86"/>
      <c r="BD51" s="87"/>
      <c r="BE51" s="40"/>
    </row>
    <row r="52" s="2" customFormat="1" ht="29.28" customHeight="1">
      <c r="A52" s="40"/>
      <c r="B52" s="41"/>
      <c r="C52" s="88" t="s">
        <v>55</v>
      </c>
      <c r="D52" s="89"/>
      <c r="E52" s="89"/>
      <c r="F52" s="89"/>
      <c r="G52" s="89"/>
      <c r="H52" s="90"/>
      <c r="I52" s="91" t="s">
        <v>56</v>
      </c>
      <c r="J52" s="89"/>
      <c r="K52" s="89"/>
      <c r="L52" s="89"/>
      <c r="M52" s="89"/>
      <c r="N52" s="89"/>
      <c r="O52" s="89"/>
      <c r="P52" s="89"/>
      <c r="Q52" s="89"/>
      <c r="R52" s="89"/>
      <c r="S52" s="89"/>
      <c r="T52" s="89"/>
      <c r="U52" s="89"/>
      <c r="V52" s="89"/>
      <c r="W52" s="89"/>
      <c r="X52" s="89"/>
      <c r="Y52" s="89"/>
      <c r="Z52" s="89"/>
      <c r="AA52" s="89"/>
      <c r="AB52" s="89"/>
      <c r="AC52" s="89"/>
      <c r="AD52" s="89"/>
      <c r="AE52" s="89"/>
      <c r="AF52" s="89"/>
      <c r="AG52" s="92" t="s">
        <v>57</v>
      </c>
      <c r="AH52" s="89"/>
      <c r="AI52" s="89"/>
      <c r="AJ52" s="89"/>
      <c r="AK52" s="89"/>
      <c r="AL52" s="89"/>
      <c r="AM52" s="89"/>
      <c r="AN52" s="91" t="s">
        <v>58</v>
      </c>
      <c r="AO52" s="89"/>
      <c r="AP52" s="89"/>
      <c r="AQ52" s="93" t="s">
        <v>59</v>
      </c>
      <c r="AR52" s="46"/>
      <c r="AS52" s="94" t="s">
        <v>60</v>
      </c>
      <c r="AT52" s="95" t="s">
        <v>61</v>
      </c>
      <c r="AU52" s="95" t="s">
        <v>62</v>
      </c>
      <c r="AV52" s="95" t="s">
        <v>63</v>
      </c>
      <c r="AW52" s="95" t="s">
        <v>64</v>
      </c>
      <c r="AX52" s="95" t="s">
        <v>65</v>
      </c>
      <c r="AY52" s="95" t="s">
        <v>66</v>
      </c>
      <c r="AZ52" s="95" t="s">
        <v>67</v>
      </c>
      <c r="BA52" s="95" t="s">
        <v>68</v>
      </c>
      <c r="BB52" s="95" t="s">
        <v>69</v>
      </c>
      <c r="BC52" s="95" t="s">
        <v>70</v>
      </c>
      <c r="BD52" s="96" t="s">
        <v>71</v>
      </c>
      <c r="BE52" s="40"/>
    </row>
    <row r="53" s="2" customFormat="1" ht="10.8" customHeight="1">
      <c r="A53" s="40"/>
      <c r="B53" s="41"/>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6"/>
      <c r="AS53" s="97"/>
      <c r="AT53" s="98"/>
      <c r="AU53" s="98"/>
      <c r="AV53" s="98"/>
      <c r="AW53" s="98"/>
      <c r="AX53" s="98"/>
      <c r="AY53" s="98"/>
      <c r="AZ53" s="98"/>
      <c r="BA53" s="98"/>
      <c r="BB53" s="98"/>
      <c r="BC53" s="98"/>
      <c r="BD53" s="99"/>
      <c r="BE53" s="40"/>
    </row>
    <row r="54" s="6" customFormat="1" ht="32.4" customHeight="1">
      <c r="A54" s="6"/>
      <c r="B54" s="100"/>
      <c r="C54" s="101" t="s">
        <v>72</v>
      </c>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3">
        <f>ROUND(AG55+AG74+AG75,2)</f>
        <v>0</v>
      </c>
      <c r="AH54" s="103"/>
      <c r="AI54" s="103"/>
      <c r="AJ54" s="103"/>
      <c r="AK54" s="103"/>
      <c r="AL54" s="103"/>
      <c r="AM54" s="103"/>
      <c r="AN54" s="104">
        <f>SUM(AG54,AT54)</f>
        <v>0</v>
      </c>
      <c r="AO54" s="104"/>
      <c r="AP54" s="104"/>
      <c r="AQ54" s="105" t="s">
        <v>21</v>
      </c>
      <c r="AR54" s="106"/>
      <c r="AS54" s="107">
        <f>ROUND(AS55+AS74+AS75,2)</f>
        <v>0</v>
      </c>
      <c r="AT54" s="108">
        <f>ROUND(SUM(AV54:AW54),2)</f>
        <v>0</v>
      </c>
      <c r="AU54" s="109">
        <f>ROUND(AU55+AU74+AU75,5)</f>
        <v>0</v>
      </c>
      <c r="AV54" s="108">
        <f>ROUND(AZ54*L29,2)</f>
        <v>0</v>
      </c>
      <c r="AW54" s="108">
        <f>ROUND(BA54*L30,2)</f>
        <v>0</v>
      </c>
      <c r="AX54" s="108">
        <f>ROUND(BB54*L29,2)</f>
        <v>0</v>
      </c>
      <c r="AY54" s="108">
        <f>ROUND(BC54*L30,2)</f>
        <v>0</v>
      </c>
      <c r="AZ54" s="108">
        <f>ROUND(AZ55+AZ74+AZ75,2)</f>
        <v>0</v>
      </c>
      <c r="BA54" s="108">
        <f>ROUND(BA55+BA74+BA75,2)</f>
        <v>0</v>
      </c>
      <c r="BB54" s="108">
        <f>ROUND(BB55+BB74+BB75,2)</f>
        <v>0</v>
      </c>
      <c r="BC54" s="108">
        <f>ROUND(BC55+BC74+BC75,2)</f>
        <v>0</v>
      </c>
      <c r="BD54" s="110">
        <f>ROUND(BD55+BD74+BD75,2)</f>
        <v>0</v>
      </c>
      <c r="BE54" s="6"/>
      <c r="BS54" s="111" t="s">
        <v>73</v>
      </c>
      <c r="BT54" s="111" t="s">
        <v>74</v>
      </c>
      <c r="BU54" s="112" t="s">
        <v>75</v>
      </c>
      <c r="BV54" s="111" t="s">
        <v>76</v>
      </c>
      <c r="BW54" s="111" t="s">
        <v>5</v>
      </c>
      <c r="BX54" s="111" t="s">
        <v>77</v>
      </c>
      <c r="CL54" s="111" t="s">
        <v>19</v>
      </c>
    </row>
    <row r="55" s="7" customFormat="1" ht="16.5" customHeight="1">
      <c r="A55" s="7"/>
      <c r="B55" s="113"/>
      <c r="C55" s="114"/>
      <c r="D55" s="115" t="s">
        <v>78</v>
      </c>
      <c r="E55" s="115"/>
      <c r="F55" s="115"/>
      <c r="G55" s="115"/>
      <c r="H55" s="115"/>
      <c r="I55" s="116"/>
      <c r="J55" s="115" t="s">
        <v>79</v>
      </c>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7">
        <f>ROUND(AG56+AG57+AG60+AG61+AG66+AG73,2)</f>
        <v>0</v>
      </c>
      <c r="AH55" s="116"/>
      <c r="AI55" s="116"/>
      <c r="AJ55" s="116"/>
      <c r="AK55" s="116"/>
      <c r="AL55" s="116"/>
      <c r="AM55" s="116"/>
      <c r="AN55" s="118">
        <f>SUM(AG55,AT55)</f>
        <v>0</v>
      </c>
      <c r="AO55" s="116"/>
      <c r="AP55" s="116"/>
      <c r="AQ55" s="119" t="s">
        <v>80</v>
      </c>
      <c r="AR55" s="120"/>
      <c r="AS55" s="121">
        <f>ROUND(AS56+AS57+AS60+AS61+AS66+AS73,2)</f>
        <v>0</v>
      </c>
      <c r="AT55" s="122">
        <f>ROUND(SUM(AV55:AW55),2)</f>
        <v>0</v>
      </c>
      <c r="AU55" s="123">
        <f>ROUND(AU56+AU57+AU60+AU61+AU66+AU73,5)</f>
        <v>0</v>
      </c>
      <c r="AV55" s="122">
        <f>ROUND(AZ55*L29,2)</f>
        <v>0</v>
      </c>
      <c r="AW55" s="122">
        <f>ROUND(BA55*L30,2)</f>
        <v>0</v>
      </c>
      <c r="AX55" s="122">
        <f>ROUND(BB55*L29,2)</f>
        <v>0</v>
      </c>
      <c r="AY55" s="122">
        <f>ROUND(BC55*L30,2)</f>
        <v>0</v>
      </c>
      <c r="AZ55" s="122">
        <f>ROUND(AZ56+AZ57+AZ60+AZ61+AZ66+AZ73,2)</f>
        <v>0</v>
      </c>
      <c r="BA55" s="122">
        <f>ROUND(BA56+BA57+BA60+BA61+BA66+BA73,2)</f>
        <v>0</v>
      </c>
      <c r="BB55" s="122">
        <f>ROUND(BB56+BB57+BB60+BB61+BB66+BB73,2)</f>
        <v>0</v>
      </c>
      <c r="BC55" s="122">
        <f>ROUND(BC56+BC57+BC60+BC61+BC66+BC73,2)</f>
        <v>0</v>
      </c>
      <c r="BD55" s="124">
        <f>ROUND(BD56+BD57+BD60+BD61+BD66+BD73,2)</f>
        <v>0</v>
      </c>
      <c r="BE55" s="7"/>
      <c r="BS55" s="125" t="s">
        <v>73</v>
      </c>
      <c r="BT55" s="125" t="s">
        <v>81</v>
      </c>
      <c r="BU55" s="125" t="s">
        <v>75</v>
      </c>
      <c r="BV55" s="125" t="s">
        <v>76</v>
      </c>
      <c r="BW55" s="125" t="s">
        <v>82</v>
      </c>
      <c r="BX55" s="125" t="s">
        <v>5</v>
      </c>
      <c r="CL55" s="125" t="s">
        <v>21</v>
      </c>
      <c r="CM55" s="125" t="s">
        <v>83</v>
      </c>
    </row>
    <row r="56" s="4" customFormat="1" ht="16.5" customHeight="1">
      <c r="A56" s="126" t="s">
        <v>84</v>
      </c>
      <c r="B56" s="65"/>
      <c r="C56" s="127"/>
      <c r="D56" s="127"/>
      <c r="E56" s="128" t="s">
        <v>85</v>
      </c>
      <c r="F56" s="128"/>
      <c r="G56" s="128"/>
      <c r="H56" s="128"/>
      <c r="I56" s="128"/>
      <c r="J56" s="127"/>
      <c r="K56" s="128" t="s">
        <v>86</v>
      </c>
      <c r="L56" s="128"/>
      <c r="M56" s="128"/>
      <c r="N56" s="128"/>
      <c r="O56" s="128"/>
      <c r="P56" s="128"/>
      <c r="Q56" s="128"/>
      <c r="R56" s="128"/>
      <c r="S56" s="128"/>
      <c r="T56" s="128"/>
      <c r="U56" s="128"/>
      <c r="V56" s="128"/>
      <c r="W56" s="128"/>
      <c r="X56" s="128"/>
      <c r="Y56" s="128"/>
      <c r="Z56" s="128"/>
      <c r="AA56" s="128"/>
      <c r="AB56" s="128"/>
      <c r="AC56" s="128"/>
      <c r="AD56" s="128"/>
      <c r="AE56" s="128"/>
      <c r="AF56" s="128"/>
      <c r="AG56" s="129">
        <f>'SO-01.1 - Architektonicko...'!J32</f>
        <v>0</v>
      </c>
      <c r="AH56" s="127"/>
      <c r="AI56" s="127"/>
      <c r="AJ56" s="127"/>
      <c r="AK56" s="127"/>
      <c r="AL56" s="127"/>
      <c r="AM56" s="127"/>
      <c r="AN56" s="129">
        <f>SUM(AG56,AT56)</f>
        <v>0</v>
      </c>
      <c r="AO56" s="127"/>
      <c r="AP56" s="127"/>
      <c r="AQ56" s="130" t="s">
        <v>87</v>
      </c>
      <c r="AR56" s="67"/>
      <c r="AS56" s="131">
        <v>0</v>
      </c>
      <c r="AT56" s="132">
        <f>ROUND(SUM(AV56:AW56),2)</f>
        <v>0</v>
      </c>
      <c r="AU56" s="133">
        <f>'SO-01.1 - Architektonicko...'!P110</f>
        <v>0</v>
      </c>
      <c r="AV56" s="132">
        <f>'SO-01.1 - Architektonicko...'!J35</f>
        <v>0</v>
      </c>
      <c r="AW56" s="132">
        <f>'SO-01.1 - Architektonicko...'!J36</f>
        <v>0</v>
      </c>
      <c r="AX56" s="132">
        <f>'SO-01.1 - Architektonicko...'!J37</f>
        <v>0</v>
      </c>
      <c r="AY56" s="132">
        <f>'SO-01.1 - Architektonicko...'!J38</f>
        <v>0</v>
      </c>
      <c r="AZ56" s="132">
        <f>'SO-01.1 - Architektonicko...'!F35</f>
        <v>0</v>
      </c>
      <c r="BA56" s="132">
        <f>'SO-01.1 - Architektonicko...'!F36</f>
        <v>0</v>
      </c>
      <c r="BB56" s="132">
        <f>'SO-01.1 - Architektonicko...'!F37</f>
        <v>0</v>
      </c>
      <c r="BC56" s="132">
        <f>'SO-01.1 - Architektonicko...'!F38</f>
        <v>0</v>
      </c>
      <c r="BD56" s="134">
        <f>'SO-01.1 - Architektonicko...'!F39</f>
        <v>0</v>
      </c>
      <c r="BE56" s="4"/>
      <c r="BT56" s="135" t="s">
        <v>83</v>
      </c>
      <c r="BV56" s="135" t="s">
        <v>76</v>
      </c>
      <c r="BW56" s="135" t="s">
        <v>88</v>
      </c>
      <c r="BX56" s="135" t="s">
        <v>82</v>
      </c>
      <c r="CL56" s="135" t="s">
        <v>21</v>
      </c>
    </row>
    <row r="57" s="4" customFormat="1" ht="16.5" customHeight="1">
      <c r="A57" s="4"/>
      <c r="B57" s="65"/>
      <c r="C57" s="127"/>
      <c r="D57" s="127"/>
      <c r="E57" s="128" t="s">
        <v>89</v>
      </c>
      <c r="F57" s="128"/>
      <c r="G57" s="128"/>
      <c r="H57" s="128"/>
      <c r="I57" s="128"/>
      <c r="J57" s="127"/>
      <c r="K57" s="128" t="s">
        <v>90</v>
      </c>
      <c r="L57" s="128"/>
      <c r="M57" s="128"/>
      <c r="N57" s="128"/>
      <c r="O57" s="128"/>
      <c r="P57" s="128"/>
      <c r="Q57" s="128"/>
      <c r="R57" s="128"/>
      <c r="S57" s="128"/>
      <c r="T57" s="128"/>
      <c r="U57" s="128"/>
      <c r="V57" s="128"/>
      <c r="W57" s="128"/>
      <c r="X57" s="128"/>
      <c r="Y57" s="128"/>
      <c r="Z57" s="128"/>
      <c r="AA57" s="128"/>
      <c r="AB57" s="128"/>
      <c r="AC57" s="128"/>
      <c r="AD57" s="128"/>
      <c r="AE57" s="128"/>
      <c r="AF57" s="128"/>
      <c r="AG57" s="136">
        <f>ROUND(SUM(AG58:AG59),2)</f>
        <v>0</v>
      </c>
      <c r="AH57" s="127"/>
      <c r="AI57" s="127"/>
      <c r="AJ57" s="127"/>
      <c r="AK57" s="127"/>
      <c r="AL57" s="127"/>
      <c r="AM57" s="127"/>
      <c r="AN57" s="129">
        <f>SUM(AG57,AT57)</f>
        <v>0</v>
      </c>
      <c r="AO57" s="127"/>
      <c r="AP57" s="127"/>
      <c r="AQ57" s="130" t="s">
        <v>87</v>
      </c>
      <c r="AR57" s="67"/>
      <c r="AS57" s="131">
        <f>ROUND(SUM(AS58:AS59),2)</f>
        <v>0</v>
      </c>
      <c r="AT57" s="132">
        <f>ROUND(SUM(AV57:AW57),2)</f>
        <v>0</v>
      </c>
      <c r="AU57" s="133">
        <f>ROUND(SUM(AU58:AU59),5)</f>
        <v>0</v>
      </c>
      <c r="AV57" s="132">
        <f>ROUND(AZ57*L29,2)</f>
        <v>0</v>
      </c>
      <c r="AW57" s="132">
        <f>ROUND(BA57*L30,2)</f>
        <v>0</v>
      </c>
      <c r="AX57" s="132">
        <f>ROUND(BB57*L29,2)</f>
        <v>0</v>
      </c>
      <c r="AY57" s="132">
        <f>ROUND(BC57*L30,2)</f>
        <v>0</v>
      </c>
      <c r="AZ57" s="132">
        <f>ROUND(SUM(AZ58:AZ59),2)</f>
        <v>0</v>
      </c>
      <c r="BA57" s="132">
        <f>ROUND(SUM(BA58:BA59),2)</f>
        <v>0</v>
      </c>
      <c r="BB57" s="132">
        <f>ROUND(SUM(BB58:BB59),2)</f>
        <v>0</v>
      </c>
      <c r="BC57" s="132">
        <f>ROUND(SUM(BC58:BC59),2)</f>
        <v>0</v>
      </c>
      <c r="BD57" s="134">
        <f>ROUND(SUM(BD58:BD59),2)</f>
        <v>0</v>
      </c>
      <c r="BE57" s="4"/>
      <c r="BS57" s="135" t="s">
        <v>73</v>
      </c>
      <c r="BT57" s="135" t="s">
        <v>83</v>
      </c>
      <c r="BU57" s="135" t="s">
        <v>75</v>
      </c>
      <c r="BV57" s="135" t="s">
        <v>76</v>
      </c>
      <c r="BW57" s="135" t="s">
        <v>91</v>
      </c>
      <c r="BX57" s="135" t="s">
        <v>82</v>
      </c>
      <c r="CL57" s="135" t="s">
        <v>21</v>
      </c>
    </row>
    <row r="58" s="4" customFormat="1" ht="23.25" customHeight="1">
      <c r="A58" s="126" t="s">
        <v>84</v>
      </c>
      <c r="B58" s="65"/>
      <c r="C58" s="127"/>
      <c r="D58" s="127"/>
      <c r="E58" s="127"/>
      <c r="F58" s="128" t="s">
        <v>92</v>
      </c>
      <c r="G58" s="128"/>
      <c r="H58" s="128"/>
      <c r="I58" s="128"/>
      <c r="J58" s="128"/>
      <c r="K58" s="127"/>
      <c r="L58" s="128" t="s">
        <v>93</v>
      </c>
      <c r="M58" s="128"/>
      <c r="N58" s="128"/>
      <c r="O58" s="128"/>
      <c r="P58" s="128"/>
      <c r="Q58" s="128"/>
      <c r="R58" s="128"/>
      <c r="S58" s="128"/>
      <c r="T58" s="128"/>
      <c r="U58" s="128"/>
      <c r="V58" s="128"/>
      <c r="W58" s="128"/>
      <c r="X58" s="128"/>
      <c r="Y58" s="128"/>
      <c r="Z58" s="128"/>
      <c r="AA58" s="128"/>
      <c r="AB58" s="128"/>
      <c r="AC58" s="128"/>
      <c r="AD58" s="128"/>
      <c r="AE58" s="128"/>
      <c r="AF58" s="128"/>
      <c r="AG58" s="129">
        <f>'SO-01.2.1 - Zdravotní tec...'!J34</f>
        <v>0</v>
      </c>
      <c r="AH58" s="127"/>
      <c r="AI58" s="127"/>
      <c r="AJ58" s="127"/>
      <c r="AK58" s="127"/>
      <c r="AL58" s="127"/>
      <c r="AM58" s="127"/>
      <c r="AN58" s="129">
        <f>SUM(AG58,AT58)</f>
        <v>0</v>
      </c>
      <c r="AO58" s="127"/>
      <c r="AP58" s="127"/>
      <c r="AQ58" s="130" t="s">
        <v>87</v>
      </c>
      <c r="AR58" s="67"/>
      <c r="AS58" s="131">
        <v>0</v>
      </c>
      <c r="AT58" s="132">
        <f>ROUND(SUM(AV58:AW58),2)</f>
        <v>0</v>
      </c>
      <c r="AU58" s="133">
        <f>'SO-01.2.1 - Zdravotní tec...'!P100</f>
        <v>0</v>
      </c>
      <c r="AV58" s="132">
        <f>'SO-01.2.1 - Zdravotní tec...'!J37</f>
        <v>0</v>
      </c>
      <c r="AW58" s="132">
        <f>'SO-01.2.1 - Zdravotní tec...'!J38</f>
        <v>0</v>
      </c>
      <c r="AX58" s="132">
        <f>'SO-01.2.1 - Zdravotní tec...'!J39</f>
        <v>0</v>
      </c>
      <c r="AY58" s="132">
        <f>'SO-01.2.1 - Zdravotní tec...'!J40</f>
        <v>0</v>
      </c>
      <c r="AZ58" s="132">
        <f>'SO-01.2.1 - Zdravotní tec...'!F37</f>
        <v>0</v>
      </c>
      <c r="BA58" s="132">
        <f>'SO-01.2.1 - Zdravotní tec...'!F38</f>
        <v>0</v>
      </c>
      <c r="BB58" s="132">
        <f>'SO-01.2.1 - Zdravotní tec...'!F39</f>
        <v>0</v>
      </c>
      <c r="BC58" s="132">
        <f>'SO-01.2.1 - Zdravotní tec...'!F40</f>
        <v>0</v>
      </c>
      <c r="BD58" s="134">
        <f>'SO-01.2.1 - Zdravotní tec...'!F41</f>
        <v>0</v>
      </c>
      <c r="BE58" s="4"/>
      <c r="BT58" s="135" t="s">
        <v>94</v>
      </c>
      <c r="BV58" s="135" t="s">
        <v>76</v>
      </c>
      <c r="BW58" s="135" t="s">
        <v>95</v>
      </c>
      <c r="BX58" s="135" t="s">
        <v>91</v>
      </c>
      <c r="CL58" s="135" t="s">
        <v>21</v>
      </c>
    </row>
    <row r="59" s="4" customFormat="1" ht="23.25" customHeight="1">
      <c r="A59" s="126" t="s">
        <v>84</v>
      </c>
      <c r="B59" s="65"/>
      <c r="C59" s="127"/>
      <c r="D59" s="127"/>
      <c r="E59" s="127"/>
      <c r="F59" s="128" t="s">
        <v>96</v>
      </c>
      <c r="G59" s="128"/>
      <c r="H59" s="128"/>
      <c r="I59" s="128"/>
      <c r="J59" s="128"/>
      <c r="K59" s="127"/>
      <c r="L59" s="128" t="s">
        <v>97</v>
      </c>
      <c r="M59" s="128"/>
      <c r="N59" s="128"/>
      <c r="O59" s="128"/>
      <c r="P59" s="128"/>
      <c r="Q59" s="128"/>
      <c r="R59" s="128"/>
      <c r="S59" s="128"/>
      <c r="T59" s="128"/>
      <c r="U59" s="128"/>
      <c r="V59" s="128"/>
      <c r="W59" s="128"/>
      <c r="X59" s="128"/>
      <c r="Y59" s="128"/>
      <c r="Z59" s="128"/>
      <c r="AA59" s="128"/>
      <c r="AB59" s="128"/>
      <c r="AC59" s="128"/>
      <c r="AD59" s="128"/>
      <c r="AE59" s="128"/>
      <c r="AF59" s="128"/>
      <c r="AG59" s="129">
        <f>'SO-01.2.2 - Dešťová kanal...'!J34</f>
        <v>0</v>
      </c>
      <c r="AH59" s="127"/>
      <c r="AI59" s="127"/>
      <c r="AJ59" s="127"/>
      <c r="AK59" s="127"/>
      <c r="AL59" s="127"/>
      <c r="AM59" s="127"/>
      <c r="AN59" s="129">
        <f>SUM(AG59,AT59)</f>
        <v>0</v>
      </c>
      <c r="AO59" s="127"/>
      <c r="AP59" s="127"/>
      <c r="AQ59" s="130" t="s">
        <v>87</v>
      </c>
      <c r="AR59" s="67"/>
      <c r="AS59" s="131">
        <v>0</v>
      </c>
      <c r="AT59" s="132">
        <f>ROUND(SUM(AV59:AW59),2)</f>
        <v>0</v>
      </c>
      <c r="AU59" s="133">
        <f>'SO-01.2.2 - Dešťová kanal...'!P99</f>
        <v>0</v>
      </c>
      <c r="AV59" s="132">
        <f>'SO-01.2.2 - Dešťová kanal...'!J37</f>
        <v>0</v>
      </c>
      <c r="AW59" s="132">
        <f>'SO-01.2.2 - Dešťová kanal...'!J38</f>
        <v>0</v>
      </c>
      <c r="AX59" s="132">
        <f>'SO-01.2.2 - Dešťová kanal...'!J39</f>
        <v>0</v>
      </c>
      <c r="AY59" s="132">
        <f>'SO-01.2.2 - Dešťová kanal...'!J40</f>
        <v>0</v>
      </c>
      <c r="AZ59" s="132">
        <f>'SO-01.2.2 - Dešťová kanal...'!F37</f>
        <v>0</v>
      </c>
      <c r="BA59" s="132">
        <f>'SO-01.2.2 - Dešťová kanal...'!F38</f>
        <v>0</v>
      </c>
      <c r="BB59" s="132">
        <f>'SO-01.2.2 - Dešťová kanal...'!F39</f>
        <v>0</v>
      </c>
      <c r="BC59" s="132">
        <f>'SO-01.2.2 - Dešťová kanal...'!F40</f>
        <v>0</v>
      </c>
      <c r="BD59" s="134">
        <f>'SO-01.2.2 - Dešťová kanal...'!F41</f>
        <v>0</v>
      </c>
      <c r="BE59" s="4"/>
      <c r="BT59" s="135" t="s">
        <v>94</v>
      </c>
      <c r="BV59" s="135" t="s">
        <v>76</v>
      </c>
      <c r="BW59" s="135" t="s">
        <v>98</v>
      </c>
      <c r="BX59" s="135" t="s">
        <v>91</v>
      </c>
      <c r="CL59" s="135" t="s">
        <v>21</v>
      </c>
    </row>
    <row r="60" s="4" customFormat="1" ht="16.5" customHeight="1">
      <c r="A60" s="126" t="s">
        <v>84</v>
      </c>
      <c r="B60" s="65"/>
      <c r="C60" s="127"/>
      <c r="D60" s="127"/>
      <c r="E60" s="128" t="s">
        <v>99</v>
      </c>
      <c r="F60" s="128"/>
      <c r="G60" s="128"/>
      <c r="H60" s="128"/>
      <c r="I60" s="128"/>
      <c r="J60" s="127"/>
      <c r="K60" s="128" t="s">
        <v>100</v>
      </c>
      <c r="L60" s="128"/>
      <c r="M60" s="128"/>
      <c r="N60" s="128"/>
      <c r="O60" s="128"/>
      <c r="P60" s="128"/>
      <c r="Q60" s="128"/>
      <c r="R60" s="128"/>
      <c r="S60" s="128"/>
      <c r="T60" s="128"/>
      <c r="U60" s="128"/>
      <c r="V60" s="128"/>
      <c r="W60" s="128"/>
      <c r="X60" s="128"/>
      <c r="Y60" s="128"/>
      <c r="Z60" s="128"/>
      <c r="AA60" s="128"/>
      <c r="AB60" s="128"/>
      <c r="AC60" s="128"/>
      <c r="AD60" s="128"/>
      <c r="AE60" s="128"/>
      <c r="AF60" s="128"/>
      <c r="AG60" s="129">
        <f>'SO-01.3 - Ústřední vytápění'!J32</f>
        <v>0</v>
      </c>
      <c r="AH60" s="127"/>
      <c r="AI60" s="127"/>
      <c r="AJ60" s="127"/>
      <c r="AK60" s="127"/>
      <c r="AL60" s="127"/>
      <c r="AM60" s="127"/>
      <c r="AN60" s="129">
        <f>SUM(AG60,AT60)</f>
        <v>0</v>
      </c>
      <c r="AO60" s="127"/>
      <c r="AP60" s="127"/>
      <c r="AQ60" s="130" t="s">
        <v>87</v>
      </c>
      <c r="AR60" s="67"/>
      <c r="AS60" s="131">
        <v>0</v>
      </c>
      <c r="AT60" s="132">
        <f>ROUND(SUM(AV60:AW60),2)</f>
        <v>0</v>
      </c>
      <c r="AU60" s="133">
        <f>'SO-01.3 - Ústřední vytápění'!P92</f>
        <v>0</v>
      </c>
      <c r="AV60" s="132">
        <f>'SO-01.3 - Ústřední vytápění'!J35</f>
        <v>0</v>
      </c>
      <c r="AW60" s="132">
        <f>'SO-01.3 - Ústřední vytápění'!J36</f>
        <v>0</v>
      </c>
      <c r="AX60" s="132">
        <f>'SO-01.3 - Ústřední vytápění'!J37</f>
        <v>0</v>
      </c>
      <c r="AY60" s="132">
        <f>'SO-01.3 - Ústřední vytápění'!J38</f>
        <v>0</v>
      </c>
      <c r="AZ60" s="132">
        <f>'SO-01.3 - Ústřední vytápění'!F35</f>
        <v>0</v>
      </c>
      <c r="BA60" s="132">
        <f>'SO-01.3 - Ústřední vytápění'!F36</f>
        <v>0</v>
      </c>
      <c r="BB60" s="132">
        <f>'SO-01.3 - Ústřední vytápění'!F37</f>
        <v>0</v>
      </c>
      <c r="BC60" s="132">
        <f>'SO-01.3 - Ústřední vytápění'!F38</f>
        <v>0</v>
      </c>
      <c r="BD60" s="134">
        <f>'SO-01.3 - Ústřední vytápění'!F39</f>
        <v>0</v>
      </c>
      <c r="BE60" s="4"/>
      <c r="BT60" s="135" t="s">
        <v>83</v>
      </c>
      <c r="BV60" s="135" t="s">
        <v>76</v>
      </c>
      <c r="BW60" s="135" t="s">
        <v>101</v>
      </c>
      <c r="BX60" s="135" t="s">
        <v>82</v>
      </c>
      <c r="CL60" s="135" t="s">
        <v>21</v>
      </c>
    </row>
    <row r="61" s="4" customFormat="1" ht="16.5" customHeight="1">
      <c r="A61" s="4"/>
      <c r="B61" s="65"/>
      <c r="C61" s="127"/>
      <c r="D61" s="127"/>
      <c r="E61" s="128" t="s">
        <v>102</v>
      </c>
      <c r="F61" s="128"/>
      <c r="G61" s="128"/>
      <c r="H61" s="128"/>
      <c r="I61" s="128"/>
      <c r="J61" s="127"/>
      <c r="K61" s="128" t="s">
        <v>103</v>
      </c>
      <c r="L61" s="128"/>
      <c r="M61" s="128"/>
      <c r="N61" s="128"/>
      <c r="O61" s="128"/>
      <c r="P61" s="128"/>
      <c r="Q61" s="128"/>
      <c r="R61" s="128"/>
      <c r="S61" s="128"/>
      <c r="T61" s="128"/>
      <c r="U61" s="128"/>
      <c r="V61" s="128"/>
      <c r="W61" s="128"/>
      <c r="X61" s="128"/>
      <c r="Y61" s="128"/>
      <c r="Z61" s="128"/>
      <c r="AA61" s="128"/>
      <c r="AB61" s="128"/>
      <c r="AC61" s="128"/>
      <c r="AD61" s="128"/>
      <c r="AE61" s="128"/>
      <c r="AF61" s="128"/>
      <c r="AG61" s="136">
        <f>ROUND(SUM(AG62:AG65),2)</f>
        <v>0</v>
      </c>
      <c r="AH61" s="127"/>
      <c r="AI61" s="127"/>
      <c r="AJ61" s="127"/>
      <c r="AK61" s="127"/>
      <c r="AL61" s="127"/>
      <c r="AM61" s="127"/>
      <c r="AN61" s="129">
        <f>SUM(AG61,AT61)</f>
        <v>0</v>
      </c>
      <c r="AO61" s="127"/>
      <c r="AP61" s="127"/>
      <c r="AQ61" s="130" t="s">
        <v>87</v>
      </c>
      <c r="AR61" s="67"/>
      <c r="AS61" s="131">
        <f>ROUND(SUM(AS62:AS65),2)</f>
        <v>0</v>
      </c>
      <c r="AT61" s="132">
        <f>ROUND(SUM(AV61:AW61),2)</f>
        <v>0</v>
      </c>
      <c r="AU61" s="133">
        <f>ROUND(SUM(AU62:AU65),5)</f>
        <v>0</v>
      </c>
      <c r="AV61" s="132">
        <f>ROUND(AZ61*L29,2)</f>
        <v>0</v>
      </c>
      <c r="AW61" s="132">
        <f>ROUND(BA61*L30,2)</f>
        <v>0</v>
      </c>
      <c r="AX61" s="132">
        <f>ROUND(BB61*L29,2)</f>
        <v>0</v>
      </c>
      <c r="AY61" s="132">
        <f>ROUND(BC61*L30,2)</f>
        <v>0</v>
      </c>
      <c r="AZ61" s="132">
        <f>ROUND(SUM(AZ62:AZ65),2)</f>
        <v>0</v>
      </c>
      <c r="BA61" s="132">
        <f>ROUND(SUM(BA62:BA65),2)</f>
        <v>0</v>
      </c>
      <c r="BB61" s="132">
        <f>ROUND(SUM(BB62:BB65),2)</f>
        <v>0</v>
      </c>
      <c r="BC61" s="132">
        <f>ROUND(SUM(BC62:BC65),2)</f>
        <v>0</v>
      </c>
      <c r="BD61" s="134">
        <f>ROUND(SUM(BD62:BD65),2)</f>
        <v>0</v>
      </c>
      <c r="BE61" s="4"/>
      <c r="BS61" s="135" t="s">
        <v>73</v>
      </c>
      <c r="BT61" s="135" t="s">
        <v>83</v>
      </c>
      <c r="BU61" s="135" t="s">
        <v>75</v>
      </c>
      <c r="BV61" s="135" t="s">
        <v>76</v>
      </c>
      <c r="BW61" s="135" t="s">
        <v>104</v>
      </c>
      <c r="BX61" s="135" t="s">
        <v>82</v>
      </c>
      <c r="CL61" s="135" t="s">
        <v>21</v>
      </c>
    </row>
    <row r="62" s="4" customFormat="1" ht="23.25" customHeight="1">
      <c r="A62" s="126" t="s">
        <v>84</v>
      </c>
      <c r="B62" s="65"/>
      <c r="C62" s="127"/>
      <c r="D62" s="127"/>
      <c r="E62" s="127"/>
      <c r="F62" s="128" t="s">
        <v>105</v>
      </c>
      <c r="G62" s="128"/>
      <c r="H62" s="128"/>
      <c r="I62" s="128"/>
      <c r="J62" s="128"/>
      <c r="K62" s="127"/>
      <c r="L62" s="128" t="s">
        <v>106</v>
      </c>
      <c r="M62" s="128"/>
      <c r="N62" s="128"/>
      <c r="O62" s="128"/>
      <c r="P62" s="128"/>
      <c r="Q62" s="128"/>
      <c r="R62" s="128"/>
      <c r="S62" s="128"/>
      <c r="T62" s="128"/>
      <c r="U62" s="128"/>
      <c r="V62" s="128"/>
      <c r="W62" s="128"/>
      <c r="X62" s="128"/>
      <c r="Y62" s="128"/>
      <c r="Z62" s="128"/>
      <c r="AA62" s="128"/>
      <c r="AB62" s="128"/>
      <c r="AC62" s="128"/>
      <c r="AD62" s="128"/>
      <c r="AE62" s="128"/>
      <c r="AF62" s="128"/>
      <c r="AG62" s="129">
        <f>'SO-01.4.1 - Elektro'!J34</f>
        <v>0</v>
      </c>
      <c r="AH62" s="127"/>
      <c r="AI62" s="127"/>
      <c r="AJ62" s="127"/>
      <c r="AK62" s="127"/>
      <c r="AL62" s="127"/>
      <c r="AM62" s="127"/>
      <c r="AN62" s="129">
        <f>SUM(AG62,AT62)</f>
        <v>0</v>
      </c>
      <c r="AO62" s="127"/>
      <c r="AP62" s="127"/>
      <c r="AQ62" s="130" t="s">
        <v>87</v>
      </c>
      <c r="AR62" s="67"/>
      <c r="AS62" s="131">
        <v>0</v>
      </c>
      <c r="AT62" s="132">
        <f>ROUND(SUM(AV62:AW62),2)</f>
        <v>0</v>
      </c>
      <c r="AU62" s="133">
        <f>'SO-01.4.1 - Elektro'!P91</f>
        <v>0</v>
      </c>
      <c r="AV62" s="132">
        <f>'SO-01.4.1 - Elektro'!J37</f>
        <v>0</v>
      </c>
      <c r="AW62" s="132">
        <f>'SO-01.4.1 - Elektro'!J38</f>
        <v>0</v>
      </c>
      <c r="AX62" s="132">
        <f>'SO-01.4.1 - Elektro'!J39</f>
        <v>0</v>
      </c>
      <c r="AY62" s="132">
        <f>'SO-01.4.1 - Elektro'!J40</f>
        <v>0</v>
      </c>
      <c r="AZ62" s="132">
        <f>'SO-01.4.1 - Elektro'!F37</f>
        <v>0</v>
      </c>
      <c r="BA62" s="132">
        <f>'SO-01.4.1 - Elektro'!F38</f>
        <v>0</v>
      </c>
      <c r="BB62" s="132">
        <f>'SO-01.4.1 - Elektro'!F39</f>
        <v>0</v>
      </c>
      <c r="BC62" s="132">
        <f>'SO-01.4.1 - Elektro'!F40</f>
        <v>0</v>
      </c>
      <c r="BD62" s="134">
        <f>'SO-01.4.1 - Elektro'!F41</f>
        <v>0</v>
      </c>
      <c r="BE62" s="4"/>
      <c r="BT62" s="135" t="s">
        <v>94</v>
      </c>
      <c r="BV62" s="135" t="s">
        <v>76</v>
      </c>
      <c r="BW62" s="135" t="s">
        <v>107</v>
      </c>
      <c r="BX62" s="135" t="s">
        <v>104</v>
      </c>
      <c r="CL62" s="135" t="s">
        <v>21</v>
      </c>
    </row>
    <row r="63" s="4" customFormat="1" ht="23.25" customHeight="1">
      <c r="A63" s="126" t="s">
        <v>84</v>
      </c>
      <c r="B63" s="65"/>
      <c r="C63" s="127"/>
      <c r="D63" s="127"/>
      <c r="E63" s="127"/>
      <c r="F63" s="128" t="s">
        <v>108</v>
      </c>
      <c r="G63" s="128"/>
      <c r="H63" s="128"/>
      <c r="I63" s="128"/>
      <c r="J63" s="128"/>
      <c r="K63" s="127"/>
      <c r="L63" s="128" t="s">
        <v>109</v>
      </c>
      <c r="M63" s="128"/>
      <c r="N63" s="128"/>
      <c r="O63" s="128"/>
      <c r="P63" s="128"/>
      <c r="Q63" s="128"/>
      <c r="R63" s="128"/>
      <c r="S63" s="128"/>
      <c r="T63" s="128"/>
      <c r="U63" s="128"/>
      <c r="V63" s="128"/>
      <c r="W63" s="128"/>
      <c r="X63" s="128"/>
      <c r="Y63" s="128"/>
      <c r="Z63" s="128"/>
      <c r="AA63" s="128"/>
      <c r="AB63" s="128"/>
      <c r="AC63" s="128"/>
      <c r="AD63" s="128"/>
      <c r="AE63" s="128"/>
      <c r="AF63" s="128"/>
      <c r="AG63" s="129">
        <f>'SO-01.4.2 - Kabely'!J34</f>
        <v>0</v>
      </c>
      <c r="AH63" s="127"/>
      <c r="AI63" s="127"/>
      <c r="AJ63" s="127"/>
      <c r="AK63" s="127"/>
      <c r="AL63" s="127"/>
      <c r="AM63" s="127"/>
      <c r="AN63" s="129">
        <f>SUM(AG63,AT63)</f>
        <v>0</v>
      </c>
      <c r="AO63" s="127"/>
      <c r="AP63" s="127"/>
      <c r="AQ63" s="130" t="s">
        <v>87</v>
      </c>
      <c r="AR63" s="67"/>
      <c r="AS63" s="131">
        <v>0</v>
      </c>
      <c r="AT63" s="132">
        <f>ROUND(SUM(AV63:AW63),2)</f>
        <v>0</v>
      </c>
      <c r="AU63" s="133">
        <f>'SO-01.4.2 - Kabely'!P91</f>
        <v>0</v>
      </c>
      <c r="AV63" s="132">
        <f>'SO-01.4.2 - Kabely'!J37</f>
        <v>0</v>
      </c>
      <c r="AW63" s="132">
        <f>'SO-01.4.2 - Kabely'!J38</f>
        <v>0</v>
      </c>
      <c r="AX63" s="132">
        <f>'SO-01.4.2 - Kabely'!J39</f>
        <v>0</v>
      </c>
      <c r="AY63" s="132">
        <f>'SO-01.4.2 - Kabely'!J40</f>
        <v>0</v>
      </c>
      <c r="AZ63" s="132">
        <f>'SO-01.4.2 - Kabely'!F37</f>
        <v>0</v>
      </c>
      <c r="BA63" s="132">
        <f>'SO-01.4.2 - Kabely'!F38</f>
        <v>0</v>
      </c>
      <c r="BB63" s="132">
        <f>'SO-01.4.2 - Kabely'!F39</f>
        <v>0</v>
      </c>
      <c r="BC63" s="132">
        <f>'SO-01.4.2 - Kabely'!F40</f>
        <v>0</v>
      </c>
      <c r="BD63" s="134">
        <f>'SO-01.4.2 - Kabely'!F41</f>
        <v>0</v>
      </c>
      <c r="BE63" s="4"/>
      <c r="BT63" s="135" t="s">
        <v>94</v>
      </c>
      <c r="BV63" s="135" t="s">
        <v>76</v>
      </c>
      <c r="BW63" s="135" t="s">
        <v>110</v>
      </c>
      <c r="BX63" s="135" t="s">
        <v>104</v>
      </c>
      <c r="CL63" s="135" t="s">
        <v>21</v>
      </c>
    </row>
    <row r="64" s="4" customFormat="1" ht="23.25" customHeight="1">
      <c r="A64" s="126" t="s">
        <v>84</v>
      </c>
      <c r="B64" s="65"/>
      <c r="C64" s="127"/>
      <c r="D64" s="127"/>
      <c r="E64" s="127"/>
      <c r="F64" s="128" t="s">
        <v>111</v>
      </c>
      <c r="G64" s="128"/>
      <c r="H64" s="128"/>
      <c r="I64" s="128"/>
      <c r="J64" s="128"/>
      <c r="K64" s="127"/>
      <c r="L64" s="128" t="s">
        <v>112</v>
      </c>
      <c r="M64" s="128"/>
      <c r="N64" s="128"/>
      <c r="O64" s="128"/>
      <c r="P64" s="128"/>
      <c r="Q64" s="128"/>
      <c r="R64" s="128"/>
      <c r="S64" s="128"/>
      <c r="T64" s="128"/>
      <c r="U64" s="128"/>
      <c r="V64" s="128"/>
      <c r="W64" s="128"/>
      <c r="X64" s="128"/>
      <c r="Y64" s="128"/>
      <c r="Z64" s="128"/>
      <c r="AA64" s="128"/>
      <c r="AB64" s="128"/>
      <c r="AC64" s="128"/>
      <c r="AD64" s="128"/>
      <c r="AE64" s="128"/>
      <c r="AF64" s="128"/>
      <c r="AG64" s="129">
        <f>'SO-01.4.3 - Svítidla'!J34</f>
        <v>0</v>
      </c>
      <c r="AH64" s="127"/>
      <c r="AI64" s="127"/>
      <c r="AJ64" s="127"/>
      <c r="AK64" s="127"/>
      <c r="AL64" s="127"/>
      <c r="AM64" s="127"/>
      <c r="AN64" s="129">
        <f>SUM(AG64,AT64)</f>
        <v>0</v>
      </c>
      <c r="AO64" s="127"/>
      <c r="AP64" s="127"/>
      <c r="AQ64" s="130" t="s">
        <v>87</v>
      </c>
      <c r="AR64" s="67"/>
      <c r="AS64" s="131">
        <v>0</v>
      </c>
      <c r="AT64" s="132">
        <f>ROUND(SUM(AV64:AW64),2)</f>
        <v>0</v>
      </c>
      <c r="AU64" s="133">
        <f>'SO-01.4.3 - Svítidla'!P91</f>
        <v>0</v>
      </c>
      <c r="AV64" s="132">
        <f>'SO-01.4.3 - Svítidla'!J37</f>
        <v>0</v>
      </c>
      <c r="AW64" s="132">
        <f>'SO-01.4.3 - Svítidla'!J38</f>
        <v>0</v>
      </c>
      <c r="AX64" s="132">
        <f>'SO-01.4.3 - Svítidla'!J39</f>
        <v>0</v>
      </c>
      <c r="AY64" s="132">
        <f>'SO-01.4.3 - Svítidla'!J40</f>
        <v>0</v>
      </c>
      <c r="AZ64" s="132">
        <f>'SO-01.4.3 - Svítidla'!F37</f>
        <v>0</v>
      </c>
      <c r="BA64" s="132">
        <f>'SO-01.4.3 - Svítidla'!F38</f>
        <v>0</v>
      </c>
      <c r="BB64" s="132">
        <f>'SO-01.4.3 - Svítidla'!F39</f>
        <v>0</v>
      </c>
      <c r="BC64" s="132">
        <f>'SO-01.4.3 - Svítidla'!F40</f>
        <v>0</v>
      </c>
      <c r="BD64" s="134">
        <f>'SO-01.4.3 - Svítidla'!F41</f>
        <v>0</v>
      </c>
      <c r="BE64" s="4"/>
      <c r="BT64" s="135" t="s">
        <v>94</v>
      </c>
      <c r="BV64" s="135" t="s">
        <v>76</v>
      </c>
      <c r="BW64" s="135" t="s">
        <v>113</v>
      </c>
      <c r="BX64" s="135" t="s">
        <v>104</v>
      </c>
      <c r="CL64" s="135" t="s">
        <v>21</v>
      </c>
    </row>
    <row r="65" s="4" customFormat="1" ht="23.25" customHeight="1">
      <c r="A65" s="126" t="s">
        <v>84</v>
      </c>
      <c r="B65" s="65"/>
      <c r="C65" s="127"/>
      <c r="D65" s="127"/>
      <c r="E65" s="127"/>
      <c r="F65" s="128" t="s">
        <v>114</v>
      </c>
      <c r="G65" s="128"/>
      <c r="H65" s="128"/>
      <c r="I65" s="128"/>
      <c r="J65" s="128"/>
      <c r="K65" s="127"/>
      <c r="L65" s="128" t="s">
        <v>115</v>
      </c>
      <c r="M65" s="128"/>
      <c r="N65" s="128"/>
      <c r="O65" s="128"/>
      <c r="P65" s="128"/>
      <c r="Q65" s="128"/>
      <c r="R65" s="128"/>
      <c r="S65" s="128"/>
      <c r="T65" s="128"/>
      <c r="U65" s="128"/>
      <c r="V65" s="128"/>
      <c r="W65" s="128"/>
      <c r="X65" s="128"/>
      <c r="Y65" s="128"/>
      <c r="Z65" s="128"/>
      <c r="AA65" s="128"/>
      <c r="AB65" s="128"/>
      <c r="AC65" s="128"/>
      <c r="AD65" s="128"/>
      <c r="AE65" s="128"/>
      <c r="AF65" s="128"/>
      <c r="AG65" s="129">
        <f>'SO-01.4.4 - Rozvaděče'!J34</f>
        <v>0</v>
      </c>
      <c r="AH65" s="127"/>
      <c r="AI65" s="127"/>
      <c r="AJ65" s="127"/>
      <c r="AK65" s="127"/>
      <c r="AL65" s="127"/>
      <c r="AM65" s="127"/>
      <c r="AN65" s="129">
        <f>SUM(AG65,AT65)</f>
        <v>0</v>
      </c>
      <c r="AO65" s="127"/>
      <c r="AP65" s="127"/>
      <c r="AQ65" s="130" t="s">
        <v>87</v>
      </c>
      <c r="AR65" s="67"/>
      <c r="AS65" s="131">
        <v>0</v>
      </c>
      <c r="AT65" s="132">
        <f>ROUND(SUM(AV65:AW65),2)</f>
        <v>0</v>
      </c>
      <c r="AU65" s="133">
        <f>'SO-01.4.4 - Rozvaděče'!P96</f>
        <v>0</v>
      </c>
      <c r="AV65" s="132">
        <f>'SO-01.4.4 - Rozvaděče'!J37</f>
        <v>0</v>
      </c>
      <c r="AW65" s="132">
        <f>'SO-01.4.4 - Rozvaděče'!J38</f>
        <v>0</v>
      </c>
      <c r="AX65" s="132">
        <f>'SO-01.4.4 - Rozvaděče'!J39</f>
        <v>0</v>
      </c>
      <c r="AY65" s="132">
        <f>'SO-01.4.4 - Rozvaděče'!J40</f>
        <v>0</v>
      </c>
      <c r="AZ65" s="132">
        <f>'SO-01.4.4 - Rozvaděče'!F37</f>
        <v>0</v>
      </c>
      <c r="BA65" s="132">
        <f>'SO-01.4.4 - Rozvaděče'!F38</f>
        <v>0</v>
      </c>
      <c r="BB65" s="132">
        <f>'SO-01.4.4 - Rozvaděče'!F39</f>
        <v>0</v>
      </c>
      <c r="BC65" s="132">
        <f>'SO-01.4.4 - Rozvaděče'!F40</f>
        <v>0</v>
      </c>
      <c r="BD65" s="134">
        <f>'SO-01.4.4 - Rozvaděče'!F41</f>
        <v>0</v>
      </c>
      <c r="BE65" s="4"/>
      <c r="BT65" s="135" t="s">
        <v>94</v>
      </c>
      <c r="BV65" s="135" t="s">
        <v>76</v>
      </c>
      <c r="BW65" s="135" t="s">
        <v>116</v>
      </c>
      <c r="BX65" s="135" t="s">
        <v>104</v>
      </c>
      <c r="CL65" s="135" t="s">
        <v>21</v>
      </c>
    </row>
    <row r="66" s="4" customFormat="1" ht="16.5" customHeight="1">
      <c r="A66" s="4"/>
      <c r="B66" s="65"/>
      <c r="C66" s="127"/>
      <c r="D66" s="127"/>
      <c r="E66" s="128" t="s">
        <v>117</v>
      </c>
      <c r="F66" s="128"/>
      <c r="G66" s="128"/>
      <c r="H66" s="128"/>
      <c r="I66" s="128"/>
      <c r="J66" s="127"/>
      <c r="K66" s="128" t="s">
        <v>118</v>
      </c>
      <c r="L66" s="128"/>
      <c r="M66" s="128"/>
      <c r="N66" s="128"/>
      <c r="O66" s="128"/>
      <c r="P66" s="128"/>
      <c r="Q66" s="128"/>
      <c r="R66" s="128"/>
      <c r="S66" s="128"/>
      <c r="T66" s="128"/>
      <c r="U66" s="128"/>
      <c r="V66" s="128"/>
      <c r="W66" s="128"/>
      <c r="X66" s="128"/>
      <c r="Y66" s="128"/>
      <c r="Z66" s="128"/>
      <c r="AA66" s="128"/>
      <c r="AB66" s="128"/>
      <c r="AC66" s="128"/>
      <c r="AD66" s="128"/>
      <c r="AE66" s="128"/>
      <c r="AF66" s="128"/>
      <c r="AG66" s="136">
        <f>ROUND(SUM(AG67:AG72),2)</f>
        <v>0</v>
      </c>
      <c r="AH66" s="127"/>
      <c r="AI66" s="127"/>
      <c r="AJ66" s="127"/>
      <c r="AK66" s="127"/>
      <c r="AL66" s="127"/>
      <c r="AM66" s="127"/>
      <c r="AN66" s="129">
        <f>SUM(AG66,AT66)</f>
        <v>0</v>
      </c>
      <c r="AO66" s="127"/>
      <c r="AP66" s="127"/>
      <c r="AQ66" s="130" t="s">
        <v>87</v>
      </c>
      <c r="AR66" s="67"/>
      <c r="AS66" s="131">
        <f>ROUND(SUM(AS67:AS72),2)</f>
        <v>0</v>
      </c>
      <c r="AT66" s="132">
        <f>ROUND(SUM(AV66:AW66),2)</f>
        <v>0</v>
      </c>
      <c r="AU66" s="133">
        <f>ROUND(SUM(AU67:AU72),5)</f>
        <v>0</v>
      </c>
      <c r="AV66" s="132">
        <f>ROUND(AZ66*L29,2)</f>
        <v>0</v>
      </c>
      <c r="AW66" s="132">
        <f>ROUND(BA66*L30,2)</f>
        <v>0</v>
      </c>
      <c r="AX66" s="132">
        <f>ROUND(BB66*L29,2)</f>
        <v>0</v>
      </c>
      <c r="AY66" s="132">
        <f>ROUND(BC66*L30,2)</f>
        <v>0</v>
      </c>
      <c r="AZ66" s="132">
        <f>ROUND(SUM(AZ67:AZ72),2)</f>
        <v>0</v>
      </c>
      <c r="BA66" s="132">
        <f>ROUND(SUM(BA67:BA72),2)</f>
        <v>0</v>
      </c>
      <c r="BB66" s="132">
        <f>ROUND(SUM(BB67:BB72),2)</f>
        <v>0</v>
      </c>
      <c r="BC66" s="132">
        <f>ROUND(SUM(BC67:BC72),2)</f>
        <v>0</v>
      </c>
      <c r="BD66" s="134">
        <f>ROUND(SUM(BD67:BD72),2)</f>
        <v>0</v>
      </c>
      <c r="BE66" s="4"/>
      <c r="BS66" s="135" t="s">
        <v>73</v>
      </c>
      <c r="BT66" s="135" t="s">
        <v>83</v>
      </c>
      <c r="BU66" s="135" t="s">
        <v>75</v>
      </c>
      <c r="BV66" s="135" t="s">
        <v>76</v>
      </c>
      <c r="BW66" s="135" t="s">
        <v>119</v>
      </c>
      <c r="BX66" s="135" t="s">
        <v>82</v>
      </c>
      <c r="CL66" s="135" t="s">
        <v>19</v>
      </c>
    </row>
    <row r="67" s="4" customFormat="1" ht="23.25" customHeight="1">
      <c r="A67" s="126" t="s">
        <v>84</v>
      </c>
      <c r="B67" s="65"/>
      <c r="C67" s="127"/>
      <c r="D67" s="127"/>
      <c r="E67" s="127"/>
      <c r="F67" s="128" t="s">
        <v>120</v>
      </c>
      <c r="G67" s="128"/>
      <c r="H67" s="128"/>
      <c r="I67" s="128"/>
      <c r="J67" s="128"/>
      <c r="K67" s="127"/>
      <c r="L67" s="128" t="s">
        <v>121</v>
      </c>
      <c r="M67" s="128"/>
      <c r="N67" s="128"/>
      <c r="O67" s="128"/>
      <c r="P67" s="128"/>
      <c r="Q67" s="128"/>
      <c r="R67" s="128"/>
      <c r="S67" s="128"/>
      <c r="T67" s="128"/>
      <c r="U67" s="128"/>
      <c r="V67" s="128"/>
      <c r="W67" s="128"/>
      <c r="X67" s="128"/>
      <c r="Y67" s="128"/>
      <c r="Z67" s="128"/>
      <c r="AA67" s="128"/>
      <c r="AB67" s="128"/>
      <c r="AC67" s="128"/>
      <c r="AD67" s="128"/>
      <c r="AE67" s="128"/>
      <c r="AF67" s="128"/>
      <c r="AG67" s="129">
        <f>'SO-01.5.1 - UKS'!J34</f>
        <v>0</v>
      </c>
      <c r="AH67" s="127"/>
      <c r="AI67" s="127"/>
      <c r="AJ67" s="127"/>
      <c r="AK67" s="127"/>
      <c r="AL67" s="127"/>
      <c r="AM67" s="127"/>
      <c r="AN67" s="129">
        <f>SUM(AG67,AT67)</f>
        <v>0</v>
      </c>
      <c r="AO67" s="127"/>
      <c r="AP67" s="127"/>
      <c r="AQ67" s="130" t="s">
        <v>87</v>
      </c>
      <c r="AR67" s="67"/>
      <c r="AS67" s="131">
        <v>0</v>
      </c>
      <c r="AT67" s="132">
        <f>ROUND(SUM(AV67:AW67),2)</f>
        <v>0</v>
      </c>
      <c r="AU67" s="133">
        <f>'SO-01.5.1 - UKS'!P92</f>
        <v>0</v>
      </c>
      <c r="AV67" s="132">
        <f>'SO-01.5.1 - UKS'!J37</f>
        <v>0</v>
      </c>
      <c r="AW67" s="132">
        <f>'SO-01.5.1 - UKS'!J38</f>
        <v>0</v>
      </c>
      <c r="AX67" s="132">
        <f>'SO-01.5.1 - UKS'!J39</f>
        <v>0</v>
      </c>
      <c r="AY67" s="132">
        <f>'SO-01.5.1 - UKS'!J40</f>
        <v>0</v>
      </c>
      <c r="AZ67" s="132">
        <f>'SO-01.5.1 - UKS'!F37</f>
        <v>0</v>
      </c>
      <c r="BA67" s="132">
        <f>'SO-01.5.1 - UKS'!F38</f>
        <v>0</v>
      </c>
      <c r="BB67" s="132">
        <f>'SO-01.5.1 - UKS'!F39</f>
        <v>0</v>
      </c>
      <c r="BC67" s="132">
        <f>'SO-01.5.1 - UKS'!F40</f>
        <v>0</v>
      </c>
      <c r="BD67" s="134">
        <f>'SO-01.5.1 - UKS'!F41</f>
        <v>0</v>
      </c>
      <c r="BE67" s="4"/>
      <c r="BT67" s="135" t="s">
        <v>94</v>
      </c>
      <c r="BV67" s="135" t="s">
        <v>76</v>
      </c>
      <c r="BW67" s="135" t="s">
        <v>122</v>
      </c>
      <c r="BX67" s="135" t="s">
        <v>119</v>
      </c>
      <c r="CL67" s="135" t="s">
        <v>21</v>
      </c>
    </row>
    <row r="68" s="4" customFormat="1" ht="23.25" customHeight="1">
      <c r="A68" s="126" t="s">
        <v>84</v>
      </c>
      <c r="B68" s="65"/>
      <c r="C68" s="127"/>
      <c r="D68" s="127"/>
      <c r="E68" s="127"/>
      <c r="F68" s="128" t="s">
        <v>123</v>
      </c>
      <c r="G68" s="128"/>
      <c r="H68" s="128"/>
      <c r="I68" s="128"/>
      <c r="J68" s="128"/>
      <c r="K68" s="127"/>
      <c r="L68" s="128" t="s">
        <v>124</v>
      </c>
      <c r="M68" s="128"/>
      <c r="N68" s="128"/>
      <c r="O68" s="128"/>
      <c r="P68" s="128"/>
      <c r="Q68" s="128"/>
      <c r="R68" s="128"/>
      <c r="S68" s="128"/>
      <c r="T68" s="128"/>
      <c r="U68" s="128"/>
      <c r="V68" s="128"/>
      <c r="W68" s="128"/>
      <c r="X68" s="128"/>
      <c r="Y68" s="128"/>
      <c r="Z68" s="128"/>
      <c r="AA68" s="128"/>
      <c r="AB68" s="128"/>
      <c r="AC68" s="128"/>
      <c r="AD68" s="128"/>
      <c r="AE68" s="128"/>
      <c r="AF68" s="128"/>
      <c r="AG68" s="129">
        <f>'SO-01.5.2 - PZTS'!J34</f>
        <v>0</v>
      </c>
      <c r="AH68" s="127"/>
      <c r="AI68" s="127"/>
      <c r="AJ68" s="127"/>
      <c r="AK68" s="127"/>
      <c r="AL68" s="127"/>
      <c r="AM68" s="127"/>
      <c r="AN68" s="129">
        <f>SUM(AG68,AT68)</f>
        <v>0</v>
      </c>
      <c r="AO68" s="127"/>
      <c r="AP68" s="127"/>
      <c r="AQ68" s="130" t="s">
        <v>87</v>
      </c>
      <c r="AR68" s="67"/>
      <c r="AS68" s="131">
        <v>0</v>
      </c>
      <c r="AT68" s="132">
        <f>ROUND(SUM(AV68:AW68),2)</f>
        <v>0</v>
      </c>
      <c r="AU68" s="133">
        <f>'SO-01.5.2 - PZTS'!P93</f>
        <v>0</v>
      </c>
      <c r="AV68" s="132">
        <f>'SO-01.5.2 - PZTS'!J37</f>
        <v>0</v>
      </c>
      <c r="AW68" s="132">
        <f>'SO-01.5.2 - PZTS'!J38</f>
        <v>0</v>
      </c>
      <c r="AX68" s="132">
        <f>'SO-01.5.2 - PZTS'!J39</f>
        <v>0</v>
      </c>
      <c r="AY68" s="132">
        <f>'SO-01.5.2 - PZTS'!J40</f>
        <v>0</v>
      </c>
      <c r="AZ68" s="132">
        <f>'SO-01.5.2 - PZTS'!F37</f>
        <v>0</v>
      </c>
      <c r="BA68" s="132">
        <f>'SO-01.5.2 - PZTS'!F38</f>
        <v>0</v>
      </c>
      <c r="BB68" s="132">
        <f>'SO-01.5.2 - PZTS'!F39</f>
        <v>0</v>
      </c>
      <c r="BC68" s="132">
        <f>'SO-01.5.2 - PZTS'!F40</f>
        <v>0</v>
      </c>
      <c r="BD68" s="134">
        <f>'SO-01.5.2 - PZTS'!F41</f>
        <v>0</v>
      </c>
      <c r="BE68" s="4"/>
      <c r="BT68" s="135" t="s">
        <v>94</v>
      </c>
      <c r="BV68" s="135" t="s">
        <v>76</v>
      </c>
      <c r="BW68" s="135" t="s">
        <v>125</v>
      </c>
      <c r="BX68" s="135" t="s">
        <v>119</v>
      </c>
      <c r="CL68" s="135" t="s">
        <v>21</v>
      </c>
    </row>
    <row r="69" s="4" customFormat="1" ht="23.25" customHeight="1">
      <c r="A69" s="126" t="s">
        <v>84</v>
      </c>
      <c r="B69" s="65"/>
      <c r="C69" s="127"/>
      <c r="D69" s="127"/>
      <c r="E69" s="127"/>
      <c r="F69" s="128" t="s">
        <v>126</v>
      </c>
      <c r="G69" s="128"/>
      <c r="H69" s="128"/>
      <c r="I69" s="128"/>
      <c r="J69" s="128"/>
      <c r="K69" s="127"/>
      <c r="L69" s="128" t="s">
        <v>127</v>
      </c>
      <c r="M69" s="128"/>
      <c r="N69" s="128"/>
      <c r="O69" s="128"/>
      <c r="P69" s="128"/>
      <c r="Q69" s="128"/>
      <c r="R69" s="128"/>
      <c r="S69" s="128"/>
      <c r="T69" s="128"/>
      <c r="U69" s="128"/>
      <c r="V69" s="128"/>
      <c r="W69" s="128"/>
      <c r="X69" s="128"/>
      <c r="Y69" s="128"/>
      <c r="Z69" s="128"/>
      <c r="AA69" s="128"/>
      <c r="AB69" s="128"/>
      <c r="AC69" s="128"/>
      <c r="AD69" s="128"/>
      <c r="AE69" s="128"/>
      <c r="AF69" s="128"/>
      <c r="AG69" s="129">
        <f>'SO-01.5.3 - Vnější ochran...'!J34</f>
        <v>0</v>
      </c>
      <c r="AH69" s="127"/>
      <c r="AI69" s="127"/>
      <c r="AJ69" s="127"/>
      <c r="AK69" s="127"/>
      <c r="AL69" s="127"/>
      <c r="AM69" s="127"/>
      <c r="AN69" s="129">
        <f>SUM(AG69,AT69)</f>
        <v>0</v>
      </c>
      <c r="AO69" s="127"/>
      <c r="AP69" s="127"/>
      <c r="AQ69" s="130" t="s">
        <v>87</v>
      </c>
      <c r="AR69" s="67"/>
      <c r="AS69" s="131">
        <v>0</v>
      </c>
      <c r="AT69" s="132">
        <f>ROUND(SUM(AV69:AW69),2)</f>
        <v>0</v>
      </c>
      <c r="AU69" s="133">
        <f>'SO-01.5.3 - Vnější ochran...'!P93</f>
        <v>0</v>
      </c>
      <c r="AV69" s="132">
        <f>'SO-01.5.3 - Vnější ochran...'!J37</f>
        <v>0</v>
      </c>
      <c r="AW69" s="132">
        <f>'SO-01.5.3 - Vnější ochran...'!J38</f>
        <v>0</v>
      </c>
      <c r="AX69" s="132">
        <f>'SO-01.5.3 - Vnější ochran...'!J39</f>
        <v>0</v>
      </c>
      <c r="AY69" s="132">
        <f>'SO-01.5.3 - Vnější ochran...'!J40</f>
        <v>0</v>
      </c>
      <c r="AZ69" s="132">
        <f>'SO-01.5.3 - Vnější ochran...'!F37</f>
        <v>0</v>
      </c>
      <c r="BA69" s="132">
        <f>'SO-01.5.3 - Vnější ochran...'!F38</f>
        <v>0</v>
      </c>
      <c r="BB69" s="132">
        <f>'SO-01.5.3 - Vnější ochran...'!F39</f>
        <v>0</v>
      </c>
      <c r="BC69" s="132">
        <f>'SO-01.5.3 - Vnější ochran...'!F40</f>
        <v>0</v>
      </c>
      <c r="BD69" s="134">
        <f>'SO-01.5.3 - Vnější ochran...'!F41</f>
        <v>0</v>
      </c>
      <c r="BE69" s="4"/>
      <c r="BT69" s="135" t="s">
        <v>94</v>
      </c>
      <c r="BV69" s="135" t="s">
        <v>76</v>
      </c>
      <c r="BW69" s="135" t="s">
        <v>128</v>
      </c>
      <c r="BX69" s="135" t="s">
        <v>119</v>
      </c>
      <c r="CL69" s="135" t="s">
        <v>21</v>
      </c>
    </row>
    <row r="70" s="4" customFormat="1" ht="23.25" customHeight="1">
      <c r="A70" s="126" t="s">
        <v>84</v>
      </c>
      <c r="B70" s="65"/>
      <c r="C70" s="127"/>
      <c r="D70" s="127"/>
      <c r="E70" s="127"/>
      <c r="F70" s="128" t="s">
        <v>129</v>
      </c>
      <c r="G70" s="128"/>
      <c r="H70" s="128"/>
      <c r="I70" s="128"/>
      <c r="J70" s="128"/>
      <c r="K70" s="127"/>
      <c r="L70" s="128" t="s">
        <v>130</v>
      </c>
      <c r="M70" s="128"/>
      <c r="N70" s="128"/>
      <c r="O70" s="128"/>
      <c r="P70" s="128"/>
      <c r="Q70" s="128"/>
      <c r="R70" s="128"/>
      <c r="S70" s="128"/>
      <c r="T70" s="128"/>
      <c r="U70" s="128"/>
      <c r="V70" s="128"/>
      <c r="W70" s="128"/>
      <c r="X70" s="128"/>
      <c r="Y70" s="128"/>
      <c r="Z70" s="128"/>
      <c r="AA70" s="128"/>
      <c r="AB70" s="128"/>
      <c r="AC70" s="128"/>
      <c r="AD70" s="128"/>
      <c r="AE70" s="128"/>
      <c r="AF70" s="128"/>
      <c r="AG70" s="129">
        <f>'SO-01.5.4 - Domovní zvonky'!J34</f>
        <v>0</v>
      </c>
      <c r="AH70" s="127"/>
      <c r="AI70" s="127"/>
      <c r="AJ70" s="127"/>
      <c r="AK70" s="127"/>
      <c r="AL70" s="127"/>
      <c r="AM70" s="127"/>
      <c r="AN70" s="129">
        <f>SUM(AG70,AT70)</f>
        <v>0</v>
      </c>
      <c r="AO70" s="127"/>
      <c r="AP70" s="127"/>
      <c r="AQ70" s="130" t="s">
        <v>87</v>
      </c>
      <c r="AR70" s="67"/>
      <c r="AS70" s="131">
        <v>0</v>
      </c>
      <c r="AT70" s="132">
        <f>ROUND(SUM(AV70:AW70),2)</f>
        <v>0</v>
      </c>
      <c r="AU70" s="133">
        <f>'SO-01.5.4 - Domovní zvonky'!P93</f>
        <v>0</v>
      </c>
      <c r="AV70" s="132">
        <f>'SO-01.5.4 - Domovní zvonky'!J37</f>
        <v>0</v>
      </c>
      <c r="AW70" s="132">
        <f>'SO-01.5.4 - Domovní zvonky'!J38</f>
        <v>0</v>
      </c>
      <c r="AX70" s="132">
        <f>'SO-01.5.4 - Domovní zvonky'!J39</f>
        <v>0</v>
      </c>
      <c r="AY70" s="132">
        <f>'SO-01.5.4 - Domovní zvonky'!J40</f>
        <v>0</v>
      </c>
      <c r="AZ70" s="132">
        <f>'SO-01.5.4 - Domovní zvonky'!F37</f>
        <v>0</v>
      </c>
      <c r="BA70" s="132">
        <f>'SO-01.5.4 - Domovní zvonky'!F38</f>
        <v>0</v>
      </c>
      <c r="BB70" s="132">
        <f>'SO-01.5.4 - Domovní zvonky'!F39</f>
        <v>0</v>
      </c>
      <c r="BC70" s="132">
        <f>'SO-01.5.4 - Domovní zvonky'!F40</f>
        <v>0</v>
      </c>
      <c r="BD70" s="134">
        <f>'SO-01.5.4 - Domovní zvonky'!F41</f>
        <v>0</v>
      </c>
      <c r="BE70" s="4"/>
      <c r="BT70" s="135" t="s">
        <v>94</v>
      </c>
      <c r="BV70" s="135" t="s">
        <v>76</v>
      </c>
      <c r="BW70" s="135" t="s">
        <v>131</v>
      </c>
      <c r="BX70" s="135" t="s">
        <v>119</v>
      </c>
      <c r="CL70" s="135" t="s">
        <v>21</v>
      </c>
    </row>
    <row r="71" s="4" customFormat="1" ht="23.25" customHeight="1">
      <c r="A71" s="126" t="s">
        <v>84</v>
      </c>
      <c r="B71" s="65"/>
      <c r="C71" s="127"/>
      <c r="D71" s="127"/>
      <c r="E71" s="127"/>
      <c r="F71" s="128" t="s">
        <v>132</v>
      </c>
      <c r="G71" s="128"/>
      <c r="H71" s="128"/>
      <c r="I71" s="128"/>
      <c r="J71" s="128"/>
      <c r="K71" s="127"/>
      <c r="L71" s="128" t="s">
        <v>133</v>
      </c>
      <c r="M71" s="128"/>
      <c r="N71" s="128"/>
      <c r="O71" s="128"/>
      <c r="P71" s="128"/>
      <c r="Q71" s="128"/>
      <c r="R71" s="128"/>
      <c r="S71" s="128"/>
      <c r="T71" s="128"/>
      <c r="U71" s="128"/>
      <c r="V71" s="128"/>
      <c r="W71" s="128"/>
      <c r="X71" s="128"/>
      <c r="Y71" s="128"/>
      <c r="Z71" s="128"/>
      <c r="AA71" s="128"/>
      <c r="AB71" s="128"/>
      <c r="AC71" s="128"/>
      <c r="AD71" s="128"/>
      <c r="AE71" s="128"/>
      <c r="AF71" s="128"/>
      <c r="AG71" s="129">
        <f>'SO-01.5.5 - TV+FM'!J34</f>
        <v>0</v>
      </c>
      <c r="AH71" s="127"/>
      <c r="AI71" s="127"/>
      <c r="AJ71" s="127"/>
      <c r="AK71" s="127"/>
      <c r="AL71" s="127"/>
      <c r="AM71" s="127"/>
      <c r="AN71" s="129">
        <f>SUM(AG71,AT71)</f>
        <v>0</v>
      </c>
      <c r="AO71" s="127"/>
      <c r="AP71" s="127"/>
      <c r="AQ71" s="130" t="s">
        <v>87</v>
      </c>
      <c r="AR71" s="67"/>
      <c r="AS71" s="131">
        <v>0</v>
      </c>
      <c r="AT71" s="132">
        <f>ROUND(SUM(AV71:AW71),2)</f>
        <v>0</v>
      </c>
      <c r="AU71" s="133">
        <f>'SO-01.5.5 - TV+FM'!P93</f>
        <v>0</v>
      </c>
      <c r="AV71" s="132">
        <f>'SO-01.5.5 - TV+FM'!J37</f>
        <v>0</v>
      </c>
      <c r="AW71" s="132">
        <f>'SO-01.5.5 - TV+FM'!J38</f>
        <v>0</v>
      </c>
      <c r="AX71" s="132">
        <f>'SO-01.5.5 - TV+FM'!J39</f>
        <v>0</v>
      </c>
      <c r="AY71" s="132">
        <f>'SO-01.5.5 - TV+FM'!J40</f>
        <v>0</v>
      </c>
      <c r="AZ71" s="132">
        <f>'SO-01.5.5 - TV+FM'!F37</f>
        <v>0</v>
      </c>
      <c r="BA71" s="132">
        <f>'SO-01.5.5 - TV+FM'!F38</f>
        <v>0</v>
      </c>
      <c r="BB71" s="132">
        <f>'SO-01.5.5 - TV+FM'!F39</f>
        <v>0</v>
      </c>
      <c r="BC71" s="132">
        <f>'SO-01.5.5 - TV+FM'!F40</f>
        <v>0</v>
      </c>
      <c r="BD71" s="134">
        <f>'SO-01.5.5 - TV+FM'!F41</f>
        <v>0</v>
      </c>
      <c r="BE71" s="4"/>
      <c r="BT71" s="135" t="s">
        <v>94</v>
      </c>
      <c r="BV71" s="135" t="s">
        <v>76</v>
      </c>
      <c r="BW71" s="135" t="s">
        <v>134</v>
      </c>
      <c r="BX71" s="135" t="s">
        <v>119</v>
      </c>
      <c r="CL71" s="135" t="s">
        <v>21</v>
      </c>
    </row>
    <row r="72" s="4" customFormat="1" ht="23.25" customHeight="1">
      <c r="A72" s="126" t="s">
        <v>84</v>
      </c>
      <c r="B72" s="65"/>
      <c r="C72" s="127"/>
      <c r="D72" s="127"/>
      <c r="E72" s="127"/>
      <c r="F72" s="128" t="s">
        <v>135</v>
      </c>
      <c r="G72" s="128"/>
      <c r="H72" s="128"/>
      <c r="I72" s="128"/>
      <c r="J72" s="128"/>
      <c r="K72" s="127"/>
      <c r="L72" s="128" t="s">
        <v>136</v>
      </c>
      <c r="M72" s="128"/>
      <c r="N72" s="128"/>
      <c r="O72" s="128"/>
      <c r="P72" s="128"/>
      <c r="Q72" s="128"/>
      <c r="R72" s="128"/>
      <c r="S72" s="128"/>
      <c r="T72" s="128"/>
      <c r="U72" s="128"/>
      <c r="V72" s="128"/>
      <c r="W72" s="128"/>
      <c r="X72" s="128"/>
      <c r="Y72" s="128"/>
      <c r="Z72" s="128"/>
      <c r="AA72" s="128"/>
      <c r="AB72" s="128"/>
      <c r="AC72" s="128"/>
      <c r="AD72" s="128"/>
      <c r="AE72" s="128"/>
      <c r="AF72" s="128"/>
      <c r="AG72" s="129">
        <f>'SO-01.5.6 - Trasy'!J34</f>
        <v>0</v>
      </c>
      <c r="AH72" s="127"/>
      <c r="AI72" s="127"/>
      <c r="AJ72" s="127"/>
      <c r="AK72" s="127"/>
      <c r="AL72" s="127"/>
      <c r="AM72" s="127"/>
      <c r="AN72" s="129">
        <f>SUM(AG72,AT72)</f>
        <v>0</v>
      </c>
      <c r="AO72" s="127"/>
      <c r="AP72" s="127"/>
      <c r="AQ72" s="130" t="s">
        <v>87</v>
      </c>
      <c r="AR72" s="67"/>
      <c r="AS72" s="131">
        <v>0</v>
      </c>
      <c r="AT72" s="132">
        <f>ROUND(SUM(AV72:AW72),2)</f>
        <v>0</v>
      </c>
      <c r="AU72" s="133">
        <f>'SO-01.5.6 - Trasy'!P93</f>
        <v>0</v>
      </c>
      <c r="AV72" s="132">
        <f>'SO-01.5.6 - Trasy'!J37</f>
        <v>0</v>
      </c>
      <c r="AW72" s="132">
        <f>'SO-01.5.6 - Trasy'!J38</f>
        <v>0</v>
      </c>
      <c r="AX72" s="132">
        <f>'SO-01.5.6 - Trasy'!J39</f>
        <v>0</v>
      </c>
      <c r="AY72" s="132">
        <f>'SO-01.5.6 - Trasy'!J40</f>
        <v>0</v>
      </c>
      <c r="AZ72" s="132">
        <f>'SO-01.5.6 - Trasy'!F37</f>
        <v>0</v>
      </c>
      <c r="BA72" s="132">
        <f>'SO-01.5.6 - Trasy'!F38</f>
        <v>0</v>
      </c>
      <c r="BB72" s="132">
        <f>'SO-01.5.6 - Trasy'!F39</f>
        <v>0</v>
      </c>
      <c r="BC72" s="132">
        <f>'SO-01.5.6 - Trasy'!F40</f>
        <v>0</v>
      </c>
      <c r="BD72" s="134">
        <f>'SO-01.5.6 - Trasy'!F41</f>
        <v>0</v>
      </c>
      <c r="BE72" s="4"/>
      <c r="BT72" s="135" t="s">
        <v>94</v>
      </c>
      <c r="BV72" s="135" t="s">
        <v>76</v>
      </c>
      <c r="BW72" s="135" t="s">
        <v>137</v>
      </c>
      <c r="BX72" s="135" t="s">
        <v>119</v>
      </c>
      <c r="CL72" s="135" t="s">
        <v>21</v>
      </c>
    </row>
    <row r="73" s="4" customFormat="1" ht="16.5" customHeight="1">
      <c r="A73" s="126" t="s">
        <v>84</v>
      </c>
      <c r="B73" s="65"/>
      <c r="C73" s="127"/>
      <c r="D73" s="127"/>
      <c r="E73" s="128" t="s">
        <v>138</v>
      </c>
      <c r="F73" s="128"/>
      <c r="G73" s="128"/>
      <c r="H73" s="128"/>
      <c r="I73" s="128"/>
      <c r="J73" s="127"/>
      <c r="K73" s="128" t="s">
        <v>139</v>
      </c>
      <c r="L73" s="128"/>
      <c r="M73" s="128"/>
      <c r="N73" s="128"/>
      <c r="O73" s="128"/>
      <c r="P73" s="128"/>
      <c r="Q73" s="128"/>
      <c r="R73" s="128"/>
      <c r="S73" s="128"/>
      <c r="T73" s="128"/>
      <c r="U73" s="128"/>
      <c r="V73" s="128"/>
      <c r="W73" s="128"/>
      <c r="X73" s="128"/>
      <c r="Y73" s="128"/>
      <c r="Z73" s="128"/>
      <c r="AA73" s="128"/>
      <c r="AB73" s="128"/>
      <c r="AC73" s="128"/>
      <c r="AD73" s="128"/>
      <c r="AE73" s="128"/>
      <c r="AF73" s="128"/>
      <c r="AG73" s="129">
        <f>'SO-01.6 - Vzduchotechnika'!J32</f>
        <v>0</v>
      </c>
      <c r="AH73" s="127"/>
      <c r="AI73" s="127"/>
      <c r="AJ73" s="127"/>
      <c r="AK73" s="127"/>
      <c r="AL73" s="127"/>
      <c r="AM73" s="127"/>
      <c r="AN73" s="129">
        <f>SUM(AG73,AT73)</f>
        <v>0</v>
      </c>
      <c r="AO73" s="127"/>
      <c r="AP73" s="127"/>
      <c r="AQ73" s="130" t="s">
        <v>87</v>
      </c>
      <c r="AR73" s="67"/>
      <c r="AS73" s="131">
        <v>0</v>
      </c>
      <c r="AT73" s="132">
        <f>ROUND(SUM(AV73:AW73),2)</f>
        <v>0</v>
      </c>
      <c r="AU73" s="133">
        <f>'SO-01.6 - Vzduchotechnika'!P89</f>
        <v>0</v>
      </c>
      <c r="AV73" s="132">
        <f>'SO-01.6 - Vzduchotechnika'!J35</f>
        <v>0</v>
      </c>
      <c r="AW73" s="132">
        <f>'SO-01.6 - Vzduchotechnika'!J36</f>
        <v>0</v>
      </c>
      <c r="AX73" s="132">
        <f>'SO-01.6 - Vzduchotechnika'!J37</f>
        <v>0</v>
      </c>
      <c r="AY73" s="132">
        <f>'SO-01.6 - Vzduchotechnika'!J38</f>
        <v>0</v>
      </c>
      <c r="AZ73" s="132">
        <f>'SO-01.6 - Vzduchotechnika'!F35</f>
        <v>0</v>
      </c>
      <c r="BA73" s="132">
        <f>'SO-01.6 - Vzduchotechnika'!F36</f>
        <v>0</v>
      </c>
      <c r="BB73" s="132">
        <f>'SO-01.6 - Vzduchotechnika'!F37</f>
        <v>0</v>
      </c>
      <c r="BC73" s="132">
        <f>'SO-01.6 - Vzduchotechnika'!F38</f>
        <v>0</v>
      </c>
      <c r="BD73" s="134">
        <f>'SO-01.6 - Vzduchotechnika'!F39</f>
        <v>0</v>
      </c>
      <c r="BE73" s="4"/>
      <c r="BT73" s="135" t="s">
        <v>83</v>
      </c>
      <c r="BV73" s="135" t="s">
        <v>76</v>
      </c>
      <c r="BW73" s="135" t="s">
        <v>140</v>
      </c>
      <c r="BX73" s="135" t="s">
        <v>82</v>
      </c>
      <c r="CL73" s="135" t="s">
        <v>21</v>
      </c>
    </row>
    <row r="74" s="7" customFormat="1" ht="16.5" customHeight="1">
      <c r="A74" s="126" t="s">
        <v>84</v>
      </c>
      <c r="B74" s="113"/>
      <c r="C74" s="114"/>
      <c r="D74" s="115" t="s">
        <v>141</v>
      </c>
      <c r="E74" s="115"/>
      <c r="F74" s="115"/>
      <c r="G74" s="115"/>
      <c r="H74" s="115"/>
      <c r="I74" s="116"/>
      <c r="J74" s="115" t="s">
        <v>142</v>
      </c>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8">
        <f>'SO-02 - Zpevnněné plochy'!J30</f>
        <v>0</v>
      </c>
      <c r="AH74" s="116"/>
      <c r="AI74" s="116"/>
      <c r="AJ74" s="116"/>
      <c r="AK74" s="116"/>
      <c r="AL74" s="116"/>
      <c r="AM74" s="116"/>
      <c r="AN74" s="118">
        <f>SUM(AG74,AT74)</f>
        <v>0</v>
      </c>
      <c r="AO74" s="116"/>
      <c r="AP74" s="116"/>
      <c r="AQ74" s="119" t="s">
        <v>80</v>
      </c>
      <c r="AR74" s="120"/>
      <c r="AS74" s="121">
        <v>0</v>
      </c>
      <c r="AT74" s="122">
        <f>ROUND(SUM(AV74:AW74),2)</f>
        <v>0</v>
      </c>
      <c r="AU74" s="123">
        <f>'SO-02 - Zpevnněné plochy'!P83</f>
        <v>0</v>
      </c>
      <c r="AV74" s="122">
        <f>'SO-02 - Zpevnněné plochy'!J33</f>
        <v>0</v>
      </c>
      <c r="AW74" s="122">
        <f>'SO-02 - Zpevnněné plochy'!J34</f>
        <v>0</v>
      </c>
      <c r="AX74" s="122">
        <f>'SO-02 - Zpevnněné plochy'!J35</f>
        <v>0</v>
      </c>
      <c r="AY74" s="122">
        <f>'SO-02 - Zpevnněné plochy'!J36</f>
        <v>0</v>
      </c>
      <c r="AZ74" s="122">
        <f>'SO-02 - Zpevnněné plochy'!F33</f>
        <v>0</v>
      </c>
      <c r="BA74" s="122">
        <f>'SO-02 - Zpevnněné plochy'!F34</f>
        <v>0</v>
      </c>
      <c r="BB74" s="122">
        <f>'SO-02 - Zpevnněné plochy'!F35</f>
        <v>0</v>
      </c>
      <c r="BC74" s="122">
        <f>'SO-02 - Zpevnněné plochy'!F36</f>
        <v>0</v>
      </c>
      <c r="BD74" s="124">
        <f>'SO-02 - Zpevnněné plochy'!F37</f>
        <v>0</v>
      </c>
      <c r="BE74" s="7"/>
      <c r="BT74" s="125" t="s">
        <v>81</v>
      </c>
      <c r="BV74" s="125" t="s">
        <v>76</v>
      </c>
      <c r="BW74" s="125" t="s">
        <v>143</v>
      </c>
      <c r="BX74" s="125" t="s">
        <v>5</v>
      </c>
      <c r="CL74" s="125" t="s">
        <v>19</v>
      </c>
      <c r="CM74" s="125" t="s">
        <v>83</v>
      </c>
    </row>
    <row r="75" s="7" customFormat="1" ht="16.5" customHeight="1">
      <c r="A75" s="126" t="s">
        <v>84</v>
      </c>
      <c r="B75" s="113"/>
      <c r="C75" s="114"/>
      <c r="D75" s="115" t="s">
        <v>144</v>
      </c>
      <c r="E75" s="115"/>
      <c r="F75" s="115"/>
      <c r="G75" s="115"/>
      <c r="H75" s="115"/>
      <c r="I75" s="116"/>
      <c r="J75" s="115" t="s">
        <v>145</v>
      </c>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8">
        <f>'VRN - Vedlejší rozpočtové...'!J30</f>
        <v>0</v>
      </c>
      <c r="AH75" s="116"/>
      <c r="AI75" s="116"/>
      <c r="AJ75" s="116"/>
      <c r="AK75" s="116"/>
      <c r="AL75" s="116"/>
      <c r="AM75" s="116"/>
      <c r="AN75" s="118">
        <f>SUM(AG75,AT75)</f>
        <v>0</v>
      </c>
      <c r="AO75" s="116"/>
      <c r="AP75" s="116"/>
      <c r="AQ75" s="119" t="s">
        <v>80</v>
      </c>
      <c r="AR75" s="120"/>
      <c r="AS75" s="137">
        <v>0</v>
      </c>
      <c r="AT75" s="138">
        <f>ROUND(SUM(AV75:AW75),2)</f>
        <v>0</v>
      </c>
      <c r="AU75" s="139">
        <f>'VRN - Vedlejší rozpočtové...'!P81</f>
        <v>0</v>
      </c>
      <c r="AV75" s="138">
        <f>'VRN - Vedlejší rozpočtové...'!J33</f>
        <v>0</v>
      </c>
      <c r="AW75" s="138">
        <f>'VRN - Vedlejší rozpočtové...'!J34</f>
        <v>0</v>
      </c>
      <c r="AX75" s="138">
        <f>'VRN - Vedlejší rozpočtové...'!J35</f>
        <v>0</v>
      </c>
      <c r="AY75" s="138">
        <f>'VRN - Vedlejší rozpočtové...'!J36</f>
        <v>0</v>
      </c>
      <c r="AZ75" s="138">
        <f>'VRN - Vedlejší rozpočtové...'!F33</f>
        <v>0</v>
      </c>
      <c r="BA75" s="138">
        <f>'VRN - Vedlejší rozpočtové...'!F34</f>
        <v>0</v>
      </c>
      <c r="BB75" s="138">
        <f>'VRN - Vedlejší rozpočtové...'!F35</f>
        <v>0</v>
      </c>
      <c r="BC75" s="138">
        <f>'VRN - Vedlejší rozpočtové...'!F36</f>
        <v>0</v>
      </c>
      <c r="BD75" s="140">
        <f>'VRN - Vedlejší rozpočtové...'!F37</f>
        <v>0</v>
      </c>
      <c r="BE75" s="7"/>
      <c r="BT75" s="125" t="s">
        <v>81</v>
      </c>
      <c r="BV75" s="125" t="s">
        <v>76</v>
      </c>
      <c r="BW75" s="125" t="s">
        <v>146</v>
      </c>
      <c r="BX75" s="125" t="s">
        <v>5</v>
      </c>
      <c r="CL75" s="125" t="s">
        <v>19</v>
      </c>
      <c r="CM75" s="125" t="s">
        <v>83</v>
      </c>
    </row>
    <row r="76" s="2" customFormat="1" ht="30" customHeight="1">
      <c r="A76" s="40"/>
      <c r="B76" s="41"/>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6"/>
      <c r="AS76" s="40"/>
      <c r="AT76" s="40"/>
      <c r="AU76" s="40"/>
      <c r="AV76" s="40"/>
      <c r="AW76" s="40"/>
      <c r="AX76" s="40"/>
      <c r="AY76" s="40"/>
      <c r="AZ76" s="40"/>
      <c r="BA76" s="40"/>
      <c r="BB76" s="40"/>
      <c r="BC76" s="40"/>
      <c r="BD76" s="40"/>
      <c r="BE76" s="40"/>
    </row>
    <row r="77" s="2" customFormat="1" ht="6.96" customHeight="1">
      <c r="A77" s="40"/>
      <c r="B77" s="61"/>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46"/>
      <c r="AS77" s="40"/>
      <c r="AT77" s="40"/>
      <c r="AU77" s="40"/>
      <c r="AV77" s="40"/>
      <c r="AW77" s="40"/>
      <c r="AX77" s="40"/>
      <c r="AY77" s="40"/>
      <c r="AZ77" s="40"/>
      <c r="BA77" s="40"/>
      <c r="BB77" s="40"/>
      <c r="BC77" s="40"/>
      <c r="BD77" s="40"/>
      <c r="BE77" s="40"/>
    </row>
  </sheetData>
  <sheetProtection sheet="1" formatColumns="0" formatRows="0" objects="1" scenarios="1" spinCount="100000" saltValue="NrOJcgQQktKHSmWM9D0wHT96aNmeDyLlk7xz+dv8nSmawLMgwOiLHALDM1no8HFh5FJaJuF6LtpVBSl8fklW5w==" hashValue="RRP4H2y1VmnquHy8P69eiITkB13X7/vzngLXPsLO6DZPQVR3HFgCMZAWe1GIqkPt20Dl+0GPPBPyiRkpNJXk+g==" algorithmName="SHA-512" password="CC35"/>
  <mergeCells count="122">
    <mergeCell ref="C52:G52"/>
    <mergeCell ref="D55:H55"/>
    <mergeCell ref="E60:I60"/>
    <mergeCell ref="E61:I61"/>
    <mergeCell ref="E56:I56"/>
    <mergeCell ref="E57:I57"/>
    <mergeCell ref="F64:J64"/>
    <mergeCell ref="F63:J63"/>
    <mergeCell ref="F58:J58"/>
    <mergeCell ref="F62:J62"/>
    <mergeCell ref="F59:J59"/>
    <mergeCell ref="I52:AF52"/>
    <mergeCell ref="J55:AF55"/>
    <mergeCell ref="K56:AF56"/>
    <mergeCell ref="K57:AF57"/>
    <mergeCell ref="K61:AF61"/>
    <mergeCell ref="K60:AF60"/>
    <mergeCell ref="L62:AF62"/>
    <mergeCell ref="L59:AF59"/>
    <mergeCell ref="L63:AF63"/>
    <mergeCell ref="L45:AO45"/>
    <mergeCell ref="L58:AF58"/>
    <mergeCell ref="L64:AF64"/>
    <mergeCell ref="F65:J65"/>
    <mergeCell ref="L65:AF65"/>
    <mergeCell ref="E66:I66"/>
    <mergeCell ref="K66:AF66"/>
    <mergeCell ref="F67:J67"/>
    <mergeCell ref="L67:AF67"/>
    <mergeCell ref="F68:J68"/>
    <mergeCell ref="L68:AF68"/>
    <mergeCell ref="F69:J69"/>
    <mergeCell ref="L69:AF69"/>
    <mergeCell ref="F70:J70"/>
    <mergeCell ref="L70:AF70"/>
    <mergeCell ref="F71:J71"/>
    <mergeCell ref="L71:AF71"/>
    <mergeCell ref="F72:J72"/>
    <mergeCell ref="L72:AF72"/>
    <mergeCell ref="E73:I73"/>
    <mergeCell ref="K73:AF73"/>
    <mergeCell ref="D74:H74"/>
    <mergeCell ref="J74:AF74"/>
    <mergeCell ref="D75:H75"/>
    <mergeCell ref="J75:AF75"/>
    <mergeCell ref="AG54:AM54"/>
    <mergeCell ref="BE5:BE32"/>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 ref="AG58:AM58"/>
    <mergeCell ref="AG64:AM64"/>
    <mergeCell ref="AG57:AM57"/>
    <mergeCell ref="AG56:AM56"/>
    <mergeCell ref="AG61:AM61"/>
    <mergeCell ref="AG59:AM59"/>
    <mergeCell ref="AG52:AM52"/>
    <mergeCell ref="AG63:AM63"/>
    <mergeCell ref="AG60:AM60"/>
    <mergeCell ref="AG55:AM55"/>
    <mergeCell ref="AG62:AM62"/>
    <mergeCell ref="AM49:AP49"/>
    <mergeCell ref="AM47:AN47"/>
    <mergeCell ref="AM50:AP50"/>
    <mergeCell ref="AN64:AP64"/>
    <mergeCell ref="AN63:AP63"/>
    <mergeCell ref="AN61:AP61"/>
    <mergeCell ref="AN62:AP62"/>
    <mergeCell ref="AN60:AP60"/>
    <mergeCell ref="AN55:AP55"/>
    <mergeCell ref="AN59:AP59"/>
    <mergeCell ref="AN56:AP56"/>
    <mergeCell ref="AN58:AP58"/>
    <mergeCell ref="AN52:AP52"/>
    <mergeCell ref="AN57:AP57"/>
    <mergeCell ref="AS49:AT51"/>
    <mergeCell ref="AN65:AP65"/>
    <mergeCell ref="AG65:AM65"/>
    <mergeCell ref="AN66:AP66"/>
    <mergeCell ref="AG66:AM66"/>
    <mergeCell ref="AN67:AP67"/>
    <mergeCell ref="AG67:AM67"/>
    <mergeCell ref="AN68:AP68"/>
    <mergeCell ref="AG68:AM68"/>
    <mergeCell ref="AN69:AP69"/>
    <mergeCell ref="AG69:AM69"/>
    <mergeCell ref="AN70:AP70"/>
    <mergeCell ref="AG70:AM70"/>
    <mergeCell ref="AN71:AP71"/>
    <mergeCell ref="AG71:AM71"/>
    <mergeCell ref="AN72:AP72"/>
    <mergeCell ref="AG72:AM72"/>
    <mergeCell ref="AN73:AP73"/>
    <mergeCell ref="AG73:AM73"/>
    <mergeCell ref="AN74:AP74"/>
    <mergeCell ref="AG74:AM74"/>
    <mergeCell ref="AN75:AP75"/>
    <mergeCell ref="AG75:AM75"/>
    <mergeCell ref="AN54:AP54"/>
  </mergeCells>
  <hyperlinks>
    <hyperlink ref="A56" location="'SO-01.1 - Architektonicko...'!C2" display="/"/>
    <hyperlink ref="A58" location="'SO-01.2.1 - Zdravotní tec...'!C2" display="/"/>
    <hyperlink ref="A59" location="'SO-01.2.2 - Dešťová kanal...'!C2" display="/"/>
    <hyperlink ref="A60" location="'SO-01.3 - Ústřední vytápění'!C2" display="/"/>
    <hyperlink ref="A62" location="'SO-01.4.1 - Elektro'!C2" display="/"/>
    <hyperlink ref="A63" location="'SO-01.4.2 - Kabely'!C2" display="/"/>
    <hyperlink ref="A64" location="'SO-01.4.3 - Svítidla'!C2" display="/"/>
    <hyperlink ref="A65" location="'SO-01.4.4 - Rozvaděče'!C2" display="/"/>
    <hyperlink ref="A67" location="'SO-01.5.1 - UKS'!C2" display="/"/>
    <hyperlink ref="A68" location="'SO-01.5.2 - PZTS'!C2" display="/"/>
    <hyperlink ref="A69" location="'SO-01.5.3 - Vnější ochran...'!C2" display="/"/>
    <hyperlink ref="A70" location="'SO-01.5.4 - Domovní zvonky'!C2" display="/"/>
    <hyperlink ref="A71" location="'SO-01.5.5 - TV+FM'!C2" display="/"/>
    <hyperlink ref="A72" location="'SO-01.5.6 - Trasy'!C2" display="/"/>
    <hyperlink ref="A73" location="'SO-01.6 - Vzduchotechnika'!C2" display="/"/>
    <hyperlink ref="A74" location="'SO-02 - Zpevnněné plochy'!C2" display="/"/>
    <hyperlink ref="A75" location="'VRN - Vedlejší rozpočtové...'!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122</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2657</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1806</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2658</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ROUND(J92,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ROUND((SUM(BE92:BE109)),  2)</f>
        <v>0</v>
      </c>
      <c r="G37" s="40"/>
      <c r="H37" s="40"/>
      <c r="I37" s="168">
        <v>0.20999999999999999</v>
      </c>
      <c r="J37" s="167">
        <f>ROUND(((SUM(BE92:BE109))*I37),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ROUND((SUM(BF92:BF109)),  2)</f>
        <v>0</v>
      </c>
      <c r="G38" s="40"/>
      <c r="H38" s="40"/>
      <c r="I38" s="168">
        <v>0.14999999999999999</v>
      </c>
      <c r="J38" s="167">
        <f>ROUND(((SUM(BF92:BF109))*I38),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ROUND((SUM(BG92:BG109)),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ROUND((SUM(BH92:BH109)),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ROUND((SUM(BI92:BI109)),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2657</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1806</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SO-01.5.1 - UKS</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J92</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2659</v>
      </c>
      <c r="E68" s="192"/>
      <c r="F68" s="192"/>
      <c r="G68" s="192"/>
      <c r="H68" s="192"/>
      <c r="I68" s="193"/>
      <c r="J68" s="194">
        <f>J93</f>
        <v>0</v>
      </c>
      <c r="K68" s="190"/>
      <c r="L68" s="195"/>
      <c r="S68" s="9"/>
      <c r="T68" s="9"/>
      <c r="U68" s="9"/>
      <c r="V68" s="9"/>
      <c r="W68" s="9"/>
      <c r="X68" s="9"/>
      <c r="Y68" s="9"/>
      <c r="Z68" s="9"/>
      <c r="AA68" s="9"/>
      <c r="AB68" s="9"/>
      <c r="AC68" s="9"/>
      <c r="AD68" s="9"/>
      <c r="AE68" s="9"/>
    </row>
    <row r="69" s="2" customFormat="1" ht="21.84" customHeight="1">
      <c r="A69" s="40"/>
      <c r="B69" s="41"/>
      <c r="C69" s="42"/>
      <c r="D69" s="42"/>
      <c r="E69" s="42"/>
      <c r="F69" s="42"/>
      <c r="G69" s="42"/>
      <c r="H69" s="42"/>
      <c r="I69" s="150"/>
      <c r="J69" s="42"/>
      <c r="K69" s="42"/>
      <c r="L69" s="151"/>
      <c r="S69" s="40"/>
      <c r="T69" s="40"/>
      <c r="U69" s="40"/>
      <c r="V69" s="40"/>
      <c r="W69" s="40"/>
      <c r="X69" s="40"/>
      <c r="Y69" s="40"/>
      <c r="Z69" s="40"/>
      <c r="AA69" s="40"/>
      <c r="AB69" s="40"/>
      <c r="AC69" s="40"/>
      <c r="AD69" s="40"/>
      <c r="AE69" s="40"/>
    </row>
    <row r="70" s="2" customFormat="1" ht="6.96" customHeight="1">
      <c r="A70" s="40"/>
      <c r="B70" s="61"/>
      <c r="C70" s="62"/>
      <c r="D70" s="62"/>
      <c r="E70" s="62"/>
      <c r="F70" s="62"/>
      <c r="G70" s="62"/>
      <c r="H70" s="62"/>
      <c r="I70" s="179"/>
      <c r="J70" s="62"/>
      <c r="K70" s="62"/>
      <c r="L70" s="151"/>
      <c r="S70" s="40"/>
      <c r="T70" s="40"/>
      <c r="U70" s="40"/>
      <c r="V70" s="40"/>
      <c r="W70" s="40"/>
      <c r="X70" s="40"/>
      <c r="Y70" s="40"/>
      <c r="Z70" s="40"/>
      <c r="AA70" s="40"/>
      <c r="AB70" s="40"/>
      <c r="AC70" s="40"/>
      <c r="AD70" s="40"/>
      <c r="AE70" s="40"/>
    </row>
    <row r="74" s="2" customFormat="1" ht="6.96" customHeight="1">
      <c r="A74" s="40"/>
      <c r="B74" s="63"/>
      <c r="C74" s="64"/>
      <c r="D74" s="64"/>
      <c r="E74" s="64"/>
      <c r="F74" s="64"/>
      <c r="G74" s="64"/>
      <c r="H74" s="64"/>
      <c r="I74" s="182"/>
      <c r="J74" s="64"/>
      <c r="K74" s="64"/>
      <c r="L74" s="151"/>
      <c r="S74" s="40"/>
      <c r="T74" s="40"/>
      <c r="U74" s="40"/>
      <c r="V74" s="40"/>
      <c r="W74" s="40"/>
      <c r="X74" s="40"/>
      <c r="Y74" s="40"/>
      <c r="Z74" s="40"/>
      <c r="AA74" s="40"/>
      <c r="AB74" s="40"/>
      <c r="AC74" s="40"/>
      <c r="AD74" s="40"/>
      <c r="AE74" s="40"/>
    </row>
    <row r="75" s="2" customFormat="1" ht="24.96" customHeight="1">
      <c r="A75" s="40"/>
      <c r="B75" s="41"/>
      <c r="C75" s="25" t="s">
        <v>244</v>
      </c>
      <c r="D75" s="42"/>
      <c r="E75" s="42"/>
      <c r="F75" s="42"/>
      <c r="G75" s="42"/>
      <c r="H75" s="42"/>
      <c r="I75" s="150"/>
      <c r="J75" s="42"/>
      <c r="K75" s="42"/>
      <c r="L75" s="151"/>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12" customHeight="1">
      <c r="A77" s="40"/>
      <c r="B77" s="41"/>
      <c r="C77" s="34" t="s">
        <v>16</v>
      </c>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16.5" customHeight="1">
      <c r="A78" s="40"/>
      <c r="B78" s="41"/>
      <c r="C78" s="42"/>
      <c r="D78" s="42"/>
      <c r="E78" s="183" t="str">
        <f>E7</f>
        <v>SEN a stavební úpravy objektu občanského vybavení č.p. 37</v>
      </c>
      <c r="F78" s="34"/>
      <c r="G78" s="34"/>
      <c r="H78" s="34"/>
      <c r="I78" s="150"/>
      <c r="J78" s="42"/>
      <c r="K78" s="42"/>
      <c r="L78" s="151"/>
      <c r="S78" s="40"/>
      <c r="T78" s="40"/>
      <c r="U78" s="40"/>
      <c r="V78" s="40"/>
      <c r="W78" s="40"/>
      <c r="X78" s="40"/>
      <c r="Y78" s="40"/>
      <c r="Z78" s="40"/>
      <c r="AA78" s="40"/>
      <c r="AB78" s="40"/>
      <c r="AC78" s="40"/>
      <c r="AD78" s="40"/>
      <c r="AE78" s="40"/>
    </row>
    <row r="79" s="1" customFormat="1" ht="12" customHeight="1">
      <c r="B79" s="23"/>
      <c r="C79" s="34" t="s">
        <v>166</v>
      </c>
      <c r="D79" s="24"/>
      <c r="E79" s="24"/>
      <c r="F79" s="24"/>
      <c r="G79" s="24"/>
      <c r="H79" s="24"/>
      <c r="I79" s="141"/>
      <c r="J79" s="24"/>
      <c r="K79" s="24"/>
      <c r="L79" s="22"/>
    </row>
    <row r="80" s="1" customFormat="1" ht="16.5" customHeight="1">
      <c r="B80" s="23"/>
      <c r="C80" s="24"/>
      <c r="D80" s="24"/>
      <c r="E80" s="183" t="s">
        <v>170</v>
      </c>
      <c r="F80" s="24"/>
      <c r="G80" s="24"/>
      <c r="H80" s="24"/>
      <c r="I80" s="141"/>
      <c r="J80" s="24"/>
      <c r="K80" s="24"/>
      <c r="L80" s="22"/>
    </row>
    <row r="81" s="1" customFormat="1" ht="12" customHeight="1">
      <c r="B81" s="23"/>
      <c r="C81" s="34" t="s">
        <v>174</v>
      </c>
      <c r="D81" s="24"/>
      <c r="E81" s="24"/>
      <c r="F81" s="24"/>
      <c r="G81" s="24"/>
      <c r="H81" s="24"/>
      <c r="I81" s="141"/>
      <c r="J81" s="24"/>
      <c r="K81" s="24"/>
      <c r="L81" s="22"/>
    </row>
    <row r="82" s="2" customFormat="1" ht="16.5" customHeight="1">
      <c r="A82" s="40"/>
      <c r="B82" s="41"/>
      <c r="C82" s="42"/>
      <c r="D82" s="42"/>
      <c r="E82" s="305" t="s">
        <v>2657</v>
      </c>
      <c r="F82" s="42"/>
      <c r="G82" s="42"/>
      <c r="H82" s="42"/>
      <c r="I82" s="150"/>
      <c r="J82" s="42"/>
      <c r="K82" s="42"/>
      <c r="L82" s="151"/>
      <c r="S82" s="40"/>
      <c r="T82" s="40"/>
      <c r="U82" s="40"/>
      <c r="V82" s="40"/>
      <c r="W82" s="40"/>
      <c r="X82" s="40"/>
      <c r="Y82" s="40"/>
      <c r="Z82" s="40"/>
      <c r="AA82" s="40"/>
      <c r="AB82" s="40"/>
      <c r="AC82" s="40"/>
      <c r="AD82" s="40"/>
      <c r="AE82" s="40"/>
    </row>
    <row r="83" s="2" customFormat="1" ht="12" customHeight="1">
      <c r="A83" s="40"/>
      <c r="B83" s="41"/>
      <c r="C83" s="34" t="s">
        <v>1806</v>
      </c>
      <c r="D83" s="42"/>
      <c r="E83" s="42"/>
      <c r="F83" s="42"/>
      <c r="G83" s="42"/>
      <c r="H83" s="42"/>
      <c r="I83" s="150"/>
      <c r="J83" s="42"/>
      <c r="K83" s="42"/>
      <c r="L83" s="151"/>
      <c r="S83" s="40"/>
      <c r="T83" s="40"/>
      <c r="U83" s="40"/>
      <c r="V83" s="40"/>
      <c r="W83" s="40"/>
      <c r="X83" s="40"/>
      <c r="Y83" s="40"/>
      <c r="Z83" s="40"/>
      <c r="AA83" s="40"/>
      <c r="AB83" s="40"/>
      <c r="AC83" s="40"/>
      <c r="AD83" s="40"/>
      <c r="AE83" s="40"/>
    </row>
    <row r="84" s="2" customFormat="1" ht="16.5" customHeight="1">
      <c r="A84" s="40"/>
      <c r="B84" s="41"/>
      <c r="C84" s="42"/>
      <c r="D84" s="42"/>
      <c r="E84" s="71" t="str">
        <f>E13</f>
        <v>SO-01.5.1 - UKS</v>
      </c>
      <c r="F84" s="42"/>
      <c r="G84" s="42"/>
      <c r="H84" s="42"/>
      <c r="I84" s="150"/>
      <c r="J84" s="42"/>
      <c r="K84" s="42"/>
      <c r="L84" s="151"/>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150"/>
      <c r="J85" s="42"/>
      <c r="K85" s="42"/>
      <c r="L85" s="151"/>
      <c r="S85" s="40"/>
      <c r="T85" s="40"/>
      <c r="U85" s="40"/>
      <c r="V85" s="40"/>
      <c r="W85" s="40"/>
      <c r="X85" s="40"/>
      <c r="Y85" s="40"/>
      <c r="Z85" s="40"/>
      <c r="AA85" s="40"/>
      <c r="AB85" s="40"/>
      <c r="AC85" s="40"/>
      <c r="AD85" s="40"/>
      <c r="AE85" s="40"/>
    </row>
    <row r="86" s="2" customFormat="1" ht="12" customHeight="1">
      <c r="A86" s="40"/>
      <c r="B86" s="41"/>
      <c r="C86" s="34" t="s">
        <v>22</v>
      </c>
      <c r="D86" s="42"/>
      <c r="E86" s="42"/>
      <c r="F86" s="29" t="str">
        <f>F16</f>
        <v>Libkovice 37</v>
      </c>
      <c r="G86" s="42"/>
      <c r="H86" s="42"/>
      <c r="I86" s="153" t="s">
        <v>24</v>
      </c>
      <c r="J86" s="74" t="str">
        <f>IF(J16="","",J16)</f>
        <v>7. 10. 2019</v>
      </c>
      <c r="K86" s="42"/>
      <c r="L86" s="151"/>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150"/>
      <c r="J87" s="42"/>
      <c r="K87" s="42"/>
      <c r="L87" s="151"/>
      <c r="S87" s="40"/>
      <c r="T87" s="40"/>
      <c r="U87" s="40"/>
      <c r="V87" s="40"/>
      <c r="W87" s="40"/>
      <c r="X87" s="40"/>
      <c r="Y87" s="40"/>
      <c r="Z87" s="40"/>
      <c r="AA87" s="40"/>
      <c r="AB87" s="40"/>
      <c r="AC87" s="40"/>
      <c r="AD87" s="40"/>
      <c r="AE87" s="40"/>
    </row>
    <row r="88" s="2" customFormat="1" ht="25.65" customHeight="1">
      <c r="A88" s="40"/>
      <c r="B88" s="41"/>
      <c r="C88" s="34" t="s">
        <v>26</v>
      </c>
      <c r="D88" s="42"/>
      <c r="E88" s="42"/>
      <c r="F88" s="29" t="str">
        <f>E19</f>
        <v>Obec Libkovice</v>
      </c>
      <c r="G88" s="42"/>
      <c r="H88" s="42"/>
      <c r="I88" s="153" t="s">
        <v>32</v>
      </c>
      <c r="J88" s="38" t="str">
        <f>E25</f>
        <v>SONETBUILDING s.r.o</v>
      </c>
      <c r="K88" s="42"/>
      <c r="L88" s="151"/>
      <c r="S88" s="40"/>
      <c r="T88" s="40"/>
      <c r="U88" s="40"/>
      <c r="V88" s="40"/>
      <c r="W88" s="40"/>
      <c r="X88" s="40"/>
      <c r="Y88" s="40"/>
      <c r="Z88" s="40"/>
      <c r="AA88" s="40"/>
      <c r="AB88" s="40"/>
      <c r="AC88" s="40"/>
      <c r="AD88" s="40"/>
      <c r="AE88" s="40"/>
    </row>
    <row r="89" s="2" customFormat="1" ht="15.15" customHeight="1">
      <c r="A89" s="40"/>
      <c r="B89" s="41"/>
      <c r="C89" s="34" t="s">
        <v>30</v>
      </c>
      <c r="D89" s="42"/>
      <c r="E89" s="42"/>
      <c r="F89" s="29" t="str">
        <f>IF(E22="","",E22)</f>
        <v>Vyplň údaj</v>
      </c>
      <c r="G89" s="42"/>
      <c r="H89" s="42"/>
      <c r="I89" s="153" t="s">
        <v>35</v>
      </c>
      <c r="J89" s="38" t="str">
        <f>E28</f>
        <v>Toman Martin</v>
      </c>
      <c r="K89" s="42"/>
      <c r="L89" s="151"/>
      <c r="S89" s="40"/>
      <c r="T89" s="40"/>
      <c r="U89" s="40"/>
      <c r="V89" s="40"/>
      <c r="W89" s="40"/>
      <c r="X89" s="40"/>
      <c r="Y89" s="40"/>
      <c r="Z89" s="40"/>
      <c r="AA89" s="40"/>
      <c r="AB89" s="40"/>
      <c r="AC89" s="40"/>
      <c r="AD89" s="40"/>
      <c r="AE89" s="40"/>
    </row>
    <row r="90" s="2" customFormat="1" ht="10.32" customHeight="1">
      <c r="A90" s="40"/>
      <c r="B90" s="41"/>
      <c r="C90" s="42"/>
      <c r="D90" s="42"/>
      <c r="E90" s="42"/>
      <c r="F90" s="42"/>
      <c r="G90" s="42"/>
      <c r="H90" s="42"/>
      <c r="I90" s="150"/>
      <c r="J90" s="42"/>
      <c r="K90" s="42"/>
      <c r="L90" s="151"/>
      <c r="S90" s="40"/>
      <c r="T90" s="40"/>
      <c r="U90" s="40"/>
      <c r="V90" s="40"/>
      <c r="W90" s="40"/>
      <c r="X90" s="40"/>
      <c r="Y90" s="40"/>
      <c r="Z90" s="40"/>
      <c r="AA90" s="40"/>
      <c r="AB90" s="40"/>
      <c r="AC90" s="40"/>
      <c r="AD90" s="40"/>
      <c r="AE90" s="40"/>
    </row>
    <row r="91" s="11" customFormat="1" ht="29.28" customHeight="1">
      <c r="A91" s="202"/>
      <c r="B91" s="203"/>
      <c r="C91" s="204" t="s">
        <v>245</v>
      </c>
      <c r="D91" s="205" t="s">
        <v>59</v>
      </c>
      <c r="E91" s="205" t="s">
        <v>55</v>
      </c>
      <c r="F91" s="205" t="s">
        <v>56</v>
      </c>
      <c r="G91" s="205" t="s">
        <v>246</v>
      </c>
      <c r="H91" s="205" t="s">
        <v>247</v>
      </c>
      <c r="I91" s="206" t="s">
        <v>248</v>
      </c>
      <c r="J91" s="205" t="s">
        <v>217</v>
      </c>
      <c r="K91" s="207" t="s">
        <v>249</v>
      </c>
      <c r="L91" s="208"/>
      <c r="M91" s="94" t="s">
        <v>21</v>
      </c>
      <c r="N91" s="95" t="s">
        <v>44</v>
      </c>
      <c r="O91" s="95" t="s">
        <v>250</v>
      </c>
      <c r="P91" s="95" t="s">
        <v>251</v>
      </c>
      <c r="Q91" s="95" t="s">
        <v>252</v>
      </c>
      <c r="R91" s="95" t="s">
        <v>253</v>
      </c>
      <c r="S91" s="95" t="s">
        <v>254</v>
      </c>
      <c r="T91" s="96" t="s">
        <v>255</v>
      </c>
      <c r="U91" s="202"/>
      <c r="V91" s="202"/>
      <c r="W91" s="202"/>
      <c r="X91" s="202"/>
      <c r="Y91" s="202"/>
      <c r="Z91" s="202"/>
      <c r="AA91" s="202"/>
      <c r="AB91" s="202"/>
      <c r="AC91" s="202"/>
      <c r="AD91" s="202"/>
      <c r="AE91" s="202"/>
    </row>
    <row r="92" s="2" customFormat="1" ht="22.8" customHeight="1">
      <c r="A92" s="40"/>
      <c r="B92" s="41"/>
      <c r="C92" s="101" t="s">
        <v>256</v>
      </c>
      <c r="D92" s="42"/>
      <c r="E92" s="42"/>
      <c r="F92" s="42"/>
      <c r="G92" s="42"/>
      <c r="H92" s="42"/>
      <c r="I92" s="150"/>
      <c r="J92" s="209">
        <f>BK92</f>
        <v>0</v>
      </c>
      <c r="K92" s="42"/>
      <c r="L92" s="46"/>
      <c r="M92" s="97"/>
      <c r="N92" s="210"/>
      <c r="O92" s="98"/>
      <c r="P92" s="211">
        <f>P93</f>
        <v>0</v>
      </c>
      <c r="Q92" s="98"/>
      <c r="R92" s="211">
        <f>R93</f>
        <v>0</v>
      </c>
      <c r="S92" s="98"/>
      <c r="T92" s="212">
        <f>T93</f>
        <v>0</v>
      </c>
      <c r="U92" s="40"/>
      <c r="V92" s="40"/>
      <c r="W92" s="40"/>
      <c r="X92" s="40"/>
      <c r="Y92" s="40"/>
      <c r="Z92" s="40"/>
      <c r="AA92" s="40"/>
      <c r="AB92" s="40"/>
      <c r="AC92" s="40"/>
      <c r="AD92" s="40"/>
      <c r="AE92" s="40"/>
      <c r="AT92" s="19" t="s">
        <v>73</v>
      </c>
      <c r="AU92" s="19" t="s">
        <v>218</v>
      </c>
      <c r="BK92" s="213">
        <f>BK93</f>
        <v>0</v>
      </c>
    </row>
    <row r="93" s="12" customFormat="1" ht="25.92" customHeight="1">
      <c r="A93" s="12"/>
      <c r="B93" s="214"/>
      <c r="C93" s="215"/>
      <c r="D93" s="216" t="s">
        <v>73</v>
      </c>
      <c r="E93" s="217" t="s">
        <v>2606</v>
      </c>
      <c r="F93" s="217" t="s">
        <v>2660</v>
      </c>
      <c r="G93" s="215"/>
      <c r="H93" s="215"/>
      <c r="I93" s="218"/>
      <c r="J93" s="219">
        <f>BK93</f>
        <v>0</v>
      </c>
      <c r="K93" s="215"/>
      <c r="L93" s="220"/>
      <c r="M93" s="221"/>
      <c r="N93" s="222"/>
      <c r="O93" s="222"/>
      <c r="P93" s="223">
        <f>SUM(P94:P109)</f>
        <v>0</v>
      </c>
      <c r="Q93" s="222"/>
      <c r="R93" s="223">
        <f>SUM(R94:R109)</f>
        <v>0</v>
      </c>
      <c r="S93" s="222"/>
      <c r="T93" s="224">
        <f>SUM(T94:T109)</f>
        <v>0</v>
      </c>
      <c r="U93" s="12"/>
      <c r="V93" s="12"/>
      <c r="W93" s="12"/>
      <c r="X93" s="12"/>
      <c r="Y93" s="12"/>
      <c r="Z93" s="12"/>
      <c r="AA93" s="12"/>
      <c r="AB93" s="12"/>
      <c r="AC93" s="12"/>
      <c r="AD93" s="12"/>
      <c r="AE93" s="12"/>
      <c r="AR93" s="225" t="s">
        <v>81</v>
      </c>
      <c r="AT93" s="226" t="s">
        <v>73</v>
      </c>
      <c r="AU93" s="226" t="s">
        <v>74</v>
      </c>
      <c r="AY93" s="225" t="s">
        <v>259</v>
      </c>
      <c r="BK93" s="227">
        <f>SUM(BK94:BK109)</f>
        <v>0</v>
      </c>
    </row>
    <row r="94" s="2" customFormat="1" ht="16.5" customHeight="1">
      <c r="A94" s="40"/>
      <c r="B94" s="41"/>
      <c r="C94" s="230" t="s">
        <v>81</v>
      </c>
      <c r="D94" s="230" t="s">
        <v>261</v>
      </c>
      <c r="E94" s="231" t="s">
        <v>2661</v>
      </c>
      <c r="F94" s="232" t="s">
        <v>2662</v>
      </c>
      <c r="G94" s="233" t="s">
        <v>1716</v>
      </c>
      <c r="H94" s="234">
        <v>1</v>
      </c>
      <c r="I94" s="235"/>
      <c r="J94" s="236">
        <f>ROUND(I94*H94,2)</f>
        <v>0</v>
      </c>
      <c r="K94" s="232" t="s">
        <v>401</v>
      </c>
      <c r="L94" s="46"/>
      <c r="M94" s="237" t="s">
        <v>21</v>
      </c>
      <c r="N94" s="238" t="s">
        <v>45</v>
      </c>
      <c r="O94" s="86"/>
      <c r="P94" s="239">
        <f>O94*H94</f>
        <v>0</v>
      </c>
      <c r="Q94" s="239">
        <v>0</v>
      </c>
      <c r="R94" s="239">
        <f>Q94*H94</f>
        <v>0</v>
      </c>
      <c r="S94" s="239">
        <v>0</v>
      </c>
      <c r="T94" s="240">
        <f>S94*H94</f>
        <v>0</v>
      </c>
      <c r="U94" s="40"/>
      <c r="V94" s="40"/>
      <c r="W94" s="40"/>
      <c r="X94" s="40"/>
      <c r="Y94" s="40"/>
      <c r="Z94" s="40"/>
      <c r="AA94" s="40"/>
      <c r="AB94" s="40"/>
      <c r="AC94" s="40"/>
      <c r="AD94" s="40"/>
      <c r="AE94" s="40"/>
      <c r="AR94" s="241" t="s">
        <v>266</v>
      </c>
      <c r="AT94" s="241" t="s">
        <v>261</v>
      </c>
      <c r="AU94" s="241" t="s">
        <v>81</v>
      </c>
      <c r="AY94" s="19" t="s">
        <v>259</v>
      </c>
      <c r="BE94" s="242">
        <f>IF(N94="základní",J94,0)</f>
        <v>0</v>
      </c>
      <c r="BF94" s="242">
        <f>IF(N94="snížená",J94,0)</f>
        <v>0</v>
      </c>
      <c r="BG94" s="242">
        <f>IF(N94="zákl. přenesená",J94,0)</f>
        <v>0</v>
      </c>
      <c r="BH94" s="242">
        <f>IF(N94="sníž. přenesená",J94,0)</f>
        <v>0</v>
      </c>
      <c r="BI94" s="242">
        <f>IF(N94="nulová",J94,0)</f>
        <v>0</v>
      </c>
      <c r="BJ94" s="19" t="s">
        <v>81</v>
      </c>
      <c r="BK94" s="242">
        <f>ROUND(I94*H94,2)</f>
        <v>0</v>
      </c>
      <c r="BL94" s="19" t="s">
        <v>266</v>
      </c>
      <c r="BM94" s="241" t="s">
        <v>83</v>
      </c>
    </row>
    <row r="95" s="2" customFormat="1" ht="16.5" customHeight="1">
      <c r="A95" s="40"/>
      <c r="B95" s="41"/>
      <c r="C95" s="230" t="s">
        <v>83</v>
      </c>
      <c r="D95" s="230" t="s">
        <v>261</v>
      </c>
      <c r="E95" s="231" t="s">
        <v>2663</v>
      </c>
      <c r="F95" s="232" t="s">
        <v>2664</v>
      </c>
      <c r="G95" s="233" t="s">
        <v>1716</v>
      </c>
      <c r="H95" s="234">
        <v>1</v>
      </c>
      <c r="I95" s="235"/>
      <c r="J95" s="236">
        <f>ROUND(I95*H95,2)</f>
        <v>0</v>
      </c>
      <c r="K95" s="232" t="s">
        <v>401</v>
      </c>
      <c r="L95" s="46"/>
      <c r="M95" s="237" t="s">
        <v>21</v>
      </c>
      <c r="N95" s="238" t="s">
        <v>45</v>
      </c>
      <c r="O95" s="86"/>
      <c r="P95" s="239">
        <f>O95*H95</f>
        <v>0</v>
      </c>
      <c r="Q95" s="239">
        <v>0</v>
      </c>
      <c r="R95" s="239">
        <f>Q95*H95</f>
        <v>0</v>
      </c>
      <c r="S95" s="239">
        <v>0</v>
      </c>
      <c r="T95" s="240">
        <f>S95*H95</f>
        <v>0</v>
      </c>
      <c r="U95" s="40"/>
      <c r="V95" s="40"/>
      <c r="W95" s="40"/>
      <c r="X95" s="40"/>
      <c r="Y95" s="40"/>
      <c r="Z95" s="40"/>
      <c r="AA95" s="40"/>
      <c r="AB95" s="40"/>
      <c r="AC95" s="40"/>
      <c r="AD95" s="40"/>
      <c r="AE95" s="40"/>
      <c r="AR95" s="241" t="s">
        <v>266</v>
      </c>
      <c r="AT95" s="241" t="s">
        <v>261</v>
      </c>
      <c r="AU95" s="241" t="s">
        <v>81</v>
      </c>
      <c r="AY95" s="19" t="s">
        <v>259</v>
      </c>
      <c r="BE95" s="242">
        <f>IF(N95="základní",J95,0)</f>
        <v>0</v>
      </c>
      <c r="BF95" s="242">
        <f>IF(N95="snížená",J95,0)</f>
        <v>0</v>
      </c>
      <c r="BG95" s="242">
        <f>IF(N95="zákl. přenesená",J95,0)</f>
        <v>0</v>
      </c>
      <c r="BH95" s="242">
        <f>IF(N95="sníž. přenesená",J95,0)</f>
        <v>0</v>
      </c>
      <c r="BI95" s="242">
        <f>IF(N95="nulová",J95,0)</f>
        <v>0</v>
      </c>
      <c r="BJ95" s="19" t="s">
        <v>81</v>
      </c>
      <c r="BK95" s="242">
        <f>ROUND(I95*H95,2)</f>
        <v>0</v>
      </c>
      <c r="BL95" s="19" t="s">
        <v>266</v>
      </c>
      <c r="BM95" s="241" t="s">
        <v>266</v>
      </c>
    </row>
    <row r="96" s="2" customFormat="1" ht="16.5" customHeight="1">
      <c r="A96" s="40"/>
      <c r="B96" s="41"/>
      <c r="C96" s="230" t="s">
        <v>94</v>
      </c>
      <c r="D96" s="230" t="s">
        <v>261</v>
      </c>
      <c r="E96" s="231" t="s">
        <v>94</v>
      </c>
      <c r="F96" s="232" t="s">
        <v>2665</v>
      </c>
      <c r="G96" s="233" t="s">
        <v>449</v>
      </c>
      <c r="H96" s="234">
        <v>250</v>
      </c>
      <c r="I96" s="235"/>
      <c r="J96" s="236">
        <f>ROUND(I96*H96,2)</f>
        <v>0</v>
      </c>
      <c r="K96" s="232" t="s">
        <v>401</v>
      </c>
      <c r="L96" s="46"/>
      <c r="M96" s="237" t="s">
        <v>21</v>
      </c>
      <c r="N96" s="238" t="s">
        <v>45</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81</v>
      </c>
      <c r="AY96" s="19" t="s">
        <v>259</v>
      </c>
      <c r="BE96" s="242">
        <f>IF(N96="základní",J96,0)</f>
        <v>0</v>
      </c>
      <c r="BF96" s="242">
        <f>IF(N96="snížená",J96,0)</f>
        <v>0</v>
      </c>
      <c r="BG96" s="242">
        <f>IF(N96="zákl. přenesená",J96,0)</f>
        <v>0</v>
      </c>
      <c r="BH96" s="242">
        <f>IF(N96="sníž. přenesená",J96,0)</f>
        <v>0</v>
      </c>
      <c r="BI96" s="242">
        <f>IF(N96="nulová",J96,0)</f>
        <v>0</v>
      </c>
      <c r="BJ96" s="19" t="s">
        <v>81</v>
      </c>
      <c r="BK96" s="242">
        <f>ROUND(I96*H96,2)</f>
        <v>0</v>
      </c>
      <c r="BL96" s="19" t="s">
        <v>266</v>
      </c>
      <c r="BM96" s="241" t="s">
        <v>291</v>
      </c>
    </row>
    <row r="97" s="2" customFormat="1" ht="16.5" customHeight="1">
      <c r="A97" s="40"/>
      <c r="B97" s="41"/>
      <c r="C97" s="230" t="s">
        <v>266</v>
      </c>
      <c r="D97" s="230" t="s">
        <v>261</v>
      </c>
      <c r="E97" s="231" t="s">
        <v>266</v>
      </c>
      <c r="F97" s="232" t="s">
        <v>2666</v>
      </c>
      <c r="G97" s="233" t="s">
        <v>449</v>
      </c>
      <c r="H97" s="234">
        <v>25</v>
      </c>
      <c r="I97" s="235"/>
      <c r="J97" s="236">
        <f>ROUND(I97*H97,2)</f>
        <v>0</v>
      </c>
      <c r="K97" s="232" t="s">
        <v>401</v>
      </c>
      <c r="L97" s="46"/>
      <c r="M97" s="237" t="s">
        <v>21</v>
      </c>
      <c r="N97" s="238" t="s">
        <v>45</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81</v>
      </c>
      <c r="AY97" s="19" t="s">
        <v>259</v>
      </c>
      <c r="BE97" s="242">
        <f>IF(N97="základní",J97,0)</f>
        <v>0</v>
      </c>
      <c r="BF97" s="242">
        <f>IF(N97="snížená",J97,0)</f>
        <v>0</v>
      </c>
      <c r="BG97" s="242">
        <f>IF(N97="zákl. přenesená",J97,0)</f>
        <v>0</v>
      </c>
      <c r="BH97" s="242">
        <f>IF(N97="sníž. přenesená",J97,0)</f>
        <v>0</v>
      </c>
      <c r="BI97" s="242">
        <f>IF(N97="nulová",J97,0)</f>
        <v>0</v>
      </c>
      <c r="BJ97" s="19" t="s">
        <v>81</v>
      </c>
      <c r="BK97" s="242">
        <f>ROUND(I97*H97,2)</f>
        <v>0</v>
      </c>
      <c r="BL97" s="19" t="s">
        <v>266</v>
      </c>
      <c r="BM97" s="241" t="s">
        <v>303</v>
      </c>
    </row>
    <row r="98" s="2" customFormat="1" ht="21.75" customHeight="1">
      <c r="A98" s="40"/>
      <c r="B98" s="41"/>
      <c r="C98" s="230" t="s">
        <v>291</v>
      </c>
      <c r="D98" s="230" t="s">
        <v>261</v>
      </c>
      <c r="E98" s="231" t="s">
        <v>2667</v>
      </c>
      <c r="F98" s="232" t="s">
        <v>2668</v>
      </c>
      <c r="G98" s="233" t="s">
        <v>1716</v>
      </c>
      <c r="H98" s="234">
        <v>6</v>
      </c>
      <c r="I98" s="235"/>
      <c r="J98" s="236">
        <f>ROUND(I98*H98,2)</f>
        <v>0</v>
      </c>
      <c r="K98" s="232" t="s">
        <v>401</v>
      </c>
      <c r="L98" s="46"/>
      <c r="M98" s="237" t="s">
        <v>21</v>
      </c>
      <c r="N98" s="238" t="s">
        <v>45</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81</v>
      </c>
      <c r="AY98" s="19" t="s">
        <v>259</v>
      </c>
      <c r="BE98" s="242">
        <f>IF(N98="základní",J98,0)</f>
        <v>0</v>
      </c>
      <c r="BF98" s="242">
        <f>IF(N98="snížená",J98,0)</f>
        <v>0</v>
      </c>
      <c r="BG98" s="242">
        <f>IF(N98="zákl. přenesená",J98,0)</f>
        <v>0</v>
      </c>
      <c r="BH98" s="242">
        <f>IF(N98="sníž. přenesená",J98,0)</f>
        <v>0</v>
      </c>
      <c r="BI98" s="242">
        <f>IF(N98="nulová",J98,0)</f>
        <v>0</v>
      </c>
      <c r="BJ98" s="19" t="s">
        <v>81</v>
      </c>
      <c r="BK98" s="242">
        <f>ROUND(I98*H98,2)</f>
        <v>0</v>
      </c>
      <c r="BL98" s="19" t="s">
        <v>266</v>
      </c>
      <c r="BM98" s="241" t="s">
        <v>314</v>
      </c>
    </row>
    <row r="99" s="2" customFormat="1" ht="16.5" customHeight="1">
      <c r="A99" s="40"/>
      <c r="B99" s="41"/>
      <c r="C99" s="230" t="s">
        <v>299</v>
      </c>
      <c r="D99" s="230" t="s">
        <v>261</v>
      </c>
      <c r="E99" s="231" t="s">
        <v>299</v>
      </c>
      <c r="F99" s="232" t="s">
        <v>2669</v>
      </c>
      <c r="G99" s="233" t="s">
        <v>1716</v>
      </c>
      <c r="H99" s="234">
        <v>1</v>
      </c>
      <c r="I99" s="235"/>
      <c r="J99" s="236">
        <f>ROUND(I99*H99,2)</f>
        <v>0</v>
      </c>
      <c r="K99" s="232" t="s">
        <v>401</v>
      </c>
      <c r="L99" s="46"/>
      <c r="M99" s="237" t="s">
        <v>21</v>
      </c>
      <c r="N99" s="238" t="s">
        <v>45</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81</v>
      </c>
      <c r="AY99" s="19" t="s">
        <v>259</v>
      </c>
      <c r="BE99" s="242">
        <f>IF(N99="základní",J99,0)</f>
        <v>0</v>
      </c>
      <c r="BF99" s="242">
        <f>IF(N99="snížená",J99,0)</f>
        <v>0</v>
      </c>
      <c r="BG99" s="242">
        <f>IF(N99="zákl. přenesená",J99,0)</f>
        <v>0</v>
      </c>
      <c r="BH99" s="242">
        <f>IF(N99="sníž. přenesená",J99,0)</f>
        <v>0</v>
      </c>
      <c r="BI99" s="242">
        <f>IF(N99="nulová",J99,0)</f>
        <v>0</v>
      </c>
      <c r="BJ99" s="19" t="s">
        <v>81</v>
      </c>
      <c r="BK99" s="242">
        <f>ROUND(I99*H99,2)</f>
        <v>0</v>
      </c>
      <c r="BL99" s="19" t="s">
        <v>266</v>
      </c>
      <c r="BM99" s="241" t="s">
        <v>328</v>
      </c>
    </row>
    <row r="100" s="2" customFormat="1" ht="16.5" customHeight="1">
      <c r="A100" s="40"/>
      <c r="B100" s="41"/>
      <c r="C100" s="230" t="s">
        <v>303</v>
      </c>
      <c r="D100" s="230" t="s">
        <v>261</v>
      </c>
      <c r="E100" s="231" t="s">
        <v>303</v>
      </c>
      <c r="F100" s="232" t="s">
        <v>2670</v>
      </c>
      <c r="G100" s="233" t="s">
        <v>1716</v>
      </c>
      <c r="H100" s="234">
        <v>1</v>
      </c>
      <c r="I100" s="235"/>
      <c r="J100" s="236">
        <f>ROUND(I100*H100,2)</f>
        <v>0</v>
      </c>
      <c r="K100" s="232" t="s">
        <v>401</v>
      </c>
      <c r="L100" s="46"/>
      <c r="M100" s="237" t="s">
        <v>21</v>
      </c>
      <c r="N100" s="238" t="s">
        <v>45</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81</v>
      </c>
      <c r="AY100" s="19" t="s">
        <v>259</v>
      </c>
      <c r="BE100" s="242">
        <f>IF(N100="základní",J100,0)</f>
        <v>0</v>
      </c>
      <c r="BF100" s="242">
        <f>IF(N100="snížená",J100,0)</f>
        <v>0</v>
      </c>
      <c r="BG100" s="242">
        <f>IF(N100="zákl. přenesená",J100,0)</f>
        <v>0</v>
      </c>
      <c r="BH100" s="242">
        <f>IF(N100="sníž. přenesená",J100,0)</f>
        <v>0</v>
      </c>
      <c r="BI100" s="242">
        <f>IF(N100="nulová",J100,0)</f>
        <v>0</v>
      </c>
      <c r="BJ100" s="19" t="s">
        <v>81</v>
      </c>
      <c r="BK100" s="242">
        <f>ROUND(I100*H100,2)</f>
        <v>0</v>
      </c>
      <c r="BL100" s="19" t="s">
        <v>266</v>
      </c>
      <c r="BM100" s="241" t="s">
        <v>340</v>
      </c>
    </row>
    <row r="101" s="2" customFormat="1" ht="16.5" customHeight="1">
      <c r="A101" s="40"/>
      <c r="B101" s="41"/>
      <c r="C101" s="230" t="s">
        <v>310</v>
      </c>
      <c r="D101" s="230" t="s">
        <v>261</v>
      </c>
      <c r="E101" s="231" t="s">
        <v>310</v>
      </c>
      <c r="F101" s="232" t="s">
        <v>2671</v>
      </c>
      <c r="G101" s="233" t="s">
        <v>1716</v>
      </c>
      <c r="H101" s="234">
        <v>24</v>
      </c>
      <c r="I101" s="235"/>
      <c r="J101" s="236">
        <f>ROUND(I101*H101,2)</f>
        <v>0</v>
      </c>
      <c r="K101" s="232" t="s">
        <v>401</v>
      </c>
      <c r="L101" s="46"/>
      <c r="M101" s="237" t="s">
        <v>21</v>
      </c>
      <c r="N101" s="238" t="s">
        <v>45</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81</v>
      </c>
      <c r="AY101" s="19" t="s">
        <v>259</v>
      </c>
      <c r="BE101" s="242">
        <f>IF(N101="základní",J101,0)</f>
        <v>0</v>
      </c>
      <c r="BF101" s="242">
        <f>IF(N101="snížená",J101,0)</f>
        <v>0</v>
      </c>
      <c r="BG101" s="242">
        <f>IF(N101="zákl. přenesená",J101,0)</f>
        <v>0</v>
      </c>
      <c r="BH101" s="242">
        <f>IF(N101="sníž. přenesená",J101,0)</f>
        <v>0</v>
      </c>
      <c r="BI101" s="242">
        <f>IF(N101="nulová",J101,0)</f>
        <v>0</v>
      </c>
      <c r="BJ101" s="19" t="s">
        <v>81</v>
      </c>
      <c r="BK101" s="242">
        <f>ROUND(I101*H101,2)</f>
        <v>0</v>
      </c>
      <c r="BL101" s="19" t="s">
        <v>266</v>
      </c>
      <c r="BM101" s="241" t="s">
        <v>355</v>
      </c>
    </row>
    <row r="102" s="2" customFormat="1" ht="16.5" customHeight="1">
      <c r="A102" s="40"/>
      <c r="B102" s="41"/>
      <c r="C102" s="230" t="s">
        <v>314</v>
      </c>
      <c r="D102" s="230" t="s">
        <v>261</v>
      </c>
      <c r="E102" s="231" t="s">
        <v>314</v>
      </c>
      <c r="F102" s="232" t="s">
        <v>2672</v>
      </c>
      <c r="G102" s="233" t="s">
        <v>1716</v>
      </c>
      <c r="H102" s="234">
        <v>3</v>
      </c>
      <c r="I102" s="235"/>
      <c r="J102" s="236">
        <f>ROUND(I102*H102,2)</f>
        <v>0</v>
      </c>
      <c r="K102" s="232" t="s">
        <v>401</v>
      </c>
      <c r="L102" s="46"/>
      <c r="M102" s="237" t="s">
        <v>21</v>
      </c>
      <c r="N102" s="238" t="s">
        <v>45</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81</v>
      </c>
      <c r="AY102" s="19" t="s">
        <v>259</v>
      </c>
      <c r="BE102" s="242">
        <f>IF(N102="základní",J102,0)</f>
        <v>0</v>
      </c>
      <c r="BF102" s="242">
        <f>IF(N102="snížená",J102,0)</f>
        <v>0</v>
      </c>
      <c r="BG102" s="242">
        <f>IF(N102="zákl. přenesená",J102,0)</f>
        <v>0</v>
      </c>
      <c r="BH102" s="242">
        <f>IF(N102="sníž. přenesená",J102,0)</f>
        <v>0</v>
      </c>
      <c r="BI102" s="242">
        <f>IF(N102="nulová",J102,0)</f>
        <v>0</v>
      </c>
      <c r="BJ102" s="19" t="s">
        <v>81</v>
      </c>
      <c r="BK102" s="242">
        <f>ROUND(I102*H102,2)</f>
        <v>0</v>
      </c>
      <c r="BL102" s="19" t="s">
        <v>266</v>
      </c>
      <c r="BM102" s="241" t="s">
        <v>369</v>
      </c>
    </row>
    <row r="103" s="2" customFormat="1" ht="16.5" customHeight="1">
      <c r="A103" s="40"/>
      <c r="B103" s="41"/>
      <c r="C103" s="230" t="s">
        <v>74</v>
      </c>
      <c r="D103" s="230" t="s">
        <v>261</v>
      </c>
      <c r="E103" s="231" t="s">
        <v>2673</v>
      </c>
      <c r="F103" s="232" t="s">
        <v>2674</v>
      </c>
      <c r="G103" s="233" t="s">
        <v>432</v>
      </c>
      <c r="H103" s="234">
        <v>3</v>
      </c>
      <c r="I103" s="235"/>
      <c r="J103" s="236">
        <f>ROUND(I103*H103,2)</f>
        <v>0</v>
      </c>
      <c r="K103" s="232" t="s">
        <v>401</v>
      </c>
      <c r="L103" s="46"/>
      <c r="M103" s="237" t="s">
        <v>21</v>
      </c>
      <c r="N103" s="238" t="s">
        <v>45</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81</v>
      </c>
      <c r="AY103" s="19" t="s">
        <v>259</v>
      </c>
      <c r="BE103" s="242">
        <f>IF(N103="základní",J103,0)</f>
        <v>0</v>
      </c>
      <c r="BF103" s="242">
        <f>IF(N103="snížená",J103,0)</f>
        <v>0</v>
      </c>
      <c r="BG103" s="242">
        <f>IF(N103="zákl. přenesená",J103,0)</f>
        <v>0</v>
      </c>
      <c r="BH103" s="242">
        <f>IF(N103="sníž. přenesená",J103,0)</f>
        <v>0</v>
      </c>
      <c r="BI103" s="242">
        <f>IF(N103="nulová",J103,0)</f>
        <v>0</v>
      </c>
      <c r="BJ103" s="19" t="s">
        <v>81</v>
      </c>
      <c r="BK103" s="242">
        <f>ROUND(I103*H103,2)</f>
        <v>0</v>
      </c>
      <c r="BL103" s="19" t="s">
        <v>266</v>
      </c>
      <c r="BM103" s="241" t="s">
        <v>381</v>
      </c>
    </row>
    <row r="104" s="2" customFormat="1" ht="16.5" customHeight="1">
      <c r="A104" s="40"/>
      <c r="B104" s="41"/>
      <c r="C104" s="230" t="s">
        <v>323</v>
      </c>
      <c r="D104" s="230" t="s">
        <v>261</v>
      </c>
      <c r="E104" s="231" t="s">
        <v>323</v>
      </c>
      <c r="F104" s="232" t="s">
        <v>2675</v>
      </c>
      <c r="G104" s="233" t="s">
        <v>1716</v>
      </c>
      <c r="H104" s="234">
        <v>1</v>
      </c>
      <c r="I104" s="235"/>
      <c r="J104" s="236">
        <f>ROUND(I104*H104,2)</f>
        <v>0</v>
      </c>
      <c r="K104" s="232" t="s">
        <v>401</v>
      </c>
      <c r="L104" s="46"/>
      <c r="M104" s="237" t="s">
        <v>21</v>
      </c>
      <c r="N104" s="238" t="s">
        <v>45</v>
      </c>
      <c r="O104" s="86"/>
      <c r="P104" s="239">
        <f>O104*H104</f>
        <v>0</v>
      </c>
      <c r="Q104" s="239">
        <v>0</v>
      </c>
      <c r="R104" s="239">
        <f>Q104*H104</f>
        <v>0</v>
      </c>
      <c r="S104" s="239">
        <v>0</v>
      </c>
      <c r="T104" s="240">
        <f>S104*H104</f>
        <v>0</v>
      </c>
      <c r="U104" s="40"/>
      <c r="V104" s="40"/>
      <c r="W104" s="40"/>
      <c r="X104" s="40"/>
      <c r="Y104" s="40"/>
      <c r="Z104" s="40"/>
      <c r="AA104" s="40"/>
      <c r="AB104" s="40"/>
      <c r="AC104" s="40"/>
      <c r="AD104" s="40"/>
      <c r="AE104" s="40"/>
      <c r="AR104" s="241" t="s">
        <v>266</v>
      </c>
      <c r="AT104" s="241" t="s">
        <v>261</v>
      </c>
      <c r="AU104" s="241" t="s">
        <v>81</v>
      </c>
      <c r="AY104" s="19" t="s">
        <v>259</v>
      </c>
      <c r="BE104" s="242">
        <f>IF(N104="základní",J104,0)</f>
        <v>0</v>
      </c>
      <c r="BF104" s="242">
        <f>IF(N104="snížená",J104,0)</f>
        <v>0</v>
      </c>
      <c r="BG104" s="242">
        <f>IF(N104="zákl. přenesená",J104,0)</f>
        <v>0</v>
      </c>
      <c r="BH104" s="242">
        <f>IF(N104="sníž. přenesená",J104,0)</f>
        <v>0</v>
      </c>
      <c r="BI104" s="242">
        <f>IF(N104="nulová",J104,0)</f>
        <v>0</v>
      </c>
      <c r="BJ104" s="19" t="s">
        <v>81</v>
      </c>
      <c r="BK104" s="242">
        <f>ROUND(I104*H104,2)</f>
        <v>0</v>
      </c>
      <c r="BL104" s="19" t="s">
        <v>266</v>
      </c>
      <c r="BM104" s="241" t="s">
        <v>393</v>
      </c>
    </row>
    <row r="105" s="2" customFormat="1" ht="16.5" customHeight="1">
      <c r="A105" s="40"/>
      <c r="B105" s="41"/>
      <c r="C105" s="230" t="s">
        <v>328</v>
      </c>
      <c r="D105" s="230" t="s">
        <v>261</v>
      </c>
      <c r="E105" s="231" t="s">
        <v>328</v>
      </c>
      <c r="F105" s="232" t="s">
        <v>2676</v>
      </c>
      <c r="G105" s="233" t="s">
        <v>1716</v>
      </c>
      <c r="H105" s="234">
        <v>16</v>
      </c>
      <c r="I105" s="235"/>
      <c r="J105" s="236">
        <f>ROUND(I105*H105,2)</f>
        <v>0</v>
      </c>
      <c r="K105" s="232" t="s">
        <v>401</v>
      </c>
      <c r="L105" s="46"/>
      <c r="M105" s="237" t="s">
        <v>21</v>
      </c>
      <c r="N105" s="238" t="s">
        <v>45</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81</v>
      </c>
      <c r="AY105" s="19" t="s">
        <v>259</v>
      </c>
      <c r="BE105" s="242">
        <f>IF(N105="základní",J105,0)</f>
        <v>0</v>
      </c>
      <c r="BF105" s="242">
        <f>IF(N105="snížená",J105,0)</f>
        <v>0</v>
      </c>
      <c r="BG105" s="242">
        <f>IF(N105="zákl. přenesená",J105,0)</f>
        <v>0</v>
      </c>
      <c r="BH105" s="242">
        <f>IF(N105="sníž. přenesená",J105,0)</f>
        <v>0</v>
      </c>
      <c r="BI105" s="242">
        <f>IF(N105="nulová",J105,0)</f>
        <v>0</v>
      </c>
      <c r="BJ105" s="19" t="s">
        <v>81</v>
      </c>
      <c r="BK105" s="242">
        <f>ROUND(I105*H105,2)</f>
        <v>0</v>
      </c>
      <c r="BL105" s="19" t="s">
        <v>266</v>
      </c>
      <c r="BM105" s="241" t="s">
        <v>406</v>
      </c>
    </row>
    <row r="106" s="2" customFormat="1" ht="16.5" customHeight="1">
      <c r="A106" s="40"/>
      <c r="B106" s="41"/>
      <c r="C106" s="230" t="s">
        <v>340</v>
      </c>
      <c r="D106" s="230" t="s">
        <v>261</v>
      </c>
      <c r="E106" s="231" t="s">
        <v>2677</v>
      </c>
      <c r="F106" s="232" t="s">
        <v>2678</v>
      </c>
      <c r="G106" s="233" t="s">
        <v>1716</v>
      </c>
      <c r="H106" s="234">
        <v>6</v>
      </c>
      <c r="I106" s="235"/>
      <c r="J106" s="236">
        <f>ROUND(I106*H106,2)</f>
        <v>0</v>
      </c>
      <c r="K106" s="232" t="s">
        <v>401</v>
      </c>
      <c r="L106" s="46"/>
      <c r="M106" s="237" t="s">
        <v>21</v>
      </c>
      <c r="N106" s="238" t="s">
        <v>45</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81</v>
      </c>
      <c r="AY106" s="19" t="s">
        <v>259</v>
      </c>
      <c r="BE106" s="242">
        <f>IF(N106="základní",J106,0)</f>
        <v>0</v>
      </c>
      <c r="BF106" s="242">
        <f>IF(N106="snížená",J106,0)</f>
        <v>0</v>
      </c>
      <c r="BG106" s="242">
        <f>IF(N106="zákl. přenesená",J106,0)</f>
        <v>0</v>
      </c>
      <c r="BH106" s="242">
        <f>IF(N106="sníž. přenesená",J106,0)</f>
        <v>0</v>
      </c>
      <c r="BI106" s="242">
        <f>IF(N106="nulová",J106,0)</f>
        <v>0</v>
      </c>
      <c r="BJ106" s="19" t="s">
        <v>81</v>
      </c>
      <c r="BK106" s="242">
        <f>ROUND(I106*H106,2)</f>
        <v>0</v>
      </c>
      <c r="BL106" s="19" t="s">
        <v>266</v>
      </c>
      <c r="BM106" s="241" t="s">
        <v>419</v>
      </c>
    </row>
    <row r="107" s="2" customFormat="1" ht="16.5" customHeight="1">
      <c r="A107" s="40"/>
      <c r="B107" s="41"/>
      <c r="C107" s="230" t="s">
        <v>8</v>
      </c>
      <c r="D107" s="230" t="s">
        <v>261</v>
      </c>
      <c r="E107" s="231" t="s">
        <v>8</v>
      </c>
      <c r="F107" s="232" t="s">
        <v>2679</v>
      </c>
      <c r="G107" s="233" t="s">
        <v>1716</v>
      </c>
      <c r="H107" s="234">
        <v>7</v>
      </c>
      <c r="I107" s="235"/>
      <c r="J107" s="236">
        <f>ROUND(I107*H107,2)</f>
        <v>0</v>
      </c>
      <c r="K107" s="232" t="s">
        <v>401</v>
      </c>
      <c r="L107" s="46"/>
      <c r="M107" s="237" t="s">
        <v>21</v>
      </c>
      <c r="N107" s="238" t="s">
        <v>45</v>
      </c>
      <c r="O107" s="86"/>
      <c r="P107" s="239">
        <f>O107*H107</f>
        <v>0</v>
      </c>
      <c r="Q107" s="239">
        <v>0</v>
      </c>
      <c r="R107" s="239">
        <f>Q107*H107</f>
        <v>0</v>
      </c>
      <c r="S107" s="239">
        <v>0</v>
      </c>
      <c r="T107" s="240">
        <f>S107*H107</f>
        <v>0</v>
      </c>
      <c r="U107" s="40"/>
      <c r="V107" s="40"/>
      <c r="W107" s="40"/>
      <c r="X107" s="40"/>
      <c r="Y107" s="40"/>
      <c r="Z107" s="40"/>
      <c r="AA107" s="40"/>
      <c r="AB107" s="40"/>
      <c r="AC107" s="40"/>
      <c r="AD107" s="40"/>
      <c r="AE107" s="40"/>
      <c r="AR107" s="241" t="s">
        <v>266</v>
      </c>
      <c r="AT107" s="241" t="s">
        <v>261</v>
      </c>
      <c r="AU107" s="241" t="s">
        <v>81</v>
      </c>
      <c r="AY107" s="19" t="s">
        <v>259</v>
      </c>
      <c r="BE107" s="242">
        <f>IF(N107="základní",J107,0)</f>
        <v>0</v>
      </c>
      <c r="BF107" s="242">
        <f>IF(N107="snížená",J107,0)</f>
        <v>0</v>
      </c>
      <c r="BG107" s="242">
        <f>IF(N107="zákl. přenesená",J107,0)</f>
        <v>0</v>
      </c>
      <c r="BH107" s="242">
        <f>IF(N107="sníž. přenesená",J107,0)</f>
        <v>0</v>
      </c>
      <c r="BI107" s="242">
        <f>IF(N107="nulová",J107,0)</f>
        <v>0</v>
      </c>
      <c r="BJ107" s="19" t="s">
        <v>81</v>
      </c>
      <c r="BK107" s="242">
        <f>ROUND(I107*H107,2)</f>
        <v>0</v>
      </c>
      <c r="BL107" s="19" t="s">
        <v>266</v>
      </c>
      <c r="BM107" s="241" t="s">
        <v>429</v>
      </c>
    </row>
    <row r="108" s="2" customFormat="1" ht="16.5" customHeight="1">
      <c r="A108" s="40"/>
      <c r="B108" s="41"/>
      <c r="C108" s="230" t="s">
        <v>355</v>
      </c>
      <c r="D108" s="230" t="s">
        <v>261</v>
      </c>
      <c r="E108" s="231" t="s">
        <v>355</v>
      </c>
      <c r="F108" s="232" t="s">
        <v>2680</v>
      </c>
      <c r="G108" s="233" t="s">
        <v>2514</v>
      </c>
      <c r="H108" s="234">
        <v>1</v>
      </c>
      <c r="I108" s="235"/>
      <c r="J108" s="236">
        <f>ROUND(I108*H108,2)</f>
        <v>0</v>
      </c>
      <c r="K108" s="232" t="s">
        <v>401</v>
      </c>
      <c r="L108" s="46"/>
      <c r="M108" s="237" t="s">
        <v>21</v>
      </c>
      <c r="N108" s="238" t="s">
        <v>45</v>
      </c>
      <c r="O108" s="86"/>
      <c r="P108" s="239">
        <f>O108*H108</f>
        <v>0</v>
      </c>
      <c r="Q108" s="239">
        <v>0</v>
      </c>
      <c r="R108" s="239">
        <f>Q108*H108</f>
        <v>0</v>
      </c>
      <c r="S108" s="239">
        <v>0</v>
      </c>
      <c r="T108" s="240">
        <f>S108*H108</f>
        <v>0</v>
      </c>
      <c r="U108" s="40"/>
      <c r="V108" s="40"/>
      <c r="W108" s="40"/>
      <c r="X108" s="40"/>
      <c r="Y108" s="40"/>
      <c r="Z108" s="40"/>
      <c r="AA108" s="40"/>
      <c r="AB108" s="40"/>
      <c r="AC108" s="40"/>
      <c r="AD108" s="40"/>
      <c r="AE108" s="40"/>
      <c r="AR108" s="241" t="s">
        <v>266</v>
      </c>
      <c r="AT108" s="241" t="s">
        <v>261</v>
      </c>
      <c r="AU108" s="241" t="s">
        <v>81</v>
      </c>
      <c r="AY108" s="19" t="s">
        <v>259</v>
      </c>
      <c r="BE108" s="242">
        <f>IF(N108="základní",J108,0)</f>
        <v>0</v>
      </c>
      <c r="BF108" s="242">
        <f>IF(N108="snížená",J108,0)</f>
        <v>0</v>
      </c>
      <c r="BG108" s="242">
        <f>IF(N108="zákl. přenesená",J108,0)</f>
        <v>0</v>
      </c>
      <c r="BH108" s="242">
        <f>IF(N108="sníž. přenesená",J108,0)</f>
        <v>0</v>
      </c>
      <c r="BI108" s="242">
        <f>IF(N108="nulová",J108,0)</f>
        <v>0</v>
      </c>
      <c r="BJ108" s="19" t="s">
        <v>81</v>
      </c>
      <c r="BK108" s="242">
        <f>ROUND(I108*H108,2)</f>
        <v>0</v>
      </c>
      <c r="BL108" s="19" t="s">
        <v>266</v>
      </c>
      <c r="BM108" s="241" t="s">
        <v>442</v>
      </c>
    </row>
    <row r="109" s="2" customFormat="1" ht="16.5" customHeight="1">
      <c r="A109" s="40"/>
      <c r="B109" s="41"/>
      <c r="C109" s="230" t="s">
        <v>74</v>
      </c>
      <c r="D109" s="230" t="s">
        <v>261</v>
      </c>
      <c r="E109" s="231" t="s">
        <v>2681</v>
      </c>
      <c r="F109" s="232" t="s">
        <v>2682</v>
      </c>
      <c r="G109" s="233" t="s">
        <v>2115</v>
      </c>
      <c r="H109" s="234">
        <v>20</v>
      </c>
      <c r="I109" s="235"/>
      <c r="J109" s="236">
        <f>ROUND(I109*H109,2)</f>
        <v>0</v>
      </c>
      <c r="K109" s="232" t="s">
        <v>401</v>
      </c>
      <c r="L109" s="46"/>
      <c r="M109" s="306" t="s">
        <v>21</v>
      </c>
      <c r="N109" s="307" t="s">
        <v>45</v>
      </c>
      <c r="O109" s="303"/>
      <c r="P109" s="308">
        <f>O109*H109</f>
        <v>0</v>
      </c>
      <c r="Q109" s="308">
        <v>0</v>
      </c>
      <c r="R109" s="308">
        <f>Q109*H109</f>
        <v>0</v>
      </c>
      <c r="S109" s="308">
        <v>0</v>
      </c>
      <c r="T109" s="309">
        <f>S109*H109</f>
        <v>0</v>
      </c>
      <c r="U109" s="40"/>
      <c r="V109" s="40"/>
      <c r="W109" s="40"/>
      <c r="X109" s="40"/>
      <c r="Y109" s="40"/>
      <c r="Z109" s="40"/>
      <c r="AA109" s="40"/>
      <c r="AB109" s="40"/>
      <c r="AC109" s="40"/>
      <c r="AD109" s="40"/>
      <c r="AE109" s="40"/>
      <c r="AR109" s="241" t="s">
        <v>266</v>
      </c>
      <c r="AT109" s="241" t="s">
        <v>261</v>
      </c>
      <c r="AU109" s="241" t="s">
        <v>81</v>
      </c>
      <c r="AY109" s="19" t="s">
        <v>259</v>
      </c>
      <c r="BE109" s="242">
        <f>IF(N109="základní",J109,0)</f>
        <v>0</v>
      </c>
      <c r="BF109" s="242">
        <f>IF(N109="snížená",J109,0)</f>
        <v>0</v>
      </c>
      <c r="BG109" s="242">
        <f>IF(N109="zákl. přenesená",J109,0)</f>
        <v>0</v>
      </c>
      <c r="BH109" s="242">
        <f>IF(N109="sníž. přenesená",J109,0)</f>
        <v>0</v>
      </c>
      <c r="BI109" s="242">
        <f>IF(N109="nulová",J109,0)</f>
        <v>0</v>
      </c>
      <c r="BJ109" s="19" t="s">
        <v>81</v>
      </c>
      <c r="BK109" s="242">
        <f>ROUND(I109*H109,2)</f>
        <v>0</v>
      </c>
      <c r="BL109" s="19" t="s">
        <v>266</v>
      </c>
      <c r="BM109" s="241" t="s">
        <v>455</v>
      </c>
    </row>
    <row r="110" s="2" customFormat="1" ht="6.96" customHeight="1">
      <c r="A110" s="40"/>
      <c r="B110" s="61"/>
      <c r="C110" s="62"/>
      <c r="D110" s="62"/>
      <c r="E110" s="62"/>
      <c r="F110" s="62"/>
      <c r="G110" s="62"/>
      <c r="H110" s="62"/>
      <c r="I110" s="179"/>
      <c r="J110" s="62"/>
      <c r="K110" s="62"/>
      <c r="L110" s="46"/>
      <c r="M110" s="40"/>
      <c r="O110" s="40"/>
      <c r="P110" s="40"/>
      <c r="Q110" s="40"/>
      <c r="R110" s="40"/>
      <c r="S110" s="40"/>
      <c r="T110" s="40"/>
      <c r="U110" s="40"/>
      <c r="V110" s="40"/>
      <c r="W110" s="40"/>
      <c r="X110" s="40"/>
      <c r="Y110" s="40"/>
      <c r="Z110" s="40"/>
      <c r="AA110" s="40"/>
      <c r="AB110" s="40"/>
      <c r="AC110" s="40"/>
      <c r="AD110" s="40"/>
      <c r="AE110" s="40"/>
    </row>
  </sheetData>
  <sheetProtection sheet="1" autoFilter="0" formatColumns="0" formatRows="0" objects="1" scenarios="1" spinCount="100000" saltValue="jOM9u+tlB2mUWhL9RbzBV3vCcCWzGMAhZTaVctvRsPVtpbMEYbAwOG98JHdERRl4mJCM9ZBcLw45iZgsHm2u8Q==" hashValue="Iehg65exR0KTLpSHa6Vv3NQs9SqIsL4CIr3Nsfg6RcOmQMbGe5S/pER4rGMf/lco7CC/3E+GntHBnKoHEKZU2g==" algorithmName="SHA-512" password="CC35"/>
  <autoFilter ref="C91:K109"/>
  <mergeCells count="15">
    <mergeCell ref="E7:H7"/>
    <mergeCell ref="E11:H11"/>
    <mergeCell ref="E9:H9"/>
    <mergeCell ref="E13:H13"/>
    <mergeCell ref="E22:H22"/>
    <mergeCell ref="E31:H31"/>
    <mergeCell ref="E52:H52"/>
    <mergeCell ref="E56:H56"/>
    <mergeCell ref="E54:H54"/>
    <mergeCell ref="E58:H58"/>
    <mergeCell ref="E78:H78"/>
    <mergeCell ref="E82:H82"/>
    <mergeCell ref="E80:H80"/>
    <mergeCell ref="E84:H8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125</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2657</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1806</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2683</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ROUND(J93,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ROUND((SUM(BE93:BE118)),  2)</f>
        <v>0</v>
      </c>
      <c r="G37" s="40"/>
      <c r="H37" s="40"/>
      <c r="I37" s="168">
        <v>0.20999999999999999</v>
      </c>
      <c r="J37" s="167">
        <f>ROUND(((SUM(BE93:BE118))*I37),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ROUND((SUM(BF93:BF118)),  2)</f>
        <v>0</v>
      </c>
      <c r="G38" s="40"/>
      <c r="H38" s="40"/>
      <c r="I38" s="168">
        <v>0.14999999999999999</v>
      </c>
      <c r="J38" s="167">
        <f>ROUND(((SUM(BF93:BF118))*I38),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ROUND((SUM(BG93:BG118)),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ROUND((SUM(BH93:BH118)),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ROUND((SUM(BI93:BI118)),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2657</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1806</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SO-01.5.2 - PZTS</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J93</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2684</v>
      </c>
      <c r="E68" s="192"/>
      <c r="F68" s="192"/>
      <c r="G68" s="192"/>
      <c r="H68" s="192"/>
      <c r="I68" s="193"/>
      <c r="J68" s="194">
        <f>J94</f>
        <v>0</v>
      </c>
      <c r="K68" s="190"/>
      <c r="L68" s="195"/>
      <c r="S68" s="9"/>
      <c r="T68" s="9"/>
      <c r="U68" s="9"/>
      <c r="V68" s="9"/>
      <c r="W68" s="9"/>
      <c r="X68" s="9"/>
      <c r="Y68" s="9"/>
      <c r="Z68" s="9"/>
      <c r="AA68" s="9"/>
      <c r="AB68" s="9"/>
      <c r="AC68" s="9"/>
      <c r="AD68" s="9"/>
      <c r="AE68" s="9"/>
    </row>
    <row r="69" s="10" customFormat="1" ht="19.92" customHeight="1">
      <c r="A69" s="10"/>
      <c r="B69" s="196"/>
      <c r="C69" s="127"/>
      <c r="D69" s="197" t="s">
        <v>2685</v>
      </c>
      <c r="E69" s="198"/>
      <c r="F69" s="198"/>
      <c r="G69" s="198"/>
      <c r="H69" s="198"/>
      <c r="I69" s="199"/>
      <c r="J69" s="200">
        <f>J95</f>
        <v>0</v>
      </c>
      <c r="K69" s="127"/>
      <c r="L69" s="201"/>
      <c r="S69" s="10"/>
      <c r="T69" s="10"/>
      <c r="U69" s="10"/>
      <c r="V69" s="10"/>
      <c r="W69" s="10"/>
      <c r="X69" s="10"/>
      <c r="Y69" s="10"/>
      <c r="Z69" s="10"/>
      <c r="AA69" s="10"/>
      <c r="AB69" s="10"/>
      <c r="AC69" s="10"/>
      <c r="AD69" s="10"/>
      <c r="AE69" s="10"/>
    </row>
    <row r="70" s="2" customFormat="1" ht="21.84" customHeight="1">
      <c r="A70" s="40"/>
      <c r="B70" s="41"/>
      <c r="C70" s="42"/>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179"/>
      <c r="J71" s="62"/>
      <c r="K71" s="62"/>
      <c r="L71" s="151"/>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182"/>
      <c r="J75" s="64"/>
      <c r="K75" s="64"/>
      <c r="L75" s="151"/>
      <c r="S75" s="40"/>
      <c r="T75" s="40"/>
      <c r="U75" s="40"/>
      <c r="V75" s="40"/>
      <c r="W75" s="40"/>
      <c r="X75" s="40"/>
      <c r="Y75" s="40"/>
      <c r="Z75" s="40"/>
      <c r="AA75" s="40"/>
      <c r="AB75" s="40"/>
      <c r="AC75" s="40"/>
      <c r="AD75" s="40"/>
      <c r="AE75" s="40"/>
    </row>
    <row r="76" s="2" customFormat="1" ht="24.96" customHeight="1">
      <c r="A76" s="40"/>
      <c r="B76" s="41"/>
      <c r="C76" s="25" t="s">
        <v>244</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16.5" customHeight="1">
      <c r="A79" s="40"/>
      <c r="B79" s="41"/>
      <c r="C79" s="42"/>
      <c r="D79" s="42"/>
      <c r="E79" s="183" t="str">
        <f>E7</f>
        <v>SEN a stavební úpravy objektu občanského vybavení č.p. 37</v>
      </c>
      <c r="F79" s="34"/>
      <c r="G79" s="34"/>
      <c r="H79" s="34"/>
      <c r="I79" s="150"/>
      <c r="J79" s="42"/>
      <c r="K79" s="42"/>
      <c r="L79" s="151"/>
      <c r="S79" s="40"/>
      <c r="T79" s="40"/>
      <c r="U79" s="40"/>
      <c r="V79" s="40"/>
      <c r="W79" s="40"/>
      <c r="X79" s="40"/>
      <c r="Y79" s="40"/>
      <c r="Z79" s="40"/>
      <c r="AA79" s="40"/>
      <c r="AB79" s="40"/>
      <c r="AC79" s="40"/>
      <c r="AD79" s="40"/>
      <c r="AE79" s="40"/>
    </row>
    <row r="80" s="1" customFormat="1" ht="12" customHeight="1">
      <c r="B80" s="23"/>
      <c r="C80" s="34" t="s">
        <v>166</v>
      </c>
      <c r="D80" s="24"/>
      <c r="E80" s="24"/>
      <c r="F80" s="24"/>
      <c r="G80" s="24"/>
      <c r="H80" s="24"/>
      <c r="I80" s="141"/>
      <c r="J80" s="24"/>
      <c r="K80" s="24"/>
      <c r="L80" s="22"/>
    </row>
    <row r="81" s="1" customFormat="1" ht="16.5" customHeight="1">
      <c r="B81" s="23"/>
      <c r="C81" s="24"/>
      <c r="D81" s="24"/>
      <c r="E81" s="183" t="s">
        <v>170</v>
      </c>
      <c r="F81" s="24"/>
      <c r="G81" s="24"/>
      <c r="H81" s="24"/>
      <c r="I81" s="141"/>
      <c r="J81" s="24"/>
      <c r="K81" s="24"/>
      <c r="L81" s="22"/>
    </row>
    <row r="82" s="1" customFormat="1" ht="12" customHeight="1">
      <c r="B82" s="23"/>
      <c r="C82" s="34" t="s">
        <v>174</v>
      </c>
      <c r="D82" s="24"/>
      <c r="E82" s="24"/>
      <c r="F82" s="24"/>
      <c r="G82" s="24"/>
      <c r="H82" s="24"/>
      <c r="I82" s="141"/>
      <c r="J82" s="24"/>
      <c r="K82" s="24"/>
      <c r="L82" s="22"/>
    </row>
    <row r="83" s="2" customFormat="1" ht="16.5" customHeight="1">
      <c r="A83" s="40"/>
      <c r="B83" s="41"/>
      <c r="C83" s="42"/>
      <c r="D83" s="42"/>
      <c r="E83" s="305" t="s">
        <v>2657</v>
      </c>
      <c r="F83" s="42"/>
      <c r="G83" s="42"/>
      <c r="H83" s="42"/>
      <c r="I83" s="150"/>
      <c r="J83" s="42"/>
      <c r="K83" s="42"/>
      <c r="L83" s="151"/>
      <c r="S83" s="40"/>
      <c r="T83" s="40"/>
      <c r="U83" s="40"/>
      <c r="V83" s="40"/>
      <c r="W83" s="40"/>
      <c r="X83" s="40"/>
      <c r="Y83" s="40"/>
      <c r="Z83" s="40"/>
      <c r="AA83" s="40"/>
      <c r="AB83" s="40"/>
      <c r="AC83" s="40"/>
      <c r="AD83" s="40"/>
      <c r="AE83" s="40"/>
    </row>
    <row r="84" s="2" customFormat="1" ht="12" customHeight="1">
      <c r="A84" s="40"/>
      <c r="B84" s="41"/>
      <c r="C84" s="34" t="s">
        <v>1806</v>
      </c>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6.5" customHeight="1">
      <c r="A85" s="40"/>
      <c r="B85" s="41"/>
      <c r="C85" s="42"/>
      <c r="D85" s="42"/>
      <c r="E85" s="71" t="str">
        <f>E13</f>
        <v>SO-01.5.2 - PZTS</v>
      </c>
      <c r="F85" s="42"/>
      <c r="G85" s="42"/>
      <c r="H85" s="42"/>
      <c r="I85" s="150"/>
      <c r="J85" s="42"/>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12" customHeight="1">
      <c r="A87" s="40"/>
      <c r="B87" s="41"/>
      <c r="C87" s="34" t="s">
        <v>22</v>
      </c>
      <c r="D87" s="42"/>
      <c r="E87" s="42"/>
      <c r="F87" s="29" t="str">
        <f>F16</f>
        <v>Libkovice 37</v>
      </c>
      <c r="G87" s="42"/>
      <c r="H87" s="42"/>
      <c r="I87" s="153" t="s">
        <v>24</v>
      </c>
      <c r="J87" s="74" t="str">
        <f>IF(J16="","",J16)</f>
        <v>7. 10. 2019</v>
      </c>
      <c r="K87" s="42"/>
      <c r="L87" s="151"/>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0"/>
      <c r="J88" s="42"/>
      <c r="K88" s="42"/>
      <c r="L88" s="151"/>
      <c r="S88" s="40"/>
      <c r="T88" s="40"/>
      <c r="U88" s="40"/>
      <c r="V88" s="40"/>
      <c r="W88" s="40"/>
      <c r="X88" s="40"/>
      <c r="Y88" s="40"/>
      <c r="Z88" s="40"/>
      <c r="AA88" s="40"/>
      <c r="AB88" s="40"/>
      <c r="AC88" s="40"/>
      <c r="AD88" s="40"/>
      <c r="AE88" s="40"/>
    </row>
    <row r="89" s="2" customFormat="1" ht="25.65" customHeight="1">
      <c r="A89" s="40"/>
      <c r="B89" s="41"/>
      <c r="C89" s="34" t="s">
        <v>26</v>
      </c>
      <c r="D89" s="42"/>
      <c r="E89" s="42"/>
      <c r="F89" s="29" t="str">
        <f>E19</f>
        <v>Obec Libkovice</v>
      </c>
      <c r="G89" s="42"/>
      <c r="H89" s="42"/>
      <c r="I89" s="153" t="s">
        <v>32</v>
      </c>
      <c r="J89" s="38" t="str">
        <f>E25</f>
        <v>SONETBUILDING s.r.o</v>
      </c>
      <c r="K89" s="42"/>
      <c r="L89" s="151"/>
      <c r="S89" s="40"/>
      <c r="T89" s="40"/>
      <c r="U89" s="40"/>
      <c r="V89" s="40"/>
      <c r="W89" s="40"/>
      <c r="X89" s="40"/>
      <c r="Y89" s="40"/>
      <c r="Z89" s="40"/>
      <c r="AA89" s="40"/>
      <c r="AB89" s="40"/>
      <c r="AC89" s="40"/>
      <c r="AD89" s="40"/>
      <c r="AE89" s="40"/>
    </row>
    <row r="90" s="2" customFormat="1" ht="15.15" customHeight="1">
      <c r="A90" s="40"/>
      <c r="B90" s="41"/>
      <c r="C90" s="34" t="s">
        <v>30</v>
      </c>
      <c r="D90" s="42"/>
      <c r="E90" s="42"/>
      <c r="F90" s="29" t="str">
        <f>IF(E22="","",E22)</f>
        <v>Vyplň údaj</v>
      </c>
      <c r="G90" s="42"/>
      <c r="H90" s="42"/>
      <c r="I90" s="153" t="s">
        <v>35</v>
      </c>
      <c r="J90" s="38" t="str">
        <f>E28</f>
        <v>Toman Martin</v>
      </c>
      <c r="K90" s="42"/>
      <c r="L90" s="151"/>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150"/>
      <c r="J91" s="42"/>
      <c r="K91" s="42"/>
      <c r="L91" s="151"/>
      <c r="S91" s="40"/>
      <c r="T91" s="40"/>
      <c r="U91" s="40"/>
      <c r="V91" s="40"/>
      <c r="W91" s="40"/>
      <c r="X91" s="40"/>
      <c r="Y91" s="40"/>
      <c r="Z91" s="40"/>
      <c r="AA91" s="40"/>
      <c r="AB91" s="40"/>
      <c r="AC91" s="40"/>
      <c r="AD91" s="40"/>
      <c r="AE91" s="40"/>
    </row>
    <row r="92" s="11" customFormat="1" ht="29.28" customHeight="1">
      <c r="A92" s="202"/>
      <c r="B92" s="203"/>
      <c r="C92" s="204" t="s">
        <v>245</v>
      </c>
      <c r="D92" s="205" t="s">
        <v>59</v>
      </c>
      <c r="E92" s="205" t="s">
        <v>55</v>
      </c>
      <c r="F92" s="205" t="s">
        <v>56</v>
      </c>
      <c r="G92" s="205" t="s">
        <v>246</v>
      </c>
      <c r="H92" s="205" t="s">
        <v>247</v>
      </c>
      <c r="I92" s="206" t="s">
        <v>248</v>
      </c>
      <c r="J92" s="205" t="s">
        <v>217</v>
      </c>
      <c r="K92" s="207" t="s">
        <v>249</v>
      </c>
      <c r="L92" s="208"/>
      <c r="M92" s="94" t="s">
        <v>21</v>
      </c>
      <c r="N92" s="95" t="s">
        <v>44</v>
      </c>
      <c r="O92" s="95" t="s">
        <v>250</v>
      </c>
      <c r="P92" s="95" t="s">
        <v>251</v>
      </c>
      <c r="Q92" s="95" t="s">
        <v>252</v>
      </c>
      <c r="R92" s="95" t="s">
        <v>253</v>
      </c>
      <c r="S92" s="95" t="s">
        <v>254</v>
      </c>
      <c r="T92" s="96" t="s">
        <v>255</v>
      </c>
      <c r="U92" s="202"/>
      <c r="V92" s="202"/>
      <c r="W92" s="202"/>
      <c r="X92" s="202"/>
      <c r="Y92" s="202"/>
      <c r="Z92" s="202"/>
      <c r="AA92" s="202"/>
      <c r="AB92" s="202"/>
      <c r="AC92" s="202"/>
      <c r="AD92" s="202"/>
      <c r="AE92" s="202"/>
    </row>
    <row r="93" s="2" customFormat="1" ht="22.8" customHeight="1">
      <c r="A93" s="40"/>
      <c r="B93" s="41"/>
      <c r="C93" s="101" t="s">
        <v>256</v>
      </c>
      <c r="D93" s="42"/>
      <c r="E93" s="42"/>
      <c r="F93" s="42"/>
      <c r="G93" s="42"/>
      <c r="H93" s="42"/>
      <c r="I93" s="150"/>
      <c r="J93" s="209">
        <f>BK93</f>
        <v>0</v>
      </c>
      <c r="K93" s="42"/>
      <c r="L93" s="46"/>
      <c r="M93" s="97"/>
      <c r="N93" s="210"/>
      <c r="O93" s="98"/>
      <c r="P93" s="211">
        <f>P94</f>
        <v>0</v>
      </c>
      <c r="Q93" s="98"/>
      <c r="R93" s="211">
        <f>R94</f>
        <v>0</v>
      </c>
      <c r="S93" s="98"/>
      <c r="T93" s="212">
        <f>T94</f>
        <v>0</v>
      </c>
      <c r="U93" s="40"/>
      <c r="V93" s="40"/>
      <c r="W93" s="40"/>
      <c r="X93" s="40"/>
      <c r="Y93" s="40"/>
      <c r="Z93" s="40"/>
      <c r="AA93" s="40"/>
      <c r="AB93" s="40"/>
      <c r="AC93" s="40"/>
      <c r="AD93" s="40"/>
      <c r="AE93" s="40"/>
      <c r="AT93" s="19" t="s">
        <v>73</v>
      </c>
      <c r="AU93" s="19" t="s">
        <v>218</v>
      </c>
      <c r="BK93" s="213">
        <f>BK94</f>
        <v>0</v>
      </c>
    </row>
    <row r="94" s="12" customFormat="1" ht="25.92" customHeight="1">
      <c r="A94" s="12"/>
      <c r="B94" s="214"/>
      <c r="C94" s="215"/>
      <c r="D94" s="216" t="s">
        <v>73</v>
      </c>
      <c r="E94" s="217" t="s">
        <v>257</v>
      </c>
      <c r="F94" s="217" t="s">
        <v>257</v>
      </c>
      <c r="G94" s="215"/>
      <c r="H94" s="215"/>
      <c r="I94" s="218"/>
      <c r="J94" s="219">
        <f>BK94</f>
        <v>0</v>
      </c>
      <c r="K94" s="215"/>
      <c r="L94" s="220"/>
      <c r="M94" s="221"/>
      <c r="N94" s="222"/>
      <c r="O94" s="222"/>
      <c r="P94" s="223">
        <f>P95</f>
        <v>0</v>
      </c>
      <c r="Q94" s="222"/>
      <c r="R94" s="223">
        <f>R95</f>
        <v>0</v>
      </c>
      <c r="S94" s="222"/>
      <c r="T94" s="224">
        <f>T95</f>
        <v>0</v>
      </c>
      <c r="U94" s="12"/>
      <c r="V94" s="12"/>
      <c r="W94" s="12"/>
      <c r="X94" s="12"/>
      <c r="Y94" s="12"/>
      <c r="Z94" s="12"/>
      <c r="AA94" s="12"/>
      <c r="AB94" s="12"/>
      <c r="AC94" s="12"/>
      <c r="AD94" s="12"/>
      <c r="AE94" s="12"/>
      <c r="AR94" s="225" t="s">
        <v>81</v>
      </c>
      <c r="AT94" s="226" t="s">
        <v>73</v>
      </c>
      <c r="AU94" s="226" t="s">
        <v>74</v>
      </c>
      <c r="AY94" s="225" t="s">
        <v>259</v>
      </c>
      <c r="BK94" s="227">
        <f>BK95</f>
        <v>0</v>
      </c>
    </row>
    <row r="95" s="12" customFormat="1" ht="22.8" customHeight="1">
      <c r="A95" s="12"/>
      <c r="B95" s="214"/>
      <c r="C95" s="215"/>
      <c r="D95" s="216" t="s">
        <v>73</v>
      </c>
      <c r="E95" s="228" t="s">
        <v>2686</v>
      </c>
      <c r="F95" s="228" t="s">
        <v>2687</v>
      </c>
      <c r="G95" s="215"/>
      <c r="H95" s="215"/>
      <c r="I95" s="218"/>
      <c r="J95" s="229">
        <f>BK95</f>
        <v>0</v>
      </c>
      <c r="K95" s="215"/>
      <c r="L95" s="220"/>
      <c r="M95" s="221"/>
      <c r="N95" s="222"/>
      <c r="O95" s="222"/>
      <c r="P95" s="223">
        <f>SUM(P96:P118)</f>
        <v>0</v>
      </c>
      <c r="Q95" s="222"/>
      <c r="R95" s="223">
        <f>SUM(R96:R118)</f>
        <v>0</v>
      </c>
      <c r="S95" s="222"/>
      <c r="T95" s="224">
        <f>SUM(T96:T118)</f>
        <v>0</v>
      </c>
      <c r="U95" s="12"/>
      <c r="V95" s="12"/>
      <c r="W95" s="12"/>
      <c r="X95" s="12"/>
      <c r="Y95" s="12"/>
      <c r="Z95" s="12"/>
      <c r="AA95" s="12"/>
      <c r="AB95" s="12"/>
      <c r="AC95" s="12"/>
      <c r="AD95" s="12"/>
      <c r="AE95" s="12"/>
      <c r="AR95" s="225" t="s">
        <v>81</v>
      </c>
      <c r="AT95" s="226" t="s">
        <v>73</v>
      </c>
      <c r="AU95" s="226" t="s">
        <v>81</v>
      </c>
      <c r="AY95" s="225" t="s">
        <v>259</v>
      </c>
      <c r="BK95" s="227">
        <f>SUM(BK96:BK118)</f>
        <v>0</v>
      </c>
    </row>
    <row r="96" s="2" customFormat="1" ht="44.25" customHeight="1">
      <c r="A96" s="40"/>
      <c r="B96" s="41"/>
      <c r="C96" s="230" t="s">
        <v>81</v>
      </c>
      <c r="D96" s="230" t="s">
        <v>261</v>
      </c>
      <c r="E96" s="231" t="s">
        <v>2688</v>
      </c>
      <c r="F96" s="232" t="s">
        <v>2689</v>
      </c>
      <c r="G96" s="233" t="s">
        <v>1716</v>
      </c>
      <c r="H96" s="234">
        <v>1</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81</v>
      </c>
    </row>
    <row r="97" s="2" customFormat="1" ht="33" customHeight="1">
      <c r="A97" s="40"/>
      <c r="B97" s="41"/>
      <c r="C97" s="230" t="s">
        <v>83</v>
      </c>
      <c r="D97" s="230" t="s">
        <v>261</v>
      </c>
      <c r="E97" s="231" t="s">
        <v>2690</v>
      </c>
      <c r="F97" s="232" t="s">
        <v>2691</v>
      </c>
      <c r="G97" s="233" t="s">
        <v>1716</v>
      </c>
      <c r="H97" s="234">
        <v>1</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83</v>
      </c>
    </row>
    <row r="98" s="2" customFormat="1" ht="44.25" customHeight="1">
      <c r="A98" s="40"/>
      <c r="B98" s="41"/>
      <c r="C98" s="230" t="s">
        <v>94</v>
      </c>
      <c r="D98" s="230" t="s">
        <v>261</v>
      </c>
      <c r="E98" s="231" t="s">
        <v>2692</v>
      </c>
      <c r="F98" s="232" t="s">
        <v>2693</v>
      </c>
      <c r="G98" s="233" t="s">
        <v>1716</v>
      </c>
      <c r="H98" s="234">
        <v>1</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94</v>
      </c>
    </row>
    <row r="99" s="2" customFormat="1" ht="21.75" customHeight="1">
      <c r="A99" s="40"/>
      <c r="B99" s="41"/>
      <c r="C99" s="230" t="s">
        <v>266</v>
      </c>
      <c r="D99" s="230" t="s">
        <v>261</v>
      </c>
      <c r="E99" s="231" t="s">
        <v>2694</v>
      </c>
      <c r="F99" s="232" t="s">
        <v>2695</v>
      </c>
      <c r="G99" s="233" t="s">
        <v>1716</v>
      </c>
      <c r="H99" s="234">
        <v>1</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266</v>
      </c>
    </row>
    <row r="100" s="2" customFormat="1" ht="44.25" customHeight="1">
      <c r="A100" s="40"/>
      <c r="B100" s="41"/>
      <c r="C100" s="230" t="s">
        <v>287</v>
      </c>
      <c r="D100" s="230" t="s">
        <v>261</v>
      </c>
      <c r="E100" s="231" t="s">
        <v>2696</v>
      </c>
      <c r="F100" s="232" t="s">
        <v>2697</v>
      </c>
      <c r="G100" s="233" t="s">
        <v>1716</v>
      </c>
      <c r="H100" s="234">
        <v>2</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83</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287</v>
      </c>
    </row>
    <row r="101" s="2" customFormat="1" ht="33" customHeight="1">
      <c r="A101" s="40"/>
      <c r="B101" s="41"/>
      <c r="C101" s="230" t="s">
        <v>291</v>
      </c>
      <c r="D101" s="230" t="s">
        <v>261</v>
      </c>
      <c r="E101" s="231" t="s">
        <v>2698</v>
      </c>
      <c r="F101" s="232" t="s">
        <v>2699</v>
      </c>
      <c r="G101" s="233" t="s">
        <v>1716</v>
      </c>
      <c r="H101" s="234">
        <v>2</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291</v>
      </c>
    </row>
    <row r="102" s="2" customFormat="1" ht="44.25" customHeight="1">
      <c r="A102" s="40"/>
      <c r="B102" s="41"/>
      <c r="C102" s="230" t="s">
        <v>299</v>
      </c>
      <c r="D102" s="230" t="s">
        <v>261</v>
      </c>
      <c r="E102" s="231" t="s">
        <v>2700</v>
      </c>
      <c r="F102" s="232" t="s">
        <v>2701</v>
      </c>
      <c r="G102" s="233" t="s">
        <v>1716</v>
      </c>
      <c r="H102" s="234">
        <v>1</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299</v>
      </c>
    </row>
    <row r="103" s="2" customFormat="1" ht="33" customHeight="1">
      <c r="A103" s="40"/>
      <c r="B103" s="41"/>
      <c r="C103" s="230" t="s">
        <v>303</v>
      </c>
      <c r="D103" s="230" t="s">
        <v>261</v>
      </c>
      <c r="E103" s="231" t="s">
        <v>2702</v>
      </c>
      <c r="F103" s="232" t="s">
        <v>2703</v>
      </c>
      <c r="G103" s="233" t="s">
        <v>1716</v>
      </c>
      <c r="H103" s="234">
        <v>1</v>
      </c>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83</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303</v>
      </c>
    </row>
    <row r="104" s="2" customFormat="1" ht="21.75" customHeight="1">
      <c r="A104" s="40"/>
      <c r="B104" s="41"/>
      <c r="C104" s="230" t="s">
        <v>310</v>
      </c>
      <c r="D104" s="230" t="s">
        <v>261</v>
      </c>
      <c r="E104" s="231" t="s">
        <v>2704</v>
      </c>
      <c r="F104" s="232" t="s">
        <v>2705</v>
      </c>
      <c r="G104" s="233" t="s">
        <v>1716</v>
      </c>
      <c r="H104" s="234">
        <v>1</v>
      </c>
      <c r="I104" s="235"/>
      <c r="J104" s="236">
        <f>ROUND(I104*H104,2)</f>
        <v>0</v>
      </c>
      <c r="K104" s="232" t="s">
        <v>401</v>
      </c>
      <c r="L104" s="46"/>
      <c r="M104" s="237" t="s">
        <v>21</v>
      </c>
      <c r="N104" s="238" t="s">
        <v>46</v>
      </c>
      <c r="O104" s="86"/>
      <c r="P104" s="239">
        <f>O104*H104</f>
        <v>0</v>
      </c>
      <c r="Q104" s="239">
        <v>0</v>
      </c>
      <c r="R104" s="239">
        <f>Q104*H104</f>
        <v>0</v>
      </c>
      <c r="S104" s="239">
        <v>0</v>
      </c>
      <c r="T104" s="240">
        <f>S104*H104</f>
        <v>0</v>
      </c>
      <c r="U104" s="40"/>
      <c r="V104" s="40"/>
      <c r="W104" s="40"/>
      <c r="X104" s="40"/>
      <c r="Y104" s="40"/>
      <c r="Z104" s="40"/>
      <c r="AA104" s="40"/>
      <c r="AB104" s="40"/>
      <c r="AC104" s="40"/>
      <c r="AD104" s="40"/>
      <c r="AE104" s="40"/>
      <c r="AR104" s="241" t="s">
        <v>266</v>
      </c>
      <c r="AT104" s="241" t="s">
        <v>261</v>
      </c>
      <c r="AU104" s="241" t="s">
        <v>83</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310</v>
      </c>
    </row>
    <row r="105" s="2" customFormat="1" ht="33" customHeight="1">
      <c r="A105" s="40"/>
      <c r="B105" s="41"/>
      <c r="C105" s="230" t="s">
        <v>314</v>
      </c>
      <c r="D105" s="230" t="s">
        <v>261</v>
      </c>
      <c r="E105" s="231" t="s">
        <v>2706</v>
      </c>
      <c r="F105" s="232" t="s">
        <v>2707</v>
      </c>
      <c r="G105" s="233" t="s">
        <v>2514</v>
      </c>
      <c r="H105" s="234">
        <v>1</v>
      </c>
      <c r="I105" s="235"/>
      <c r="J105" s="236">
        <f>ROUND(I105*H105,2)</f>
        <v>0</v>
      </c>
      <c r="K105" s="232" t="s">
        <v>401</v>
      </c>
      <c r="L105" s="46"/>
      <c r="M105" s="237" t="s">
        <v>21</v>
      </c>
      <c r="N105" s="238" t="s">
        <v>46</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83</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314</v>
      </c>
    </row>
    <row r="106" s="2" customFormat="1" ht="44.25" customHeight="1">
      <c r="A106" s="40"/>
      <c r="B106" s="41"/>
      <c r="C106" s="230" t="s">
        <v>323</v>
      </c>
      <c r="D106" s="230" t="s">
        <v>261</v>
      </c>
      <c r="E106" s="231" t="s">
        <v>2708</v>
      </c>
      <c r="F106" s="232" t="s">
        <v>2709</v>
      </c>
      <c r="G106" s="233" t="s">
        <v>1716</v>
      </c>
      <c r="H106" s="234">
        <v>2</v>
      </c>
      <c r="I106" s="235"/>
      <c r="J106" s="236">
        <f>ROUND(I106*H106,2)</f>
        <v>0</v>
      </c>
      <c r="K106" s="232" t="s">
        <v>401</v>
      </c>
      <c r="L106" s="46"/>
      <c r="M106" s="237" t="s">
        <v>21</v>
      </c>
      <c r="N106" s="238" t="s">
        <v>46</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83</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323</v>
      </c>
    </row>
    <row r="107" s="2" customFormat="1" ht="44.25" customHeight="1">
      <c r="A107" s="40"/>
      <c r="B107" s="41"/>
      <c r="C107" s="230" t="s">
        <v>328</v>
      </c>
      <c r="D107" s="230" t="s">
        <v>261</v>
      </c>
      <c r="E107" s="231" t="s">
        <v>2710</v>
      </c>
      <c r="F107" s="232" t="s">
        <v>2711</v>
      </c>
      <c r="G107" s="233" t="s">
        <v>1716</v>
      </c>
      <c r="H107" s="234">
        <v>4</v>
      </c>
      <c r="I107" s="235"/>
      <c r="J107" s="236">
        <f>ROUND(I107*H107,2)</f>
        <v>0</v>
      </c>
      <c r="K107" s="232" t="s">
        <v>401</v>
      </c>
      <c r="L107" s="46"/>
      <c r="M107" s="237" t="s">
        <v>21</v>
      </c>
      <c r="N107" s="238" t="s">
        <v>46</v>
      </c>
      <c r="O107" s="86"/>
      <c r="P107" s="239">
        <f>O107*H107</f>
        <v>0</v>
      </c>
      <c r="Q107" s="239">
        <v>0</v>
      </c>
      <c r="R107" s="239">
        <f>Q107*H107</f>
        <v>0</v>
      </c>
      <c r="S107" s="239">
        <v>0</v>
      </c>
      <c r="T107" s="240">
        <f>S107*H107</f>
        <v>0</v>
      </c>
      <c r="U107" s="40"/>
      <c r="V107" s="40"/>
      <c r="W107" s="40"/>
      <c r="X107" s="40"/>
      <c r="Y107" s="40"/>
      <c r="Z107" s="40"/>
      <c r="AA107" s="40"/>
      <c r="AB107" s="40"/>
      <c r="AC107" s="40"/>
      <c r="AD107" s="40"/>
      <c r="AE107" s="40"/>
      <c r="AR107" s="241" t="s">
        <v>266</v>
      </c>
      <c r="AT107" s="241" t="s">
        <v>261</v>
      </c>
      <c r="AU107" s="241" t="s">
        <v>83</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328</v>
      </c>
    </row>
    <row r="108" s="2" customFormat="1" ht="16.5" customHeight="1">
      <c r="A108" s="40"/>
      <c r="B108" s="41"/>
      <c r="C108" s="230" t="s">
        <v>334</v>
      </c>
      <c r="D108" s="230" t="s">
        <v>261</v>
      </c>
      <c r="E108" s="231" t="s">
        <v>2712</v>
      </c>
      <c r="F108" s="232" t="s">
        <v>2713</v>
      </c>
      <c r="G108" s="233" t="s">
        <v>1716</v>
      </c>
      <c r="H108" s="234">
        <v>3</v>
      </c>
      <c r="I108" s="235"/>
      <c r="J108" s="236">
        <f>ROUND(I108*H108,2)</f>
        <v>0</v>
      </c>
      <c r="K108" s="232" t="s">
        <v>401</v>
      </c>
      <c r="L108" s="46"/>
      <c r="M108" s="237" t="s">
        <v>21</v>
      </c>
      <c r="N108" s="238" t="s">
        <v>46</v>
      </c>
      <c r="O108" s="86"/>
      <c r="P108" s="239">
        <f>O108*H108</f>
        <v>0</v>
      </c>
      <c r="Q108" s="239">
        <v>0</v>
      </c>
      <c r="R108" s="239">
        <f>Q108*H108</f>
        <v>0</v>
      </c>
      <c r="S108" s="239">
        <v>0</v>
      </c>
      <c r="T108" s="240">
        <f>S108*H108</f>
        <v>0</v>
      </c>
      <c r="U108" s="40"/>
      <c r="V108" s="40"/>
      <c r="W108" s="40"/>
      <c r="X108" s="40"/>
      <c r="Y108" s="40"/>
      <c r="Z108" s="40"/>
      <c r="AA108" s="40"/>
      <c r="AB108" s="40"/>
      <c r="AC108" s="40"/>
      <c r="AD108" s="40"/>
      <c r="AE108" s="40"/>
      <c r="AR108" s="241" t="s">
        <v>266</v>
      </c>
      <c r="AT108" s="241" t="s">
        <v>261</v>
      </c>
      <c r="AU108" s="241" t="s">
        <v>83</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266</v>
      </c>
      <c r="BM108" s="241" t="s">
        <v>334</v>
      </c>
    </row>
    <row r="109" s="2" customFormat="1" ht="21.75" customHeight="1">
      <c r="A109" s="40"/>
      <c r="B109" s="41"/>
      <c r="C109" s="230" t="s">
        <v>340</v>
      </c>
      <c r="D109" s="230" t="s">
        <v>261</v>
      </c>
      <c r="E109" s="231" t="s">
        <v>2714</v>
      </c>
      <c r="F109" s="232" t="s">
        <v>2715</v>
      </c>
      <c r="G109" s="233" t="s">
        <v>1716</v>
      </c>
      <c r="H109" s="234">
        <v>2</v>
      </c>
      <c r="I109" s="235"/>
      <c r="J109" s="236">
        <f>ROUND(I109*H109,2)</f>
        <v>0</v>
      </c>
      <c r="K109" s="232" t="s">
        <v>401</v>
      </c>
      <c r="L109" s="46"/>
      <c r="M109" s="237" t="s">
        <v>21</v>
      </c>
      <c r="N109" s="238" t="s">
        <v>46</v>
      </c>
      <c r="O109" s="86"/>
      <c r="P109" s="239">
        <f>O109*H109</f>
        <v>0</v>
      </c>
      <c r="Q109" s="239">
        <v>0</v>
      </c>
      <c r="R109" s="239">
        <f>Q109*H109</f>
        <v>0</v>
      </c>
      <c r="S109" s="239">
        <v>0</v>
      </c>
      <c r="T109" s="240">
        <f>S109*H109</f>
        <v>0</v>
      </c>
      <c r="U109" s="40"/>
      <c r="V109" s="40"/>
      <c r="W109" s="40"/>
      <c r="X109" s="40"/>
      <c r="Y109" s="40"/>
      <c r="Z109" s="40"/>
      <c r="AA109" s="40"/>
      <c r="AB109" s="40"/>
      <c r="AC109" s="40"/>
      <c r="AD109" s="40"/>
      <c r="AE109" s="40"/>
      <c r="AR109" s="241" t="s">
        <v>266</v>
      </c>
      <c r="AT109" s="241" t="s">
        <v>261</v>
      </c>
      <c r="AU109" s="241" t="s">
        <v>83</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340</v>
      </c>
    </row>
    <row r="110" s="2" customFormat="1" ht="21.75" customHeight="1">
      <c r="A110" s="40"/>
      <c r="B110" s="41"/>
      <c r="C110" s="230" t="s">
        <v>8</v>
      </c>
      <c r="D110" s="230" t="s">
        <v>261</v>
      </c>
      <c r="E110" s="231" t="s">
        <v>2716</v>
      </c>
      <c r="F110" s="232" t="s">
        <v>2717</v>
      </c>
      <c r="G110" s="233" t="s">
        <v>1716</v>
      </c>
      <c r="H110" s="234">
        <v>1</v>
      </c>
      <c r="I110" s="235"/>
      <c r="J110" s="236">
        <f>ROUND(I110*H110,2)</f>
        <v>0</v>
      </c>
      <c r="K110" s="232" t="s">
        <v>401</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83</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8</v>
      </c>
    </row>
    <row r="111" s="2" customFormat="1" ht="21.75" customHeight="1">
      <c r="A111" s="40"/>
      <c r="B111" s="41"/>
      <c r="C111" s="230" t="s">
        <v>355</v>
      </c>
      <c r="D111" s="230" t="s">
        <v>261</v>
      </c>
      <c r="E111" s="231" t="s">
        <v>2718</v>
      </c>
      <c r="F111" s="232" t="s">
        <v>2719</v>
      </c>
      <c r="G111" s="233" t="s">
        <v>1716</v>
      </c>
      <c r="H111" s="234">
        <v>1</v>
      </c>
      <c r="I111" s="235"/>
      <c r="J111" s="236">
        <f>ROUND(I111*H111,2)</f>
        <v>0</v>
      </c>
      <c r="K111" s="232" t="s">
        <v>401</v>
      </c>
      <c r="L111" s="46"/>
      <c r="M111" s="237" t="s">
        <v>21</v>
      </c>
      <c r="N111" s="238" t="s">
        <v>46</v>
      </c>
      <c r="O111" s="86"/>
      <c r="P111" s="239">
        <f>O111*H111</f>
        <v>0</v>
      </c>
      <c r="Q111" s="239">
        <v>0</v>
      </c>
      <c r="R111" s="239">
        <f>Q111*H111</f>
        <v>0</v>
      </c>
      <c r="S111" s="239">
        <v>0</v>
      </c>
      <c r="T111" s="240">
        <f>S111*H111</f>
        <v>0</v>
      </c>
      <c r="U111" s="40"/>
      <c r="V111" s="40"/>
      <c r="W111" s="40"/>
      <c r="X111" s="40"/>
      <c r="Y111" s="40"/>
      <c r="Z111" s="40"/>
      <c r="AA111" s="40"/>
      <c r="AB111" s="40"/>
      <c r="AC111" s="40"/>
      <c r="AD111" s="40"/>
      <c r="AE111" s="40"/>
      <c r="AR111" s="241" t="s">
        <v>266</v>
      </c>
      <c r="AT111" s="241" t="s">
        <v>261</v>
      </c>
      <c r="AU111" s="241" t="s">
        <v>83</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266</v>
      </c>
      <c r="BM111" s="241" t="s">
        <v>355</v>
      </c>
    </row>
    <row r="112" s="2" customFormat="1" ht="44.25" customHeight="1">
      <c r="A112" s="40"/>
      <c r="B112" s="41"/>
      <c r="C112" s="230" t="s">
        <v>365</v>
      </c>
      <c r="D112" s="230" t="s">
        <v>261</v>
      </c>
      <c r="E112" s="231" t="s">
        <v>2720</v>
      </c>
      <c r="F112" s="232" t="s">
        <v>2721</v>
      </c>
      <c r="G112" s="233" t="s">
        <v>1716</v>
      </c>
      <c r="H112" s="234">
        <v>1</v>
      </c>
      <c r="I112" s="235"/>
      <c r="J112" s="236">
        <f>ROUND(I112*H112,2)</f>
        <v>0</v>
      </c>
      <c r="K112" s="232" t="s">
        <v>401</v>
      </c>
      <c r="L112" s="46"/>
      <c r="M112" s="237" t="s">
        <v>21</v>
      </c>
      <c r="N112" s="238" t="s">
        <v>46</v>
      </c>
      <c r="O112" s="86"/>
      <c r="P112" s="239">
        <f>O112*H112</f>
        <v>0</v>
      </c>
      <c r="Q112" s="239">
        <v>0</v>
      </c>
      <c r="R112" s="239">
        <f>Q112*H112</f>
        <v>0</v>
      </c>
      <c r="S112" s="239">
        <v>0</v>
      </c>
      <c r="T112" s="240">
        <f>S112*H112</f>
        <v>0</v>
      </c>
      <c r="U112" s="40"/>
      <c r="V112" s="40"/>
      <c r="W112" s="40"/>
      <c r="X112" s="40"/>
      <c r="Y112" s="40"/>
      <c r="Z112" s="40"/>
      <c r="AA112" s="40"/>
      <c r="AB112" s="40"/>
      <c r="AC112" s="40"/>
      <c r="AD112" s="40"/>
      <c r="AE112" s="40"/>
      <c r="AR112" s="241" t="s">
        <v>266</v>
      </c>
      <c r="AT112" s="241" t="s">
        <v>261</v>
      </c>
      <c r="AU112" s="241" t="s">
        <v>83</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266</v>
      </c>
      <c r="BM112" s="241" t="s">
        <v>365</v>
      </c>
    </row>
    <row r="113" s="2" customFormat="1" ht="16.5" customHeight="1">
      <c r="A113" s="40"/>
      <c r="B113" s="41"/>
      <c r="C113" s="230" t="s">
        <v>369</v>
      </c>
      <c r="D113" s="230" t="s">
        <v>261</v>
      </c>
      <c r="E113" s="231" t="s">
        <v>2722</v>
      </c>
      <c r="F113" s="232" t="s">
        <v>2558</v>
      </c>
      <c r="G113" s="233" t="s">
        <v>449</v>
      </c>
      <c r="H113" s="234">
        <v>37</v>
      </c>
      <c r="I113" s="235"/>
      <c r="J113" s="236">
        <f>ROUND(I113*H113,2)</f>
        <v>0</v>
      </c>
      <c r="K113" s="232" t="s">
        <v>401</v>
      </c>
      <c r="L113" s="46"/>
      <c r="M113" s="237" t="s">
        <v>21</v>
      </c>
      <c r="N113" s="238" t="s">
        <v>46</v>
      </c>
      <c r="O113" s="86"/>
      <c r="P113" s="239">
        <f>O113*H113</f>
        <v>0</v>
      </c>
      <c r="Q113" s="239">
        <v>0</v>
      </c>
      <c r="R113" s="239">
        <f>Q113*H113</f>
        <v>0</v>
      </c>
      <c r="S113" s="239">
        <v>0</v>
      </c>
      <c r="T113" s="240">
        <f>S113*H113</f>
        <v>0</v>
      </c>
      <c r="U113" s="40"/>
      <c r="V113" s="40"/>
      <c r="W113" s="40"/>
      <c r="X113" s="40"/>
      <c r="Y113" s="40"/>
      <c r="Z113" s="40"/>
      <c r="AA113" s="40"/>
      <c r="AB113" s="40"/>
      <c r="AC113" s="40"/>
      <c r="AD113" s="40"/>
      <c r="AE113" s="40"/>
      <c r="AR113" s="241" t="s">
        <v>266</v>
      </c>
      <c r="AT113" s="241" t="s">
        <v>261</v>
      </c>
      <c r="AU113" s="241" t="s">
        <v>83</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266</v>
      </c>
      <c r="BM113" s="241" t="s">
        <v>369</v>
      </c>
    </row>
    <row r="114" s="2" customFormat="1" ht="16.5" customHeight="1">
      <c r="A114" s="40"/>
      <c r="B114" s="41"/>
      <c r="C114" s="230" t="s">
        <v>375</v>
      </c>
      <c r="D114" s="230" t="s">
        <v>261</v>
      </c>
      <c r="E114" s="231" t="s">
        <v>2723</v>
      </c>
      <c r="F114" s="232" t="s">
        <v>2724</v>
      </c>
      <c r="G114" s="233" t="s">
        <v>449</v>
      </c>
      <c r="H114" s="234">
        <v>398</v>
      </c>
      <c r="I114" s="235"/>
      <c r="J114" s="236">
        <f>ROUND(I114*H114,2)</f>
        <v>0</v>
      </c>
      <c r="K114" s="232" t="s">
        <v>401</v>
      </c>
      <c r="L114" s="46"/>
      <c r="M114" s="237" t="s">
        <v>21</v>
      </c>
      <c r="N114" s="238" t="s">
        <v>46</v>
      </c>
      <c r="O114" s="86"/>
      <c r="P114" s="239">
        <f>O114*H114</f>
        <v>0</v>
      </c>
      <c r="Q114" s="239">
        <v>0</v>
      </c>
      <c r="R114" s="239">
        <f>Q114*H114</f>
        <v>0</v>
      </c>
      <c r="S114" s="239">
        <v>0</v>
      </c>
      <c r="T114" s="240">
        <f>S114*H114</f>
        <v>0</v>
      </c>
      <c r="U114" s="40"/>
      <c r="V114" s="40"/>
      <c r="W114" s="40"/>
      <c r="X114" s="40"/>
      <c r="Y114" s="40"/>
      <c r="Z114" s="40"/>
      <c r="AA114" s="40"/>
      <c r="AB114" s="40"/>
      <c r="AC114" s="40"/>
      <c r="AD114" s="40"/>
      <c r="AE114" s="40"/>
      <c r="AR114" s="241" t="s">
        <v>266</v>
      </c>
      <c r="AT114" s="241" t="s">
        <v>261</v>
      </c>
      <c r="AU114" s="241" t="s">
        <v>83</v>
      </c>
      <c r="AY114" s="19" t="s">
        <v>259</v>
      </c>
      <c r="BE114" s="242">
        <f>IF(N114="základní",J114,0)</f>
        <v>0</v>
      </c>
      <c r="BF114" s="242">
        <f>IF(N114="snížená",J114,0)</f>
        <v>0</v>
      </c>
      <c r="BG114" s="242">
        <f>IF(N114="zákl. přenesená",J114,0)</f>
        <v>0</v>
      </c>
      <c r="BH114" s="242">
        <f>IF(N114="sníž. přenesená",J114,0)</f>
        <v>0</v>
      </c>
      <c r="BI114" s="242">
        <f>IF(N114="nulová",J114,0)</f>
        <v>0</v>
      </c>
      <c r="BJ114" s="19" t="s">
        <v>83</v>
      </c>
      <c r="BK114" s="242">
        <f>ROUND(I114*H114,2)</f>
        <v>0</v>
      </c>
      <c r="BL114" s="19" t="s">
        <v>266</v>
      </c>
      <c r="BM114" s="241" t="s">
        <v>375</v>
      </c>
    </row>
    <row r="115" s="2" customFormat="1" ht="16.5" customHeight="1">
      <c r="A115" s="40"/>
      <c r="B115" s="41"/>
      <c r="C115" s="230" t="s">
        <v>381</v>
      </c>
      <c r="D115" s="230" t="s">
        <v>261</v>
      </c>
      <c r="E115" s="231" t="s">
        <v>2725</v>
      </c>
      <c r="F115" s="232" t="s">
        <v>2726</v>
      </c>
      <c r="G115" s="233" t="s">
        <v>449</v>
      </c>
      <c r="H115" s="234">
        <v>52</v>
      </c>
      <c r="I115" s="235"/>
      <c r="J115" s="236">
        <f>ROUND(I115*H115,2)</f>
        <v>0</v>
      </c>
      <c r="K115" s="232" t="s">
        <v>401</v>
      </c>
      <c r="L115" s="46"/>
      <c r="M115" s="237" t="s">
        <v>21</v>
      </c>
      <c r="N115" s="238" t="s">
        <v>46</v>
      </c>
      <c r="O115" s="86"/>
      <c r="P115" s="239">
        <f>O115*H115</f>
        <v>0</v>
      </c>
      <c r="Q115" s="239">
        <v>0</v>
      </c>
      <c r="R115" s="239">
        <f>Q115*H115</f>
        <v>0</v>
      </c>
      <c r="S115" s="239">
        <v>0</v>
      </c>
      <c r="T115" s="240">
        <f>S115*H115</f>
        <v>0</v>
      </c>
      <c r="U115" s="40"/>
      <c r="V115" s="40"/>
      <c r="W115" s="40"/>
      <c r="X115" s="40"/>
      <c r="Y115" s="40"/>
      <c r="Z115" s="40"/>
      <c r="AA115" s="40"/>
      <c r="AB115" s="40"/>
      <c r="AC115" s="40"/>
      <c r="AD115" s="40"/>
      <c r="AE115" s="40"/>
      <c r="AR115" s="241" t="s">
        <v>266</v>
      </c>
      <c r="AT115" s="241" t="s">
        <v>261</v>
      </c>
      <c r="AU115" s="241" t="s">
        <v>83</v>
      </c>
      <c r="AY115" s="19" t="s">
        <v>259</v>
      </c>
      <c r="BE115" s="242">
        <f>IF(N115="základní",J115,0)</f>
        <v>0</v>
      </c>
      <c r="BF115" s="242">
        <f>IF(N115="snížená",J115,0)</f>
        <v>0</v>
      </c>
      <c r="BG115" s="242">
        <f>IF(N115="zákl. přenesená",J115,0)</f>
        <v>0</v>
      </c>
      <c r="BH115" s="242">
        <f>IF(N115="sníž. přenesená",J115,0)</f>
        <v>0</v>
      </c>
      <c r="BI115" s="242">
        <f>IF(N115="nulová",J115,0)</f>
        <v>0</v>
      </c>
      <c r="BJ115" s="19" t="s">
        <v>83</v>
      </c>
      <c r="BK115" s="242">
        <f>ROUND(I115*H115,2)</f>
        <v>0</v>
      </c>
      <c r="BL115" s="19" t="s">
        <v>266</v>
      </c>
      <c r="BM115" s="241" t="s">
        <v>381</v>
      </c>
    </row>
    <row r="116" s="2" customFormat="1" ht="16.5" customHeight="1">
      <c r="A116" s="40"/>
      <c r="B116" s="41"/>
      <c r="C116" s="230" t="s">
        <v>7</v>
      </c>
      <c r="D116" s="230" t="s">
        <v>261</v>
      </c>
      <c r="E116" s="231" t="s">
        <v>2727</v>
      </c>
      <c r="F116" s="232" t="s">
        <v>2728</v>
      </c>
      <c r="G116" s="233" t="s">
        <v>2514</v>
      </c>
      <c r="H116" s="234">
        <v>1</v>
      </c>
      <c r="I116" s="235"/>
      <c r="J116" s="236">
        <f>ROUND(I116*H116,2)</f>
        <v>0</v>
      </c>
      <c r="K116" s="232" t="s">
        <v>401</v>
      </c>
      <c r="L116" s="46"/>
      <c r="M116" s="237" t="s">
        <v>21</v>
      </c>
      <c r="N116" s="238" t="s">
        <v>46</v>
      </c>
      <c r="O116" s="86"/>
      <c r="P116" s="239">
        <f>O116*H116</f>
        <v>0</v>
      </c>
      <c r="Q116" s="239">
        <v>0</v>
      </c>
      <c r="R116" s="239">
        <f>Q116*H116</f>
        <v>0</v>
      </c>
      <c r="S116" s="239">
        <v>0</v>
      </c>
      <c r="T116" s="240">
        <f>S116*H116</f>
        <v>0</v>
      </c>
      <c r="U116" s="40"/>
      <c r="V116" s="40"/>
      <c r="W116" s="40"/>
      <c r="X116" s="40"/>
      <c r="Y116" s="40"/>
      <c r="Z116" s="40"/>
      <c r="AA116" s="40"/>
      <c r="AB116" s="40"/>
      <c r="AC116" s="40"/>
      <c r="AD116" s="40"/>
      <c r="AE116" s="40"/>
      <c r="AR116" s="241" t="s">
        <v>266</v>
      </c>
      <c r="AT116" s="241" t="s">
        <v>261</v>
      </c>
      <c r="AU116" s="241" t="s">
        <v>83</v>
      </c>
      <c r="AY116" s="19" t="s">
        <v>259</v>
      </c>
      <c r="BE116" s="242">
        <f>IF(N116="základní",J116,0)</f>
        <v>0</v>
      </c>
      <c r="BF116" s="242">
        <f>IF(N116="snížená",J116,0)</f>
        <v>0</v>
      </c>
      <c r="BG116" s="242">
        <f>IF(N116="zákl. přenesená",J116,0)</f>
        <v>0</v>
      </c>
      <c r="BH116" s="242">
        <f>IF(N116="sníž. přenesená",J116,0)</f>
        <v>0</v>
      </c>
      <c r="BI116" s="242">
        <f>IF(N116="nulová",J116,0)</f>
        <v>0</v>
      </c>
      <c r="BJ116" s="19" t="s">
        <v>83</v>
      </c>
      <c r="BK116" s="242">
        <f>ROUND(I116*H116,2)</f>
        <v>0</v>
      </c>
      <c r="BL116" s="19" t="s">
        <v>266</v>
      </c>
      <c r="BM116" s="241" t="s">
        <v>7</v>
      </c>
    </row>
    <row r="117" s="2" customFormat="1" ht="16.5" customHeight="1">
      <c r="A117" s="40"/>
      <c r="B117" s="41"/>
      <c r="C117" s="230" t="s">
        <v>393</v>
      </c>
      <c r="D117" s="230" t="s">
        <v>261</v>
      </c>
      <c r="E117" s="231" t="s">
        <v>2729</v>
      </c>
      <c r="F117" s="232" t="s">
        <v>2730</v>
      </c>
      <c r="G117" s="233" t="s">
        <v>2514</v>
      </c>
      <c r="H117" s="234">
        <v>1</v>
      </c>
      <c r="I117" s="235"/>
      <c r="J117" s="236">
        <f>ROUND(I117*H117,2)</f>
        <v>0</v>
      </c>
      <c r="K117" s="232" t="s">
        <v>401</v>
      </c>
      <c r="L117" s="46"/>
      <c r="M117" s="237" t="s">
        <v>21</v>
      </c>
      <c r="N117" s="238" t="s">
        <v>46</v>
      </c>
      <c r="O117" s="86"/>
      <c r="P117" s="239">
        <f>O117*H117</f>
        <v>0</v>
      </c>
      <c r="Q117" s="239">
        <v>0</v>
      </c>
      <c r="R117" s="239">
        <f>Q117*H117</f>
        <v>0</v>
      </c>
      <c r="S117" s="239">
        <v>0</v>
      </c>
      <c r="T117" s="240">
        <f>S117*H117</f>
        <v>0</v>
      </c>
      <c r="U117" s="40"/>
      <c r="V117" s="40"/>
      <c r="W117" s="40"/>
      <c r="X117" s="40"/>
      <c r="Y117" s="40"/>
      <c r="Z117" s="40"/>
      <c r="AA117" s="40"/>
      <c r="AB117" s="40"/>
      <c r="AC117" s="40"/>
      <c r="AD117" s="40"/>
      <c r="AE117" s="40"/>
      <c r="AR117" s="241" t="s">
        <v>266</v>
      </c>
      <c r="AT117" s="241" t="s">
        <v>261</v>
      </c>
      <c r="AU117" s="241" t="s">
        <v>83</v>
      </c>
      <c r="AY117" s="19" t="s">
        <v>259</v>
      </c>
      <c r="BE117" s="242">
        <f>IF(N117="základní",J117,0)</f>
        <v>0</v>
      </c>
      <c r="BF117" s="242">
        <f>IF(N117="snížená",J117,0)</f>
        <v>0</v>
      </c>
      <c r="BG117" s="242">
        <f>IF(N117="zákl. přenesená",J117,0)</f>
        <v>0</v>
      </c>
      <c r="BH117" s="242">
        <f>IF(N117="sníž. přenesená",J117,0)</f>
        <v>0</v>
      </c>
      <c r="BI117" s="242">
        <f>IF(N117="nulová",J117,0)</f>
        <v>0</v>
      </c>
      <c r="BJ117" s="19" t="s">
        <v>83</v>
      </c>
      <c r="BK117" s="242">
        <f>ROUND(I117*H117,2)</f>
        <v>0</v>
      </c>
      <c r="BL117" s="19" t="s">
        <v>266</v>
      </c>
      <c r="BM117" s="241" t="s">
        <v>393</v>
      </c>
    </row>
    <row r="118" s="2" customFormat="1" ht="16.5" customHeight="1">
      <c r="A118" s="40"/>
      <c r="B118" s="41"/>
      <c r="C118" s="230" t="s">
        <v>398</v>
      </c>
      <c r="D118" s="230" t="s">
        <v>261</v>
      </c>
      <c r="E118" s="231" t="s">
        <v>2731</v>
      </c>
      <c r="F118" s="232" t="s">
        <v>2680</v>
      </c>
      <c r="G118" s="233" t="s">
        <v>2514</v>
      </c>
      <c r="H118" s="234">
        <v>1</v>
      </c>
      <c r="I118" s="235"/>
      <c r="J118" s="236">
        <f>ROUND(I118*H118,2)</f>
        <v>0</v>
      </c>
      <c r="K118" s="232" t="s">
        <v>401</v>
      </c>
      <c r="L118" s="46"/>
      <c r="M118" s="306" t="s">
        <v>21</v>
      </c>
      <c r="N118" s="307" t="s">
        <v>46</v>
      </c>
      <c r="O118" s="303"/>
      <c r="P118" s="308">
        <f>O118*H118</f>
        <v>0</v>
      </c>
      <c r="Q118" s="308">
        <v>0</v>
      </c>
      <c r="R118" s="308">
        <f>Q118*H118</f>
        <v>0</v>
      </c>
      <c r="S118" s="308">
        <v>0</v>
      </c>
      <c r="T118" s="309">
        <f>S118*H118</f>
        <v>0</v>
      </c>
      <c r="U118" s="40"/>
      <c r="V118" s="40"/>
      <c r="W118" s="40"/>
      <c r="X118" s="40"/>
      <c r="Y118" s="40"/>
      <c r="Z118" s="40"/>
      <c r="AA118" s="40"/>
      <c r="AB118" s="40"/>
      <c r="AC118" s="40"/>
      <c r="AD118" s="40"/>
      <c r="AE118" s="40"/>
      <c r="AR118" s="241" t="s">
        <v>266</v>
      </c>
      <c r="AT118" s="241" t="s">
        <v>261</v>
      </c>
      <c r="AU118" s="241" t="s">
        <v>83</v>
      </c>
      <c r="AY118" s="19" t="s">
        <v>259</v>
      </c>
      <c r="BE118" s="242">
        <f>IF(N118="základní",J118,0)</f>
        <v>0</v>
      </c>
      <c r="BF118" s="242">
        <f>IF(N118="snížená",J118,0)</f>
        <v>0</v>
      </c>
      <c r="BG118" s="242">
        <f>IF(N118="zákl. přenesená",J118,0)</f>
        <v>0</v>
      </c>
      <c r="BH118" s="242">
        <f>IF(N118="sníž. přenesená",J118,0)</f>
        <v>0</v>
      </c>
      <c r="BI118" s="242">
        <f>IF(N118="nulová",J118,0)</f>
        <v>0</v>
      </c>
      <c r="BJ118" s="19" t="s">
        <v>83</v>
      </c>
      <c r="BK118" s="242">
        <f>ROUND(I118*H118,2)</f>
        <v>0</v>
      </c>
      <c r="BL118" s="19" t="s">
        <v>266</v>
      </c>
      <c r="BM118" s="241" t="s">
        <v>398</v>
      </c>
    </row>
    <row r="119" s="2" customFormat="1" ht="6.96" customHeight="1">
      <c r="A119" s="40"/>
      <c r="B119" s="61"/>
      <c r="C119" s="62"/>
      <c r="D119" s="62"/>
      <c r="E119" s="62"/>
      <c r="F119" s="62"/>
      <c r="G119" s="62"/>
      <c r="H119" s="62"/>
      <c r="I119" s="179"/>
      <c r="J119" s="62"/>
      <c r="K119" s="62"/>
      <c r="L119" s="46"/>
      <c r="M119" s="40"/>
      <c r="O119" s="40"/>
      <c r="P119" s="40"/>
      <c r="Q119" s="40"/>
      <c r="R119" s="40"/>
      <c r="S119" s="40"/>
      <c r="T119" s="40"/>
      <c r="U119" s="40"/>
      <c r="V119" s="40"/>
      <c r="W119" s="40"/>
      <c r="X119" s="40"/>
      <c r="Y119" s="40"/>
      <c r="Z119" s="40"/>
      <c r="AA119" s="40"/>
      <c r="AB119" s="40"/>
      <c r="AC119" s="40"/>
      <c r="AD119" s="40"/>
      <c r="AE119" s="40"/>
    </row>
  </sheetData>
  <sheetProtection sheet="1" autoFilter="0" formatColumns="0" formatRows="0" objects="1" scenarios="1" spinCount="100000" saltValue="u0nFSnpSWtegggsNVHq/yeBtddNan0HSkvxyp8SGpjnfTWzY9PukXB4axMsUBj4oFph/eHIHFPzJF6CnK2etPA==" hashValue="8VjvfnRcqoVQBsapLpFn8/a/GoZQTynleijedH8VBnU/Ev0LzY1AfUUh+VgTesk08DMP4ffsBKz+R5cLctz1Sw==" algorithmName="SHA-512" password="CC35"/>
  <autoFilter ref="C92:K118"/>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128</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2657</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1806</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2732</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ROUND(J93,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ROUND((SUM(BE93:BE125)),  2)</f>
        <v>0</v>
      </c>
      <c r="G37" s="40"/>
      <c r="H37" s="40"/>
      <c r="I37" s="168">
        <v>0.20999999999999999</v>
      </c>
      <c r="J37" s="167">
        <f>ROUND(((SUM(BE93:BE125))*I37),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ROUND((SUM(BF93:BF125)),  2)</f>
        <v>0</v>
      </c>
      <c r="G38" s="40"/>
      <c r="H38" s="40"/>
      <c r="I38" s="168">
        <v>0.14999999999999999</v>
      </c>
      <c r="J38" s="167">
        <f>ROUND(((SUM(BF93:BF125))*I38),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ROUND((SUM(BG93:BG125)),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ROUND((SUM(BH93:BH125)),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ROUND((SUM(BI93:BI125)),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2657</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1806</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SO-01.5.3 - Vnější ochrana před bleskem - LPS</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J93</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2733</v>
      </c>
      <c r="E68" s="192"/>
      <c r="F68" s="192"/>
      <c r="G68" s="192"/>
      <c r="H68" s="192"/>
      <c r="I68" s="193"/>
      <c r="J68" s="194">
        <f>J94</f>
        <v>0</v>
      </c>
      <c r="K68" s="190"/>
      <c r="L68" s="195"/>
      <c r="S68" s="9"/>
      <c r="T68" s="9"/>
      <c r="U68" s="9"/>
      <c r="V68" s="9"/>
      <c r="W68" s="9"/>
      <c r="X68" s="9"/>
      <c r="Y68" s="9"/>
      <c r="Z68" s="9"/>
      <c r="AA68" s="9"/>
      <c r="AB68" s="9"/>
      <c r="AC68" s="9"/>
      <c r="AD68" s="9"/>
      <c r="AE68" s="9"/>
    </row>
    <row r="69" s="10" customFormat="1" ht="19.92" customHeight="1">
      <c r="A69" s="10"/>
      <c r="B69" s="196"/>
      <c r="C69" s="127"/>
      <c r="D69" s="197" t="s">
        <v>2734</v>
      </c>
      <c r="E69" s="198"/>
      <c r="F69" s="198"/>
      <c r="G69" s="198"/>
      <c r="H69" s="198"/>
      <c r="I69" s="199"/>
      <c r="J69" s="200">
        <f>J95</f>
        <v>0</v>
      </c>
      <c r="K69" s="127"/>
      <c r="L69" s="201"/>
      <c r="S69" s="10"/>
      <c r="T69" s="10"/>
      <c r="U69" s="10"/>
      <c r="V69" s="10"/>
      <c r="W69" s="10"/>
      <c r="X69" s="10"/>
      <c r="Y69" s="10"/>
      <c r="Z69" s="10"/>
      <c r="AA69" s="10"/>
      <c r="AB69" s="10"/>
      <c r="AC69" s="10"/>
      <c r="AD69" s="10"/>
      <c r="AE69" s="10"/>
    </row>
    <row r="70" s="2" customFormat="1" ht="21.84" customHeight="1">
      <c r="A70" s="40"/>
      <c r="B70" s="41"/>
      <c r="C70" s="42"/>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179"/>
      <c r="J71" s="62"/>
      <c r="K71" s="62"/>
      <c r="L71" s="151"/>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182"/>
      <c r="J75" s="64"/>
      <c r="K75" s="64"/>
      <c r="L75" s="151"/>
      <c r="S75" s="40"/>
      <c r="T75" s="40"/>
      <c r="U75" s="40"/>
      <c r="V75" s="40"/>
      <c r="W75" s="40"/>
      <c r="X75" s="40"/>
      <c r="Y75" s="40"/>
      <c r="Z75" s="40"/>
      <c r="AA75" s="40"/>
      <c r="AB75" s="40"/>
      <c r="AC75" s="40"/>
      <c r="AD75" s="40"/>
      <c r="AE75" s="40"/>
    </row>
    <row r="76" s="2" customFormat="1" ht="24.96" customHeight="1">
      <c r="A76" s="40"/>
      <c r="B76" s="41"/>
      <c r="C76" s="25" t="s">
        <v>244</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16.5" customHeight="1">
      <c r="A79" s="40"/>
      <c r="B79" s="41"/>
      <c r="C79" s="42"/>
      <c r="D79" s="42"/>
      <c r="E79" s="183" t="str">
        <f>E7</f>
        <v>SEN a stavební úpravy objektu občanského vybavení č.p. 37</v>
      </c>
      <c r="F79" s="34"/>
      <c r="G79" s="34"/>
      <c r="H79" s="34"/>
      <c r="I79" s="150"/>
      <c r="J79" s="42"/>
      <c r="K79" s="42"/>
      <c r="L79" s="151"/>
      <c r="S79" s="40"/>
      <c r="T79" s="40"/>
      <c r="U79" s="40"/>
      <c r="V79" s="40"/>
      <c r="W79" s="40"/>
      <c r="X79" s="40"/>
      <c r="Y79" s="40"/>
      <c r="Z79" s="40"/>
      <c r="AA79" s="40"/>
      <c r="AB79" s="40"/>
      <c r="AC79" s="40"/>
      <c r="AD79" s="40"/>
      <c r="AE79" s="40"/>
    </row>
    <row r="80" s="1" customFormat="1" ht="12" customHeight="1">
      <c r="B80" s="23"/>
      <c r="C80" s="34" t="s">
        <v>166</v>
      </c>
      <c r="D80" s="24"/>
      <c r="E80" s="24"/>
      <c r="F80" s="24"/>
      <c r="G80" s="24"/>
      <c r="H80" s="24"/>
      <c r="I80" s="141"/>
      <c r="J80" s="24"/>
      <c r="K80" s="24"/>
      <c r="L80" s="22"/>
    </row>
    <row r="81" s="1" customFormat="1" ht="16.5" customHeight="1">
      <c r="B81" s="23"/>
      <c r="C81" s="24"/>
      <c r="D81" s="24"/>
      <c r="E81" s="183" t="s">
        <v>170</v>
      </c>
      <c r="F81" s="24"/>
      <c r="G81" s="24"/>
      <c r="H81" s="24"/>
      <c r="I81" s="141"/>
      <c r="J81" s="24"/>
      <c r="K81" s="24"/>
      <c r="L81" s="22"/>
    </row>
    <row r="82" s="1" customFormat="1" ht="12" customHeight="1">
      <c r="B82" s="23"/>
      <c r="C82" s="34" t="s">
        <v>174</v>
      </c>
      <c r="D82" s="24"/>
      <c r="E82" s="24"/>
      <c r="F82" s="24"/>
      <c r="G82" s="24"/>
      <c r="H82" s="24"/>
      <c r="I82" s="141"/>
      <c r="J82" s="24"/>
      <c r="K82" s="24"/>
      <c r="L82" s="22"/>
    </row>
    <row r="83" s="2" customFormat="1" ht="16.5" customHeight="1">
      <c r="A83" s="40"/>
      <c r="B83" s="41"/>
      <c r="C83" s="42"/>
      <c r="D83" s="42"/>
      <c r="E83" s="305" t="s">
        <v>2657</v>
      </c>
      <c r="F83" s="42"/>
      <c r="G83" s="42"/>
      <c r="H83" s="42"/>
      <c r="I83" s="150"/>
      <c r="J83" s="42"/>
      <c r="K83" s="42"/>
      <c r="L83" s="151"/>
      <c r="S83" s="40"/>
      <c r="T83" s="40"/>
      <c r="U83" s="40"/>
      <c r="V83" s="40"/>
      <c r="W83" s="40"/>
      <c r="X83" s="40"/>
      <c r="Y83" s="40"/>
      <c r="Z83" s="40"/>
      <c r="AA83" s="40"/>
      <c r="AB83" s="40"/>
      <c r="AC83" s="40"/>
      <c r="AD83" s="40"/>
      <c r="AE83" s="40"/>
    </row>
    <row r="84" s="2" customFormat="1" ht="12" customHeight="1">
      <c r="A84" s="40"/>
      <c r="B84" s="41"/>
      <c r="C84" s="34" t="s">
        <v>1806</v>
      </c>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6.5" customHeight="1">
      <c r="A85" s="40"/>
      <c r="B85" s="41"/>
      <c r="C85" s="42"/>
      <c r="D85" s="42"/>
      <c r="E85" s="71" t="str">
        <f>E13</f>
        <v>SO-01.5.3 - Vnější ochrana před bleskem - LPS</v>
      </c>
      <c r="F85" s="42"/>
      <c r="G85" s="42"/>
      <c r="H85" s="42"/>
      <c r="I85" s="150"/>
      <c r="J85" s="42"/>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12" customHeight="1">
      <c r="A87" s="40"/>
      <c r="B87" s="41"/>
      <c r="C87" s="34" t="s">
        <v>22</v>
      </c>
      <c r="D87" s="42"/>
      <c r="E87" s="42"/>
      <c r="F87" s="29" t="str">
        <f>F16</f>
        <v>Libkovice 37</v>
      </c>
      <c r="G87" s="42"/>
      <c r="H87" s="42"/>
      <c r="I87" s="153" t="s">
        <v>24</v>
      </c>
      <c r="J87" s="74" t="str">
        <f>IF(J16="","",J16)</f>
        <v>7. 10. 2019</v>
      </c>
      <c r="K87" s="42"/>
      <c r="L87" s="151"/>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0"/>
      <c r="J88" s="42"/>
      <c r="K88" s="42"/>
      <c r="L88" s="151"/>
      <c r="S88" s="40"/>
      <c r="T88" s="40"/>
      <c r="U88" s="40"/>
      <c r="V88" s="40"/>
      <c r="W88" s="40"/>
      <c r="X88" s="40"/>
      <c r="Y88" s="40"/>
      <c r="Z88" s="40"/>
      <c r="AA88" s="40"/>
      <c r="AB88" s="40"/>
      <c r="AC88" s="40"/>
      <c r="AD88" s="40"/>
      <c r="AE88" s="40"/>
    </row>
    <row r="89" s="2" customFormat="1" ht="25.65" customHeight="1">
      <c r="A89" s="40"/>
      <c r="B89" s="41"/>
      <c r="C89" s="34" t="s">
        <v>26</v>
      </c>
      <c r="D89" s="42"/>
      <c r="E89" s="42"/>
      <c r="F89" s="29" t="str">
        <f>E19</f>
        <v>Obec Libkovice</v>
      </c>
      <c r="G89" s="42"/>
      <c r="H89" s="42"/>
      <c r="I89" s="153" t="s">
        <v>32</v>
      </c>
      <c r="J89" s="38" t="str">
        <f>E25</f>
        <v>SONETBUILDING s.r.o</v>
      </c>
      <c r="K89" s="42"/>
      <c r="L89" s="151"/>
      <c r="S89" s="40"/>
      <c r="T89" s="40"/>
      <c r="U89" s="40"/>
      <c r="V89" s="40"/>
      <c r="W89" s="40"/>
      <c r="X89" s="40"/>
      <c r="Y89" s="40"/>
      <c r="Z89" s="40"/>
      <c r="AA89" s="40"/>
      <c r="AB89" s="40"/>
      <c r="AC89" s="40"/>
      <c r="AD89" s="40"/>
      <c r="AE89" s="40"/>
    </row>
    <row r="90" s="2" customFormat="1" ht="15.15" customHeight="1">
      <c r="A90" s="40"/>
      <c r="B90" s="41"/>
      <c r="C90" s="34" t="s">
        <v>30</v>
      </c>
      <c r="D90" s="42"/>
      <c r="E90" s="42"/>
      <c r="F90" s="29" t="str">
        <f>IF(E22="","",E22)</f>
        <v>Vyplň údaj</v>
      </c>
      <c r="G90" s="42"/>
      <c r="H90" s="42"/>
      <c r="I90" s="153" t="s">
        <v>35</v>
      </c>
      <c r="J90" s="38" t="str">
        <f>E28</f>
        <v>Toman Martin</v>
      </c>
      <c r="K90" s="42"/>
      <c r="L90" s="151"/>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150"/>
      <c r="J91" s="42"/>
      <c r="K91" s="42"/>
      <c r="L91" s="151"/>
      <c r="S91" s="40"/>
      <c r="T91" s="40"/>
      <c r="U91" s="40"/>
      <c r="V91" s="40"/>
      <c r="W91" s="40"/>
      <c r="X91" s="40"/>
      <c r="Y91" s="40"/>
      <c r="Z91" s="40"/>
      <c r="AA91" s="40"/>
      <c r="AB91" s="40"/>
      <c r="AC91" s="40"/>
      <c r="AD91" s="40"/>
      <c r="AE91" s="40"/>
    </row>
    <row r="92" s="11" customFormat="1" ht="29.28" customHeight="1">
      <c r="A92" s="202"/>
      <c r="B92" s="203"/>
      <c r="C92" s="204" t="s">
        <v>245</v>
      </c>
      <c r="D92" s="205" t="s">
        <v>59</v>
      </c>
      <c r="E92" s="205" t="s">
        <v>55</v>
      </c>
      <c r="F92" s="205" t="s">
        <v>56</v>
      </c>
      <c r="G92" s="205" t="s">
        <v>246</v>
      </c>
      <c r="H92" s="205" t="s">
        <v>247</v>
      </c>
      <c r="I92" s="206" t="s">
        <v>248</v>
      </c>
      <c r="J92" s="205" t="s">
        <v>217</v>
      </c>
      <c r="K92" s="207" t="s">
        <v>249</v>
      </c>
      <c r="L92" s="208"/>
      <c r="M92" s="94" t="s">
        <v>21</v>
      </c>
      <c r="N92" s="95" t="s">
        <v>44</v>
      </c>
      <c r="O92" s="95" t="s">
        <v>250</v>
      </c>
      <c r="P92" s="95" t="s">
        <v>251</v>
      </c>
      <c r="Q92" s="95" t="s">
        <v>252</v>
      </c>
      <c r="R92" s="95" t="s">
        <v>253</v>
      </c>
      <c r="S92" s="95" t="s">
        <v>254</v>
      </c>
      <c r="T92" s="96" t="s">
        <v>255</v>
      </c>
      <c r="U92" s="202"/>
      <c r="V92" s="202"/>
      <c r="W92" s="202"/>
      <c r="X92" s="202"/>
      <c r="Y92" s="202"/>
      <c r="Z92" s="202"/>
      <c r="AA92" s="202"/>
      <c r="AB92" s="202"/>
      <c r="AC92" s="202"/>
      <c r="AD92" s="202"/>
      <c r="AE92" s="202"/>
    </row>
    <row r="93" s="2" customFormat="1" ht="22.8" customHeight="1">
      <c r="A93" s="40"/>
      <c r="B93" s="41"/>
      <c r="C93" s="101" t="s">
        <v>256</v>
      </c>
      <c r="D93" s="42"/>
      <c r="E93" s="42"/>
      <c r="F93" s="42"/>
      <c r="G93" s="42"/>
      <c r="H93" s="42"/>
      <c r="I93" s="150"/>
      <c r="J93" s="209">
        <f>BK93</f>
        <v>0</v>
      </c>
      <c r="K93" s="42"/>
      <c r="L93" s="46"/>
      <c r="M93" s="97"/>
      <c r="N93" s="210"/>
      <c r="O93" s="98"/>
      <c r="P93" s="211">
        <f>P94</f>
        <v>0</v>
      </c>
      <c r="Q93" s="98"/>
      <c r="R93" s="211">
        <f>R94</f>
        <v>0.30501980000000001</v>
      </c>
      <c r="S93" s="98"/>
      <c r="T93" s="212">
        <f>T94</f>
        <v>0</v>
      </c>
      <c r="U93" s="40"/>
      <c r="V93" s="40"/>
      <c r="W93" s="40"/>
      <c r="X93" s="40"/>
      <c r="Y93" s="40"/>
      <c r="Z93" s="40"/>
      <c r="AA93" s="40"/>
      <c r="AB93" s="40"/>
      <c r="AC93" s="40"/>
      <c r="AD93" s="40"/>
      <c r="AE93" s="40"/>
      <c r="AT93" s="19" t="s">
        <v>73</v>
      </c>
      <c r="AU93" s="19" t="s">
        <v>218</v>
      </c>
      <c r="BK93" s="213">
        <f>BK94</f>
        <v>0</v>
      </c>
    </row>
    <row r="94" s="12" customFormat="1" ht="25.92" customHeight="1">
      <c r="A94" s="12"/>
      <c r="B94" s="214"/>
      <c r="C94" s="215"/>
      <c r="D94" s="216" t="s">
        <v>73</v>
      </c>
      <c r="E94" s="217" t="s">
        <v>438</v>
      </c>
      <c r="F94" s="217" t="s">
        <v>438</v>
      </c>
      <c r="G94" s="215"/>
      <c r="H94" s="215"/>
      <c r="I94" s="218"/>
      <c r="J94" s="219">
        <f>BK94</f>
        <v>0</v>
      </c>
      <c r="K94" s="215"/>
      <c r="L94" s="220"/>
      <c r="M94" s="221"/>
      <c r="N94" s="222"/>
      <c r="O94" s="222"/>
      <c r="P94" s="223">
        <f>P95</f>
        <v>0</v>
      </c>
      <c r="Q94" s="222"/>
      <c r="R94" s="223">
        <f>R95</f>
        <v>0.30501980000000001</v>
      </c>
      <c r="S94" s="222"/>
      <c r="T94" s="224">
        <f>T95</f>
        <v>0</v>
      </c>
      <c r="U94" s="12"/>
      <c r="V94" s="12"/>
      <c r="W94" s="12"/>
      <c r="X94" s="12"/>
      <c r="Y94" s="12"/>
      <c r="Z94" s="12"/>
      <c r="AA94" s="12"/>
      <c r="AB94" s="12"/>
      <c r="AC94" s="12"/>
      <c r="AD94" s="12"/>
      <c r="AE94" s="12"/>
      <c r="AR94" s="225" t="s">
        <v>94</v>
      </c>
      <c r="AT94" s="226" t="s">
        <v>73</v>
      </c>
      <c r="AU94" s="226" t="s">
        <v>74</v>
      </c>
      <c r="AY94" s="225" t="s">
        <v>259</v>
      </c>
      <c r="BK94" s="227">
        <f>BK95</f>
        <v>0</v>
      </c>
    </row>
    <row r="95" s="12" customFormat="1" ht="22.8" customHeight="1">
      <c r="A95" s="12"/>
      <c r="B95" s="214"/>
      <c r="C95" s="215"/>
      <c r="D95" s="216" t="s">
        <v>73</v>
      </c>
      <c r="E95" s="228" t="s">
        <v>2735</v>
      </c>
      <c r="F95" s="228" t="s">
        <v>2736</v>
      </c>
      <c r="G95" s="215"/>
      <c r="H95" s="215"/>
      <c r="I95" s="218"/>
      <c r="J95" s="229">
        <f>BK95</f>
        <v>0</v>
      </c>
      <c r="K95" s="215"/>
      <c r="L95" s="220"/>
      <c r="M95" s="221"/>
      <c r="N95" s="222"/>
      <c r="O95" s="222"/>
      <c r="P95" s="223">
        <f>SUM(P96:P125)</f>
        <v>0</v>
      </c>
      <c r="Q95" s="222"/>
      <c r="R95" s="223">
        <f>SUM(R96:R125)</f>
        <v>0.30501980000000001</v>
      </c>
      <c r="S95" s="222"/>
      <c r="T95" s="224">
        <f>SUM(T96:T125)</f>
        <v>0</v>
      </c>
      <c r="U95" s="12"/>
      <c r="V95" s="12"/>
      <c r="W95" s="12"/>
      <c r="X95" s="12"/>
      <c r="Y95" s="12"/>
      <c r="Z95" s="12"/>
      <c r="AA95" s="12"/>
      <c r="AB95" s="12"/>
      <c r="AC95" s="12"/>
      <c r="AD95" s="12"/>
      <c r="AE95" s="12"/>
      <c r="AR95" s="225" t="s">
        <v>94</v>
      </c>
      <c r="AT95" s="226" t="s">
        <v>73</v>
      </c>
      <c r="AU95" s="226" t="s">
        <v>81</v>
      </c>
      <c r="AY95" s="225" t="s">
        <v>259</v>
      </c>
      <c r="BK95" s="227">
        <f>SUM(BK96:BK125)</f>
        <v>0</v>
      </c>
    </row>
    <row r="96" s="2" customFormat="1" ht="16.5" customHeight="1">
      <c r="A96" s="40"/>
      <c r="B96" s="41"/>
      <c r="C96" s="280" t="s">
        <v>81</v>
      </c>
      <c r="D96" s="280" t="s">
        <v>438</v>
      </c>
      <c r="E96" s="281" t="s">
        <v>2737</v>
      </c>
      <c r="F96" s="282" t="s">
        <v>2738</v>
      </c>
      <c r="G96" s="283" t="s">
        <v>2519</v>
      </c>
      <c r="H96" s="284">
        <v>53.32</v>
      </c>
      <c r="I96" s="285"/>
      <c r="J96" s="286">
        <f>ROUND(I96*H96,2)</f>
        <v>0</v>
      </c>
      <c r="K96" s="282" t="s">
        <v>401</v>
      </c>
      <c r="L96" s="287"/>
      <c r="M96" s="288" t="s">
        <v>21</v>
      </c>
      <c r="N96" s="289" t="s">
        <v>46</v>
      </c>
      <c r="O96" s="86"/>
      <c r="P96" s="239">
        <f>O96*H96</f>
        <v>0</v>
      </c>
      <c r="Q96" s="239">
        <v>0.001</v>
      </c>
      <c r="R96" s="239">
        <f>Q96*H96</f>
        <v>0.053319999999999999</v>
      </c>
      <c r="S96" s="239">
        <v>0</v>
      </c>
      <c r="T96" s="240">
        <f>S96*H96</f>
        <v>0</v>
      </c>
      <c r="U96" s="40"/>
      <c r="V96" s="40"/>
      <c r="W96" s="40"/>
      <c r="X96" s="40"/>
      <c r="Y96" s="40"/>
      <c r="Z96" s="40"/>
      <c r="AA96" s="40"/>
      <c r="AB96" s="40"/>
      <c r="AC96" s="40"/>
      <c r="AD96" s="40"/>
      <c r="AE96" s="40"/>
      <c r="AR96" s="241" t="s">
        <v>303</v>
      </c>
      <c r="AT96" s="241" t="s">
        <v>438</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81</v>
      </c>
    </row>
    <row r="97" s="2" customFormat="1" ht="16.5" customHeight="1">
      <c r="A97" s="40"/>
      <c r="B97" s="41"/>
      <c r="C97" s="280" t="s">
        <v>83</v>
      </c>
      <c r="D97" s="280" t="s">
        <v>438</v>
      </c>
      <c r="E97" s="281" t="s">
        <v>2739</v>
      </c>
      <c r="F97" s="282" t="s">
        <v>2740</v>
      </c>
      <c r="G97" s="283" t="s">
        <v>2519</v>
      </c>
      <c r="H97" s="284">
        <v>46.460000000000001</v>
      </c>
      <c r="I97" s="285"/>
      <c r="J97" s="286">
        <f>ROUND(I97*H97,2)</f>
        <v>0</v>
      </c>
      <c r="K97" s="282" t="s">
        <v>401</v>
      </c>
      <c r="L97" s="287"/>
      <c r="M97" s="288" t="s">
        <v>21</v>
      </c>
      <c r="N97" s="289" t="s">
        <v>46</v>
      </c>
      <c r="O97" s="86"/>
      <c r="P97" s="239">
        <f>O97*H97</f>
        <v>0</v>
      </c>
      <c r="Q97" s="239">
        <v>0.00012999999999999999</v>
      </c>
      <c r="R97" s="239">
        <f>Q97*H97</f>
        <v>0.0060397999999999997</v>
      </c>
      <c r="S97" s="239">
        <v>0</v>
      </c>
      <c r="T97" s="240">
        <f>S97*H97</f>
        <v>0</v>
      </c>
      <c r="U97" s="40"/>
      <c r="V97" s="40"/>
      <c r="W97" s="40"/>
      <c r="X97" s="40"/>
      <c r="Y97" s="40"/>
      <c r="Z97" s="40"/>
      <c r="AA97" s="40"/>
      <c r="AB97" s="40"/>
      <c r="AC97" s="40"/>
      <c r="AD97" s="40"/>
      <c r="AE97" s="40"/>
      <c r="AR97" s="241" t="s">
        <v>303</v>
      </c>
      <c r="AT97" s="241" t="s">
        <v>438</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83</v>
      </c>
    </row>
    <row r="98" s="2" customFormat="1" ht="16.5" customHeight="1">
      <c r="A98" s="40"/>
      <c r="B98" s="41"/>
      <c r="C98" s="280" t="s">
        <v>94</v>
      </c>
      <c r="D98" s="280" t="s">
        <v>438</v>
      </c>
      <c r="E98" s="281" t="s">
        <v>2741</v>
      </c>
      <c r="F98" s="282" t="s">
        <v>2742</v>
      </c>
      <c r="G98" s="283" t="s">
        <v>432</v>
      </c>
      <c r="H98" s="284">
        <v>35</v>
      </c>
      <c r="I98" s="285"/>
      <c r="J98" s="286">
        <f>ROUND(I98*H98,2)</f>
        <v>0</v>
      </c>
      <c r="K98" s="282" t="s">
        <v>401</v>
      </c>
      <c r="L98" s="287"/>
      <c r="M98" s="288" t="s">
        <v>21</v>
      </c>
      <c r="N98" s="289" t="s">
        <v>46</v>
      </c>
      <c r="O98" s="86"/>
      <c r="P98" s="239">
        <f>O98*H98</f>
        <v>0</v>
      </c>
      <c r="Q98" s="239">
        <v>0.00013999999999999999</v>
      </c>
      <c r="R98" s="239">
        <f>Q98*H98</f>
        <v>0.0048999999999999998</v>
      </c>
      <c r="S98" s="239">
        <v>0</v>
      </c>
      <c r="T98" s="240">
        <f>S98*H98</f>
        <v>0</v>
      </c>
      <c r="U98" s="40"/>
      <c r="V98" s="40"/>
      <c r="W98" s="40"/>
      <c r="X98" s="40"/>
      <c r="Y98" s="40"/>
      <c r="Z98" s="40"/>
      <c r="AA98" s="40"/>
      <c r="AB98" s="40"/>
      <c r="AC98" s="40"/>
      <c r="AD98" s="40"/>
      <c r="AE98" s="40"/>
      <c r="AR98" s="241" t="s">
        <v>303</v>
      </c>
      <c r="AT98" s="241" t="s">
        <v>438</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94</v>
      </c>
    </row>
    <row r="99" s="2" customFormat="1" ht="16.5" customHeight="1">
      <c r="A99" s="40"/>
      <c r="B99" s="41"/>
      <c r="C99" s="280" t="s">
        <v>266</v>
      </c>
      <c r="D99" s="280" t="s">
        <v>438</v>
      </c>
      <c r="E99" s="281" t="s">
        <v>2743</v>
      </c>
      <c r="F99" s="282" t="s">
        <v>2744</v>
      </c>
      <c r="G99" s="283" t="s">
        <v>432</v>
      </c>
      <c r="H99" s="284">
        <v>88</v>
      </c>
      <c r="I99" s="285"/>
      <c r="J99" s="286">
        <f>ROUND(I99*H99,2)</f>
        <v>0</v>
      </c>
      <c r="K99" s="282" t="s">
        <v>401</v>
      </c>
      <c r="L99" s="287"/>
      <c r="M99" s="288" t="s">
        <v>21</v>
      </c>
      <c r="N99" s="289" t="s">
        <v>46</v>
      </c>
      <c r="O99" s="86"/>
      <c r="P99" s="239">
        <f>O99*H99</f>
        <v>0</v>
      </c>
      <c r="Q99" s="239">
        <v>0.00097999999999999997</v>
      </c>
      <c r="R99" s="239">
        <f>Q99*H99</f>
        <v>0.086239999999999997</v>
      </c>
      <c r="S99" s="239">
        <v>0</v>
      </c>
      <c r="T99" s="240">
        <f>S99*H99</f>
        <v>0</v>
      </c>
      <c r="U99" s="40"/>
      <c r="V99" s="40"/>
      <c r="W99" s="40"/>
      <c r="X99" s="40"/>
      <c r="Y99" s="40"/>
      <c r="Z99" s="40"/>
      <c r="AA99" s="40"/>
      <c r="AB99" s="40"/>
      <c r="AC99" s="40"/>
      <c r="AD99" s="40"/>
      <c r="AE99" s="40"/>
      <c r="AR99" s="241" t="s">
        <v>303</v>
      </c>
      <c r="AT99" s="241" t="s">
        <v>438</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266</v>
      </c>
    </row>
    <row r="100" s="2" customFormat="1" ht="16.5" customHeight="1">
      <c r="A100" s="40"/>
      <c r="B100" s="41"/>
      <c r="C100" s="280" t="s">
        <v>287</v>
      </c>
      <c r="D100" s="280" t="s">
        <v>438</v>
      </c>
      <c r="E100" s="281" t="s">
        <v>2745</v>
      </c>
      <c r="F100" s="282" t="s">
        <v>2746</v>
      </c>
      <c r="G100" s="283" t="s">
        <v>432</v>
      </c>
      <c r="H100" s="284">
        <v>6</v>
      </c>
      <c r="I100" s="285"/>
      <c r="J100" s="286">
        <f>ROUND(I100*H100,2)</f>
        <v>0</v>
      </c>
      <c r="K100" s="282" t="s">
        <v>401</v>
      </c>
      <c r="L100" s="287"/>
      <c r="M100" s="288" t="s">
        <v>21</v>
      </c>
      <c r="N100" s="289" t="s">
        <v>46</v>
      </c>
      <c r="O100" s="86"/>
      <c r="P100" s="239">
        <f>O100*H100</f>
        <v>0</v>
      </c>
      <c r="Q100" s="239">
        <v>0.0041999999999999997</v>
      </c>
      <c r="R100" s="239">
        <f>Q100*H100</f>
        <v>0.0252</v>
      </c>
      <c r="S100" s="239">
        <v>0</v>
      </c>
      <c r="T100" s="240">
        <f>S100*H100</f>
        <v>0</v>
      </c>
      <c r="U100" s="40"/>
      <c r="V100" s="40"/>
      <c r="W100" s="40"/>
      <c r="X100" s="40"/>
      <c r="Y100" s="40"/>
      <c r="Z100" s="40"/>
      <c r="AA100" s="40"/>
      <c r="AB100" s="40"/>
      <c r="AC100" s="40"/>
      <c r="AD100" s="40"/>
      <c r="AE100" s="40"/>
      <c r="AR100" s="241" t="s">
        <v>303</v>
      </c>
      <c r="AT100" s="241" t="s">
        <v>438</v>
      </c>
      <c r="AU100" s="241" t="s">
        <v>83</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287</v>
      </c>
    </row>
    <row r="101" s="2" customFormat="1" ht="16.5" customHeight="1">
      <c r="A101" s="40"/>
      <c r="B101" s="41"/>
      <c r="C101" s="280" t="s">
        <v>291</v>
      </c>
      <c r="D101" s="280" t="s">
        <v>438</v>
      </c>
      <c r="E101" s="281" t="s">
        <v>2747</v>
      </c>
      <c r="F101" s="282" t="s">
        <v>2748</v>
      </c>
      <c r="G101" s="283" t="s">
        <v>432</v>
      </c>
      <c r="H101" s="284">
        <v>12</v>
      </c>
      <c r="I101" s="285"/>
      <c r="J101" s="286">
        <f>ROUND(I101*H101,2)</f>
        <v>0</v>
      </c>
      <c r="K101" s="282" t="s">
        <v>401</v>
      </c>
      <c r="L101" s="287"/>
      <c r="M101" s="288" t="s">
        <v>21</v>
      </c>
      <c r="N101" s="289" t="s">
        <v>46</v>
      </c>
      <c r="O101" s="86"/>
      <c r="P101" s="239">
        <f>O101*H101</f>
        <v>0</v>
      </c>
      <c r="Q101" s="239">
        <v>0.00032000000000000003</v>
      </c>
      <c r="R101" s="239">
        <f>Q101*H101</f>
        <v>0.0038400000000000005</v>
      </c>
      <c r="S101" s="239">
        <v>0</v>
      </c>
      <c r="T101" s="240">
        <f>S101*H101</f>
        <v>0</v>
      </c>
      <c r="U101" s="40"/>
      <c r="V101" s="40"/>
      <c r="W101" s="40"/>
      <c r="X101" s="40"/>
      <c r="Y101" s="40"/>
      <c r="Z101" s="40"/>
      <c r="AA101" s="40"/>
      <c r="AB101" s="40"/>
      <c r="AC101" s="40"/>
      <c r="AD101" s="40"/>
      <c r="AE101" s="40"/>
      <c r="AR101" s="241" t="s">
        <v>303</v>
      </c>
      <c r="AT101" s="241" t="s">
        <v>438</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291</v>
      </c>
    </row>
    <row r="102" s="2" customFormat="1" ht="16.5" customHeight="1">
      <c r="A102" s="40"/>
      <c r="B102" s="41"/>
      <c r="C102" s="280" t="s">
        <v>299</v>
      </c>
      <c r="D102" s="280" t="s">
        <v>438</v>
      </c>
      <c r="E102" s="281" t="s">
        <v>2749</v>
      </c>
      <c r="F102" s="282" t="s">
        <v>2750</v>
      </c>
      <c r="G102" s="283" t="s">
        <v>432</v>
      </c>
      <c r="H102" s="284">
        <v>64</v>
      </c>
      <c r="I102" s="285"/>
      <c r="J102" s="286">
        <f>ROUND(I102*H102,2)</f>
        <v>0</v>
      </c>
      <c r="K102" s="282" t="s">
        <v>401</v>
      </c>
      <c r="L102" s="287"/>
      <c r="M102" s="288" t="s">
        <v>21</v>
      </c>
      <c r="N102" s="289" t="s">
        <v>46</v>
      </c>
      <c r="O102" s="86"/>
      <c r="P102" s="239">
        <f>O102*H102</f>
        <v>0</v>
      </c>
      <c r="Q102" s="239">
        <v>0.00023000000000000001</v>
      </c>
      <c r="R102" s="239">
        <f>Q102*H102</f>
        <v>0.01472</v>
      </c>
      <c r="S102" s="239">
        <v>0</v>
      </c>
      <c r="T102" s="240">
        <f>S102*H102</f>
        <v>0</v>
      </c>
      <c r="U102" s="40"/>
      <c r="V102" s="40"/>
      <c r="W102" s="40"/>
      <c r="X102" s="40"/>
      <c r="Y102" s="40"/>
      <c r="Z102" s="40"/>
      <c r="AA102" s="40"/>
      <c r="AB102" s="40"/>
      <c r="AC102" s="40"/>
      <c r="AD102" s="40"/>
      <c r="AE102" s="40"/>
      <c r="AR102" s="241" t="s">
        <v>303</v>
      </c>
      <c r="AT102" s="241" t="s">
        <v>438</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299</v>
      </c>
    </row>
    <row r="103" s="2" customFormat="1" ht="16.5" customHeight="1">
      <c r="A103" s="40"/>
      <c r="B103" s="41"/>
      <c r="C103" s="280" t="s">
        <v>303</v>
      </c>
      <c r="D103" s="280" t="s">
        <v>438</v>
      </c>
      <c r="E103" s="281" t="s">
        <v>2751</v>
      </c>
      <c r="F103" s="282" t="s">
        <v>2752</v>
      </c>
      <c r="G103" s="283" t="s">
        <v>432</v>
      </c>
      <c r="H103" s="284">
        <v>11</v>
      </c>
      <c r="I103" s="285"/>
      <c r="J103" s="286">
        <f>ROUND(I103*H103,2)</f>
        <v>0</v>
      </c>
      <c r="K103" s="282" t="s">
        <v>401</v>
      </c>
      <c r="L103" s="287"/>
      <c r="M103" s="288" t="s">
        <v>21</v>
      </c>
      <c r="N103" s="289" t="s">
        <v>46</v>
      </c>
      <c r="O103" s="86"/>
      <c r="P103" s="239">
        <f>O103*H103</f>
        <v>0</v>
      </c>
      <c r="Q103" s="239">
        <v>0.00016000000000000001</v>
      </c>
      <c r="R103" s="239">
        <f>Q103*H103</f>
        <v>0.0017600000000000001</v>
      </c>
      <c r="S103" s="239">
        <v>0</v>
      </c>
      <c r="T103" s="240">
        <f>S103*H103</f>
        <v>0</v>
      </c>
      <c r="U103" s="40"/>
      <c r="V103" s="40"/>
      <c r="W103" s="40"/>
      <c r="X103" s="40"/>
      <c r="Y103" s="40"/>
      <c r="Z103" s="40"/>
      <c r="AA103" s="40"/>
      <c r="AB103" s="40"/>
      <c r="AC103" s="40"/>
      <c r="AD103" s="40"/>
      <c r="AE103" s="40"/>
      <c r="AR103" s="241" t="s">
        <v>303</v>
      </c>
      <c r="AT103" s="241" t="s">
        <v>438</v>
      </c>
      <c r="AU103" s="241" t="s">
        <v>83</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303</v>
      </c>
    </row>
    <row r="104" s="2" customFormat="1" ht="16.5" customHeight="1">
      <c r="A104" s="40"/>
      <c r="B104" s="41"/>
      <c r="C104" s="280" t="s">
        <v>310</v>
      </c>
      <c r="D104" s="280" t="s">
        <v>438</v>
      </c>
      <c r="E104" s="281" t="s">
        <v>2753</v>
      </c>
      <c r="F104" s="282" t="s">
        <v>2754</v>
      </c>
      <c r="G104" s="283" t="s">
        <v>432</v>
      </c>
      <c r="H104" s="284">
        <v>3</v>
      </c>
      <c r="I104" s="285"/>
      <c r="J104" s="286">
        <f>ROUND(I104*H104,2)</f>
        <v>0</v>
      </c>
      <c r="K104" s="282" t="s">
        <v>401</v>
      </c>
      <c r="L104" s="287"/>
      <c r="M104" s="288" t="s">
        <v>21</v>
      </c>
      <c r="N104" s="289" t="s">
        <v>46</v>
      </c>
      <c r="O104" s="86"/>
      <c r="P104" s="239">
        <f>O104*H104</f>
        <v>0</v>
      </c>
      <c r="Q104" s="239">
        <v>0.00012999999999999999</v>
      </c>
      <c r="R104" s="239">
        <f>Q104*H104</f>
        <v>0.00038999999999999994</v>
      </c>
      <c r="S104" s="239">
        <v>0</v>
      </c>
      <c r="T104" s="240">
        <f>S104*H104</f>
        <v>0</v>
      </c>
      <c r="U104" s="40"/>
      <c r="V104" s="40"/>
      <c r="W104" s="40"/>
      <c r="X104" s="40"/>
      <c r="Y104" s="40"/>
      <c r="Z104" s="40"/>
      <c r="AA104" s="40"/>
      <c r="AB104" s="40"/>
      <c r="AC104" s="40"/>
      <c r="AD104" s="40"/>
      <c r="AE104" s="40"/>
      <c r="AR104" s="241" t="s">
        <v>303</v>
      </c>
      <c r="AT104" s="241" t="s">
        <v>438</v>
      </c>
      <c r="AU104" s="241" t="s">
        <v>83</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310</v>
      </c>
    </row>
    <row r="105" s="2" customFormat="1" ht="16.5" customHeight="1">
      <c r="A105" s="40"/>
      <c r="B105" s="41"/>
      <c r="C105" s="280" t="s">
        <v>314</v>
      </c>
      <c r="D105" s="280" t="s">
        <v>438</v>
      </c>
      <c r="E105" s="281" t="s">
        <v>2755</v>
      </c>
      <c r="F105" s="282" t="s">
        <v>2756</v>
      </c>
      <c r="G105" s="283" t="s">
        <v>432</v>
      </c>
      <c r="H105" s="284">
        <v>6</v>
      </c>
      <c r="I105" s="285"/>
      <c r="J105" s="286">
        <f>ROUND(I105*H105,2)</f>
        <v>0</v>
      </c>
      <c r="K105" s="282" t="s">
        <v>401</v>
      </c>
      <c r="L105" s="287"/>
      <c r="M105" s="288" t="s">
        <v>21</v>
      </c>
      <c r="N105" s="289" t="s">
        <v>46</v>
      </c>
      <c r="O105" s="86"/>
      <c r="P105" s="239">
        <f>O105*H105</f>
        <v>0</v>
      </c>
      <c r="Q105" s="239">
        <v>0.00020000000000000001</v>
      </c>
      <c r="R105" s="239">
        <f>Q105*H105</f>
        <v>0.0012000000000000001</v>
      </c>
      <c r="S105" s="239">
        <v>0</v>
      </c>
      <c r="T105" s="240">
        <f>S105*H105</f>
        <v>0</v>
      </c>
      <c r="U105" s="40"/>
      <c r="V105" s="40"/>
      <c r="W105" s="40"/>
      <c r="X105" s="40"/>
      <c r="Y105" s="40"/>
      <c r="Z105" s="40"/>
      <c r="AA105" s="40"/>
      <c r="AB105" s="40"/>
      <c r="AC105" s="40"/>
      <c r="AD105" s="40"/>
      <c r="AE105" s="40"/>
      <c r="AR105" s="241" t="s">
        <v>303</v>
      </c>
      <c r="AT105" s="241" t="s">
        <v>438</v>
      </c>
      <c r="AU105" s="241" t="s">
        <v>83</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314</v>
      </c>
    </row>
    <row r="106" s="2" customFormat="1" ht="21.75" customHeight="1">
      <c r="A106" s="40"/>
      <c r="B106" s="41"/>
      <c r="C106" s="280" t="s">
        <v>323</v>
      </c>
      <c r="D106" s="280" t="s">
        <v>438</v>
      </c>
      <c r="E106" s="281" t="s">
        <v>2757</v>
      </c>
      <c r="F106" s="282" t="s">
        <v>2758</v>
      </c>
      <c r="G106" s="283" t="s">
        <v>432</v>
      </c>
      <c r="H106" s="284">
        <v>10</v>
      </c>
      <c r="I106" s="285"/>
      <c r="J106" s="286">
        <f>ROUND(I106*H106,2)</f>
        <v>0</v>
      </c>
      <c r="K106" s="282" t="s">
        <v>401</v>
      </c>
      <c r="L106" s="287"/>
      <c r="M106" s="288" t="s">
        <v>21</v>
      </c>
      <c r="N106" s="289" t="s">
        <v>46</v>
      </c>
      <c r="O106" s="86"/>
      <c r="P106" s="239">
        <f>O106*H106</f>
        <v>0</v>
      </c>
      <c r="Q106" s="239">
        <v>0.00025999999999999998</v>
      </c>
      <c r="R106" s="239">
        <f>Q106*H106</f>
        <v>0.0025999999999999999</v>
      </c>
      <c r="S106" s="239">
        <v>0</v>
      </c>
      <c r="T106" s="240">
        <f>S106*H106</f>
        <v>0</v>
      </c>
      <c r="U106" s="40"/>
      <c r="V106" s="40"/>
      <c r="W106" s="40"/>
      <c r="X106" s="40"/>
      <c r="Y106" s="40"/>
      <c r="Z106" s="40"/>
      <c r="AA106" s="40"/>
      <c r="AB106" s="40"/>
      <c r="AC106" s="40"/>
      <c r="AD106" s="40"/>
      <c r="AE106" s="40"/>
      <c r="AR106" s="241" t="s">
        <v>303</v>
      </c>
      <c r="AT106" s="241" t="s">
        <v>438</v>
      </c>
      <c r="AU106" s="241" t="s">
        <v>83</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323</v>
      </c>
    </row>
    <row r="107" s="2" customFormat="1" ht="21.75" customHeight="1">
      <c r="A107" s="40"/>
      <c r="B107" s="41"/>
      <c r="C107" s="280" t="s">
        <v>328</v>
      </c>
      <c r="D107" s="280" t="s">
        <v>438</v>
      </c>
      <c r="E107" s="281" t="s">
        <v>2759</v>
      </c>
      <c r="F107" s="282" t="s">
        <v>2760</v>
      </c>
      <c r="G107" s="283" t="s">
        <v>432</v>
      </c>
      <c r="H107" s="284">
        <v>16</v>
      </c>
      <c r="I107" s="285"/>
      <c r="J107" s="286">
        <f>ROUND(I107*H107,2)</f>
        <v>0</v>
      </c>
      <c r="K107" s="282" t="s">
        <v>401</v>
      </c>
      <c r="L107" s="287"/>
      <c r="M107" s="288" t="s">
        <v>21</v>
      </c>
      <c r="N107" s="289" t="s">
        <v>46</v>
      </c>
      <c r="O107" s="86"/>
      <c r="P107" s="239">
        <f>O107*H107</f>
        <v>0</v>
      </c>
      <c r="Q107" s="239">
        <v>0.00069999999999999999</v>
      </c>
      <c r="R107" s="239">
        <f>Q107*H107</f>
        <v>0.0112</v>
      </c>
      <c r="S107" s="239">
        <v>0</v>
      </c>
      <c r="T107" s="240">
        <f>S107*H107</f>
        <v>0</v>
      </c>
      <c r="U107" s="40"/>
      <c r="V107" s="40"/>
      <c r="W107" s="40"/>
      <c r="X107" s="40"/>
      <c r="Y107" s="40"/>
      <c r="Z107" s="40"/>
      <c r="AA107" s="40"/>
      <c r="AB107" s="40"/>
      <c r="AC107" s="40"/>
      <c r="AD107" s="40"/>
      <c r="AE107" s="40"/>
      <c r="AR107" s="241" t="s">
        <v>303</v>
      </c>
      <c r="AT107" s="241" t="s">
        <v>438</v>
      </c>
      <c r="AU107" s="241" t="s">
        <v>83</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328</v>
      </c>
    </row>
    <row r="108" s="2" customFormat="1" ht="16.5" customHeight="1">
      <c r="A108" s="40"/>
      <c r="B108" s="41"/>
      <c r="C108" s="280" t="s">
        <v>334</v>
      </c>
      <c r="D108" s="280" t="s">
        <v>438</v>
      </c>
      <c r="E108" s="281" t="s">
        <v>2761</v>
      </c>
      <c r="F108" s="282" t="s">
        <v>2762</v>
      </c>
      <c r="G108" s="283" t="s">
        <v>2519</v>
      </c>
      <c r="H108" s="284">
        <v>70.299999999999997</v>
      </c>
      <c r="I108" s="285"/>
      <c r="J108" s="286">
        <f>ROUND(I108*H108,2)</f>
        <v>0</v>
      </c>
      <c r="K108" s="282" t="s">
        <v>401</v>
      </c>
      <c r="L108" s="287"/>
      <c r="M108" s="288" t="s">
        <v>21</v>
      </c>
      <c r="N108" s="289" t="s">
        <v>46</v>
      </c>
      <c r="O108" s="86"/>
      <c r="P108" s="239">
        <f>O108*H108</f>
        <v>0</v>
      </c>
      <c r="Q108" s="239">
        <v>0.001</v>
      </c>
      <c r="R108" s="239">
        <f>Q108*H108</f>
        <v>0.070300000000000001</v>
      </c>
      <c r="S108" s="239">
        <v>0</v>
      </c>
      <c r="T108" s="240">
        <f>S108*H108</f>
        <v>0</v>
      </c>
      <c r="U108" s="40"/>
      <c r="V108" s="40"/>
      <c r="W108" s="40"/>
      <c r="X108" s="40"/>
      <c r="Y108" s="40"/>
      <c r="Z108" s="40"/>
      <c r="AA108" s="40"/>
      <c r="AB108" s="40"/>
      <c r="AC108" s="40"/>
      <c r="AD108" s="40"/>
      <c r="AE108" s="40"/>
      <c r="AR108" s="241" t="s">
        <v>303</v>
      </c>
      <c r="AT108" s="241" t="s">
        <v>438</v>
      </c>
      <c r="AU108" s="241" t="s">
        <v>83</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266</v>
      </c>
      <c r="BM108" s="241" t="s">
        <v>334</v>
      </c>
    </row>
    <row r="109" s="2" customFormat="1" ht="21.75" customHeight="1">
      <c r="A109" s="40"/>
      <c r="B109" s="41"/>
      <c r="C109" s="230" t="s">
        <v>340</v>
      </c>
      <c r="D109" s="230" t="s">
        <v>261</v>
      </c>
      <c r="E109" s="231" t="s">
        <v>2763</v>
      </c>
      <c r="F109" s="232" t="s">
        <v>2764</v>
      </c>
      <c r="G109" s="233" t="s">
        <v>432</v>
      </c>
      <c r="H109" s="234">
        <v>6</v>
      </c>
      <c r="I109" s="235"/>
      <c r="J109" s="236">
        <f>ROUND(I109*H109,2)</f>
        <v>0</v>
      </c>
      <c r="K109" s="232" t="s">
        <v>401</v>
      </c>
      <c r="L109" s="46"/>
      <c r="M109" s="237" t="s">
        <v>21</v>
      </c>
      <c r="N109" s="238" t="s">
        <v>46</v>
      </c>
      <c r="O109" s="86"/>
      <c r="P109" s="239">
        <f>O109*H109</f>
        <v>0</v>
      </c>
      <c r="Q109" s="239">
        <v>0</v>
      </c>
      <c r="R109" s="239">
        <f>Q109*H109</f>
        <v>0</v>
      </c>
      <c r="S109" s="239">
        <v>0</v>
      </c>
      <c r="T109" s="240">
        <f>S109*H109</f>
        <v>0</v>
      </c>
      <c r="U109" s="40"/>
      <c r="V109" s="40"/>
      <c r="W109" s="40"/>
      <c r="X109" s="40"/>
      <c r="Y109" s="40"/>
      <c r="Z109" s="40"/>
      <c r="AA109" s="40"/>
      <c r="AB109" s="40"/>
      <c r="AC109" s="40"/>
      <c r="AD109" s="40"/>
      <c r="AE109" s="40"/>
      <c r="AR109" s="241" t="s">
        <v>266</v>
      </c>
      <c r="AT109" s="241" t="s">
        <v>261</v>
      </c>
      <c r="AU109" s="241" t="s">
        <v>83</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340</v>
      </c>
    </row>
    <row r="110" s="2" customFormat="1" ht="21.75" customHeight="1">
      <c r="A110" s="40"/>
      <c r="B110" s="41"/>
      <c r="C110" s="230" t="s">
        <v>8</v>
      </c>
      <c r="D110" s="230" t="s">
        <v>261</v>
      </c>
      <c r="E110" s="231" t="s">
        <v>2765</v>
      </c>
      <c r="F110" s="232" t="s">
        <v>2766</v>
      </c>
      <c r="G110" s="233" t="s">
        <v>449</v>
      </c>
      <c r="H110" s="234">
        <v>74</v>
      </c>
      <c r="I110" s="235"/>
      <c r="J110" s="236">
        <f>ROUND(I110*H110,2)</f>
        <v>0</v>
      </c>
      <c r="K110" s="232" t="s">
        <v>401</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83</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8</v>
      </c>
    </row>
    <row r="111" s="2" customFormat="1" ht="21.75" customHeight="1">
      <c r="A111" s="40"/>
      <c r="B111" s="41"/>
      <c r="C111" s="230" t="s">
        <v>355</v>
      </c>
      <c r="D111" s="230" t="s">
        <v>261</v>
      </c>
      <c r="E111" s="231" t="s">
        <v>2767</v>
      </c>
      <c r="F111" s="232" t="s">
        <v>2768</v>
      </c>
      <c r="G111" s="233" t="s">
        <v>449</v>
      </c>
      <c r="H111" s="234">
        <v>282</v>
      </c>
      <c r="I111" s="235"/>
      <c r="J111" s="236">
        <f>ROUND(I111*H111,2)</f>
        <v>0</v>
      </c>
      <c r="K111" s="232" t="s">
        <v>401</v>
      </c>
      <c r="L111" s="46"/>
      <c r="M111" s="237" t="s">
        <v>21</v>
      </c>
      <c r="N111" s="238" t="s">
        <v>46</v>
      </c>
      <c r="O111" s="86"/>
      <c r="P111" s="239">
        <f>O111*H111</f>
        <v>0</v>
      </c>
      <c r="Q111" s="239">
        <v>0</v>
      </c>
      <c r="R111" s="239">
        <f>Q111*H111</f>
        <v>0</v>
      </c>
      <c r="S111" s="239">
        <v>0</v>
      </c>
      <c r="T111" s="240">
        <f>S111*H111</f>
        <v>0</v>
      </c>
      <c r="U111" s="40"/>
      <c r="V111" s="40"/>
      <c r="W111" s="40"/>
      <c r="X111" s="40"/>
      <c r="Y111" s="40"/>
      <c r="Z111" s="40"/>
      <c r="AA111" s="40"/>
      <c r="AB111" s="40"/>
      <c r="AC111" s="40"/>
      <c r="AD111" s="40"/>
      <c r="AE111" s="40"/>
      <c r="AR111" s="241" t="s">
        <v>266</v>
      </c>
      <c r="AT111" s="241" t="s">
        <v>261</v>
      </c>
      <c r="AU111" s="241" t="s">
        <v>83</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266</v>
      </c>
      <c r="BM111" s="241" t="s">
        <v>355</v>
      </c>
    </row>
    <row r="112" s="2" customFormat="1" ht="16.5" customHeight="1">
      <c r="A112" s="40"/>
      <c r="B112" s="41"/>
      <c r="C112" s="230" t="s">
        <v>365</v>
      </c>
      <c r="D112" s="230" t="s">
        <v>261</v>
      </c>
      <c r="E112" s="231" t="s">
        <v>2769</v>
      </c>
      <c r="F112" s="232" t="s">
        <v>2770</v>
      </c>
      <c r="G112" s="233" t="s">
        <v>432</v>
      </c>
      <c r="H112" s="234">
        <v>80</v>
      </c>
      <c r="I112" s="235"/>
      <c r="J112" s="236">
        <f>ROUND(I112*H112,2)</f>
        <v>0</v>
      </c>
      <c r="K112" s="232" t="s">
        <v>401</v>
      </c>
      <c r="L112" s="46"/>
      <c r="M112" s="237" t="s">
        <v>21</v>
      </c>
      <c r="N112" s="238" t="s">
        <v>46</v>
      </c>
      <c r="O112" s="86"/>
      <c r="P112" s="239">
        <f>O112*H112</f>
        <v>0</v>
      </c>
      <c r="Q112" s="239">
        <v>0</v>
      </c>
      <c r="R112" s="239">
        <f>Q112*H112</f>
        <v>0</v>
      </c>
      <c r="S112" s="239">
        <v>0</v>
      </c>
      <c r="T112" s="240">
        <f>S112*H112</f>
        <v>0</v>
      </c>
      <c r="U112" s="40"/>
      <c r="V112" s="40"/>
      <c r="W112" s="40"/>
      <c r="X112" s="40"/>
      <c r="Y112" s="40"/>
      <c r="Z112" s="40"/>
      <c r="AA112" s="40"/>
      <c r="AB112" s="40"/>
      <c r="AC112" s="40"/>
      <c r="AD112" s="40"/>
      <c r="AE112" s="40"/>
      <c r="AR112" s="241" t="s">
        <v>266</v>
      </c>
      <c r="AT112" s="241" t="s">
        <v>261</v>
      </c>
      <c r="AU112" s="241" t="s">
        <v>83</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266</v>
      </c>
      <c r="BM112" s="241" t="s">
        <v>365</v>
      </c>
    </row>
    <row r="113" s="2" customFormat="1" ht="21.75" customHeight="1">
      <c r="A113" s="40"/>
      <c r="B113" s="41"/>
      <c r="C113" s="230" t="s">
        <v>369</v>
      </c>
      <c r="D113" s="230" t="s">
        <v>261</v>
      </c>
      <c r="E113" s="231" t="s">
        <v>2771</v>
      </c>
      <c r="F113" s="232" t="s">
        <v>2772</v>
      </c>
      <c r="G113" s="233" t="s">
        <v>432</v>
      </c>
      <c r="H113" s="234">
        <v>35</v>
      </c>
      <c r="I113" s="235"/>
      <c r="J113" s="236">
        <f>ROUND(I113*H113,2)</f>
        <v>0</v>
      </c>
      <c r="K113" s="232" t="s">
        <v>401</v>
      </c>
      <c r="L113" s="46"/>
      <c r="M113" s="237" t="s">
        <v>21</v>
      </c>
      <c r="N113" s="238" t="s">
        <v>46</v>
      </c>
      <c r="O113" s="86"/>
      <c r="P113" s="239">
        <f>O113*H113</f>
        <v>0</v>
      </c>
      <c r="Q113" s="239">
        <v>0</v>
      </c>
      <c r="R113" s="239">
        <f>Q113*H113</f>
        <v>0</v>
      </c>
      <c r="S113" s="239">
        <v>0</v>
      </c>
      <c r="T113" s="240">
        <f>S113*H113</f>
        <v>0</v>
      </c>
      <c r="U113" s="40"/>
      <c r="V113" s="40"/>
      <c r="W113" s="40"/>
      <c r="X113" s="40"/>
      <c r="Y113" s="40"/>
      <c r="Z113" s="40"/>
      <c r="AA113" s="40"/>
      <c r="AB113" s="40"/>
      <c r="AC113" s="40"/>
      <c r="AD113" s="40"/>
      <c r="AE113" s="40"/>
      <c r="AR113" s="241" t="s">
        <v>266</v>
      </c>
      <c r="AT113" s="241" t="s">
        <v>261</v>
      </c>
      <c r="AU113" s="241" t="s">
        <v>83</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266</v>
      </c>
      <c r="BM113" s="241" t="s">
        <v>369</v>
      </c>
    </row>
    <row r="114" s="2" customFormat="1" ht="21.75" customHeight="1">
      <c r="A114" s="40"/>
      <c r="B114" s="41"/>
      <c r="C114" s="230" t="s">
        <v>375</v>
      </c>
      <c r="D114" s="230" t="s">
        <v>261</v>
      </c>
      <c r="E114" s="231" t="s">
        <v>2773</v>
      </c>
      <c r="F114" s="232" t="s">
        <v>2774</v>
      </c>
      <c r="G114" s="233" t="s">
        <v>432</v>
      </c>
      <c r="H114" s="234">
        <v>6</v>
      </c>
      <c r="I114" s="235"/>
      <c r="J114" s="236">
        <f>ROUND(I114*H114,2)</f>
        <v>0</v>
      </c>
      <c r="K114" s="232" t="s">
        <v>401</v>
      </c>
      <c r="L114" s="46"/>
      <c r="M114" s="237" t="s">
        <v>21</v>
      </c>
      <c r="N114" s="238" t="s">
        <v>46</v>
      </c>
      <c r="O114" s="86"/>
      <c r="P114" s="239">
        <f>O114*H114</f>
        <v>0</v>
      </c>
      <c r="Q114" s="239">
        <v>0</v>
      </c>
      <c r="R114" s="239">
        <f>Q114*H114</f>
        <v>0</v>
      </c>
      <c r="S114" s="239">
        <v>0</v>
      </c>
      <c r="T114" s="240">
        <f>S114*H114</f>
        <v>0</v>
      </c>
      <c r="U114" s="40"/>
      <c r="V114" s="40"/>
      <c r="W114" s="40"/>
      <c r="X114" s="40"/>
      <c r="Y114" s="40"/>
      <c r="Z114" s="40"/>
      <c r="AA114" s="40"/>
      <c r="AB114" s="40"/>
      <c r="AC114" s="40"/>
      <c r="AD114" s="40"/>
      <c r="AE114" s="40"/>
      <c r="AR114" s="241" t="s">
        <v>266</v>
      </c>
      <c r="AT114" s="241" t="s">
        <v>261</v>
      </c>
      <c r="AU114" s="241" t="s">
        <v>83</v>
      </c>
      <c r="AY114" s="19" t="s">
        <v>259</v>
      </c>
      <c r="BE114" s="242">
        <f>IF(N114="základní",J114,0)</f>
        <v>0</v>
      </c>
      <c r="BF114" s="242">
        <f>IF(N114="snížená",J114,0)</f>
        <v>0</v>
      </c>
      <c r="BG114" s="242">
        <f>IF(N114="zákl. přenesená",J114,0)</f>
        <v>0</v>
      </c>
      <c r="BH114" s="242">
        <f>IF(N114="sníž. přenesená",J114,0)</f>
        <v>0</v>
      </c>
      <c r="BI114" s="242">
        <f>IF(N114="nulová",J114,0)</f>
        <v>0</v>
      </c>
      <c r="BJ114" s="19" t="s">
        <v>83</v>
      </c>
      <c r="BK114" s="242">
        <f>ROUND(I114*H114,2)</f>
        <v>0</v>
      </c>
      <c r="BL114" s="19" t="s">
        <v>266</v>
      </c>
      <c r="BM114" s="241" t="s">
        <v>375</v>
      </c>
    </row>
    <row r="115" s="2" customFormat="1" ht="16.5" customHeight="1">
      <c r="A115" s="40"/>
      <c r="B115" s="41"/>
      <c r="C115" s="230" t="s">
        <v>381</v>
      </c>
      <c r="D115" s="230" t="s">
        <v>261</v>
      </c>
      <c r="E115" s="231" t="s">
        <v>2775</v>
      </c>
      <c r="F115" s="232" t="s">
        <v>2776</v>
      </c>
      <c r="G115" s="233" t="s">
        <v>432</v>
      </c>
      <c r="H115" s="234">
        <v>6</v>
      </c>
      <c r="I115" s="235"/>
      <c r="J115" s="236">
        <f>ROUND(I115*H115,2)</f>
        <v>0</v>
      </c>
      <c r="K115" s="232" t="s">
        <v>401</v>
      </c>
      <c r="L115" s="46"/>
      <c r="M115" s="237" t="s">
        <v>21</v>
      </c>
      <c r="N115" s="238" t="s">
        <v>46</v>
      </c>
      <c r="O115" s="86"/>
      <c r="P115" s="239">
        <f>O115*H115</f>
        <v>0</v>
      </c>
      <c r="Q115" s="239">
        <v>0</v>
      </c>
      <c r="R115" s="239">
        <f>Q115*H115</f>
        <v>0</v>
      </c>
      <c r="S115" s="239">
        <v>0</v>
      </c>
      <c r="T115" s="240">
        <f>S115*H115</f>
        <v>0</v>
      </c>
      <c r="U115" s="40"/>
      <c r="V115" s="40"/>
      <c r="W115" s="40"/>
      <c r="X115" s="40"/>
      <c r="Y115" s="40"/>
      <c r="Z115" s="40"/>
      <c r="AA115" s="40"/>
      <c r="AB115" s="40"/>
      <c r="AC115" s="40"/>
      <c r="AD115" s="40"/>
      <c r="AE115" s="40"/>
      <c r="AR115" s="241" t="s">
        <v>266</v>
      </c>
      <c r="AT115" s="241" t="s">
        <v>261</v>
      </c>
      <c r="AU115" s="241" t="s">
        <v>83</v>
      </c>
      <c r="AY115" s="19" t="s">
        <v>259</v>
      </c>
      <c r="BE115" s="242">
        <f>IF(N115="základní",J115,0)</f>
        <v>0</v>
      </c>
      <c r="BF115" s="242">
        <f>IF(N115="snížená",J115,0)</f>
        <v>0</v>
      </c>
      <c r="BG115" s="242">
        <f>IF(N115="zákl. přenesená",J115,0)</f>
        <v>0</v>
      </c>
      <c r="BH115" s="242">
        <f>IF(N115="sníž. přenesená",J115,0)</f>
        <v>0</v>
      </c>
      <c r="BI115" s="242">
        <f>IF(N115="nulová",J115,0)</f>
        <v>0</v>
      </c>
      <c r="BJ115" s="19" t="s">
        <v>83</v>
      </c>
      <c r="BK115" s="242">
        <f>ROUND(I115*H115,2)</f>
        <v>0</v>
      </c>
      <c r="BL115" s="19" t="s">
        <v>266</v>
      </c>
      <c r="BM115" s="241" t="s">
        <v>381</v>
      </c>
    </row>
    <row r="116" s="2" customFormat="1" ht="16.5" customHeight="1">
      <c r="A116" s="40"/>
      <c r="B116" s="41"/>
      <c r="C116" s="230" t="s">
        <v>7</v>
      </c>
      <c r="D116" s="230" t="s">
        <v>261</v>
      </c>
      <c r="E116" s="231" t="s">
        <v>2777</v>
      </c>
      <c r="F116" s="232" t="s">
        <v>2778</v>
      </c>
      <c r="G116" s="233" t="s">
        <v>2115</v>
      </c>
      <c r="H116" s="234">
        <v>16</v>
      </c>
      <c r="I116" s="235"/>
      <c r="J116" s="236">
        <f>ROUND(I116*H116,2)</f>
        <v>0</v>
      </c>
      <c r="K116" s="232" t="s">
        <v>401</v>
      </c>
      <c r="L116" s="46"/>
      <c r="M116" s="237" t="s">
        <v>21</v>
      </c>
      <c r="N116" s="238" t="s">
        <v>46</v>
      </c>
      <c r="O116" s="86"/>
      <c r="P116" s="239">
        <f>O116*H116</f>
        <v>0</v>
      </c>
      <c r="Q116" s="239">
        <v>0</v>
      </c>
      <c r="R116" s="239">
        <f>Q116*H116</f>
        <v>0</v>
      </c>
      <c r="S116" s="239">
        <v>0</v>
      </c>
      <c r="T116" s="240">
        <f>S116*H116</f>
        <v>0</v>
      </c>
      <c r="U116" s="40"/>
      <c r="V116" s="40"/>
      <c r="W116" s="40"/>
      <c r="X116" s="40"/>
      <c r="Y116" s="40"/>
      <c r="Z116" s="40"/>
      <c r="AA116" s="40"/>
      <c r="AB116" s="40"/>
      <c r="AC116" s="40"/>
      <c r="AD116" s="40"/>
      <c r="AE116" s="40"/>
      <c r="AR116" s="241" t="s">
        <v>266</v>
      </c>
      <c r="AT116" s="241" t="s">
        <v>261</v>
      </c>
      <c r="AU116" s="241" t="s">
        <v>83</v>
      </c>
      <c r="AY116" s="19" t="s">
        <v>259</v>
      </c>
      <c r="BE116" s="242">
        <f>IF(N116="základní",J116,0)</f>
        <v>0</v>
      </c>
      <c r="BF116" s="242">
        <f>IF(N116="snížená",J116,0)</f>
        <v>0</v>
      </c>
      <c r="BG116" s="242">
        <f>IF(N116="zákl. přenesená",J116,0)</f>
        <v>0</v>
      </c>
      <c r="BH116" s="242">
        <f>IF(N116="sníž. přenesená",J116,0)</f>
        <v>0</v>
      </c>
      <c r="BI116" s="242">
        <f>IF(N116="nulová",J116,0)</f>
        <v>0</v>
      </c>
      <c r="BJ116" s="19" t="s">
        <v>83</v>
      </c>
      <c r="BK116" s="242">
        <f>ROUND(I116*H116,2)</f>
        <v>0</v>
      </c>
      <c r="BL116" s="19" t="s">
        <v>266</v>
      </c>
      <c r="BM116" s="241" t="s">
        <v>7</v>
      </c>
    </row>
    <row r="117" s="2" customFormat="1" ht="16.5" customHeight="1">
      <c r="A117" s="40"/>
      <c r="B117" s="41"/>
      <c r="C117" s="230" t="s">
        <v>393</v>
      </c>
      <c r="D117" s="230" t="s">
        <v>261</v>
      </c>
      <c r="E117" s="231" t="s">
        <v>2779</v>
      </c>
      <c r="F117" s="232" t="s">
        <v>2780</v>
      </c>
      <c r="G117" s="233" t="s">
        <v>432</v>
      </c>
      <c r="H117" s="234">
        <v>6</v>
      </c>
      <c r="I117" s="235"/>
      <c r="J117" s="236">
        <f>ROUND(I117*H117,2)</f>
        <v>0</v>
      </c>
      <c r="K117" s="232" t="s">
        <v>401</v>
      </c>
      <c r="L117" s="46"/>
      <c r="M117" s="237" t="s">
        <v>21</v>
      </c>
      <c r="N117" s="238" t="s">
        <v>46</v>
      </c>
      <c r="O117" s="86"/>
      <c r="P117" s="239">
        <f>O117*H117</f>
        <v>0</v>
      </c>
      <c r="Q117" s="239">
        <v>0</v>
      </c>
      <c r="R117" s="239">
        <f>Q117*H117</f>
        <v>0</v>
      </c>
      <c r="S117" s="239">
        <v>0</v>
      </c>
      <c r="T117" s="240">
        <f>S117*H117</f>
        <v>0</v>
      </c>
      <c r="U117" s="40"/>
      <c r="V117" s="40"/>
      <c r="W117" s="40"/>
      <c r="X117" s="40"/>
      <c r="Y117" s="40"/>
      <c r="Z117" s="40"/>
      <c r="AA117" s="40"/>
      <c r="AB117" s="40"/>
      <c r="AC117" s="40"/>
      <c r="AD117" s="40"/>
      <c r="AE117" s="40"/>
      <c r="AR117" s="241" t="s">
        <v>266</v>
      </c>
      <c r="AT117" s="241" t="s">
        <v>261</v>
      </c>
      <c r="AU117" s="241" t="s">
        <v>83</v>
      </c>
      <c r="AY117" s="19" t="s">
        <v>259</v>
      </c>
      <c r="BE117" s="242">
        <f>IF(N117="základní",J117,0)</f>
        <v>0</v>
      </c>
      <c r="BF117" s="242">
        <f>IF(N117="snížená",J117,0)</f>
        <v>0</v>
      </c>
      <c r="BG117" s="242">
        <f>IF(N117="zákl. přenesená",J117,0)</f>
        <v>0</v>
      </c>
      <c r="BH117" s="242">
        <f>IF(N117="sníž. přenesená",J117,0)</f>
        <v>0</v>
      </c>
      <c r="BI117" s="242">
        <f>IF(N117="nulová",J117,0)</f>
        <v>0</v>
      </c>
      <c r="BJ117" s="19" t="s">
        <v>83</v>
      </c>
      <c r="BK117" s="242">
        <f>ROUND(I117*H117,2)</f>
        <v>0</v>
      </c>
      <c r="BL117" s="19" t="s">
        <v>266</v>
      </c>
      <c r="BM117" s="241" t="s">
        <v>393</v>
      </c>
    </row>
    <row r="118" s="2" customFormat="1" ht="16.5" customHeight="1">
      <c r="A118" s="40"/>
      <c r="B118" s="41"/>
      <c r="C118" s="280" t="s">
        <v>398</v>
      </c>
      <c r="D118" s="280" t="s">
        <v>438</v>
      </c>
      <c r="E118" s="281" t="s">
        <v>2781</v>
      </c>
      <c r="F118" s="282" t="s">
        <v>2782</v>
      </c>
      <c r="G118" s="283" t="s">
        <v>1440</v>
      </c>
      <c r="H118" s="284">
        <v>1</v>
      </c>
      <c r="I118" s="285"/>
      <c r="J118" s="286">
        <f>ROUND(I118*H118,2)</f>
        <v>0</v>
      </c>
      <c r="K118" s="282" t="s">
        <v>401</v>
      </c>
      <c r="L118" s="287"/>
      <c r="M118" s="288" t="s">
        <v>21</v>
      </c>
      <c r="N118" s="289" t="s">
        <v>46</v>
      </c>
      <c r="O118" s="86"/>
      <c r="P118" s="239">
        <f>O118*H118</f>
        <v>0</v>
      </c>
      <c r="Q118" s="239">
        <v>0</v>
      </c>
      <c r="R118" s="239">
        <f>Q118*H118</f>
        <v>0</v>
      </c>
      <c r="S118" s="239">
        <v>0</v>
      </c>
      <c r="T118" s="240">
        <f>S118*H118</f>
        <v>0</v>
      </c>
      <c r="U118" s="40"/>
      <c r="V118" s="40"/>
      <c r="W118" s="40"/>
      <c r="X118" s="40"/>
      <c r="Y118" s="40"/>
      <c r="Z118" s="40"/>
      <c r="AA118" s="40"/>
      <c r="AB118" s="40"/>
      <c r="AC118" s="40"/>
      <c r="AD118" s="40"/>
      <c r="AE118" s="40"/>
      <c r="AR118" s="241" t="s">
        <v>303</v>
      </c>
      <c r="AT118" s="241" t="s">
        <v>438</v>
      </c>
      <c r="AU118" s="241" t="s">
        <v>83</v>
      </c>
      <c r="AY118" s="19" t="s">
        <v>259</v>
      </c>
      <c r="BE118" s="242">
        <f>IF(N118="základní",J118,0)</f>
        <v>0</v>
      </c>
      <c r="BF118" s="242">
        <f>IF(N118="snížená",J118,0)</f>
        <v>0</v>
      </c>
      <c r="BG118" s="242">
        <f>IF(N118="zákl. přenesená",J118,0)</f>
        <v>0</v>
      </c>
      <c r="BH118" s="242">
        <f>IF(N118="sníž. přenesená",J118,0)</f>
        <v>0</v>
      </c>
      <c r="BI118" s="242">
        <f>IF(N118="nulová",J118,0)</f>
        <v>0</v>
      </c>
      <c r="BJ118" s="19" t="s">
        <v>83</v>
      </c>
      <c r="BK118" s="242">
        <f>ROUND(I118*H118,2)</f>
        <v>0</v>
      </c>
      <c r="BL118" s="19" t="s">
        <v>266</v>
      </c>
      <c r="BM118" s="241" t="s">
        <v>398</v>
      </c>
    </row>
    <row r="119" s="2" customFormat="1" ht="16.5" customHeight="1">
      <c r="A119" s="40"/>
      <c r="B119" s="41"/>
      <c r="C119" s="230" t="s">
        <v>406</v>
      </c>
      <c r="D119" s="230" t="s">
        <v>261</v>
      </c>
      <c r="E119" s="231" t="s">
        <v>2783</v>
      </c>
      <c r="F119" s="232" t="s">
        <v>2784</v>
      </c>
      <c r="G119" s="233" t="s">
        <v>2115</v>
      </c>
      <c r="H119" s="234">
        <v>16</v>
      </c>
      <c r="I119" s="235"/>
      <c r="J119" s="236">
        <f>ROUND(I119*H119,2)</f>
        <v>0</v>
      </c>
      <c r="K119" s="232" t="s">
        <v>401</v>
      </c>
      <c r="L119" s="46"/>
      <c r="M119" s="237" t="s">
        <v>21</v>
      </c>
      <c r="N119" s="238" t="s">
        <v>46</v>
      </c>
      <c r="O119" s="86"/>
      <c r="P119" s="239">
        <f>O119*H119</f>
        <v>0</v>
      </c>
      <c r="Q119" s="239">
        <v>0</v>
      </c>
      <c r="R119" s="239">
        <f>Q119*H119</f>
        <v>0</v>
      </c>
      <c r="S119" s="239">
        <v>0</v>
      </c>
      <c r="T119" s="240">
        <f>S119*H119</f>
        <v>0</v>
      </c>
      <c r="U119" s="40"/>
      <c r="V119" s="40"/>
      <c r="W119" s="40"/>
      <c r="X119" s="40"/>
      <c r="Y119" s="40"/>
      <c r="Z119" s="40"/>
      <c r="AA119" s="40"/>
      <c r="AB119" s="40"/>
      <c r="AC119" s="40"/>
      <c r="AD119" s="40"/>
      <c r="AE119" s="40"/>
      <c r="AR119" s="241" t="s">
        <v>266</v>
      </c>
      <c r="AT119" s="241" t="s">
        <v>261</v>
      </c>
      <c r="AU119" s="241" t="s">
        <v>83</v>
      </c>
      <c r="AY119" s="19" t="s">
        <v>259</v>
      </c>
      <c r="BE119" s="242">
        <f>IF(N119="základní",J119,0)</f>
        <v>0</v>
      </c>
      <c r="BF119" s="242">
        <f>IF(N119="snížená",J119,0)</f>
        <v>0</v>
      </c>
      <c r="BG119" s="242">
        <f>IF(N119="zákl. přenesená",J119,0)</f>
        <v>0</v>
      </c>
      <c r="BH119" s="242">
        <f>IF(N119="sníž. přenesená",J119,0)</f>
        <v>0</v>
      </c>
      <c r="BI119" s="242">
        <f>IF(N119="nulová",J119,0)</f>
        <v>0</v>
      </c>
      <c r="BJ119" s="19" t="s">
        <v>83</v>
      </c>
      <c r="BK119" s="242">
        <f>ROUND(I119*H119,2)</f>
        <v>0</v>
      </c>
      <c r="BL119" s="19" t="s">
        <v>266</v>
      </c>
      <c r="BM119" s="241" t="s">
        <v>406</v>
      </c>
    </row>
    <row r="120" s="2" customFormat="1" ht="16.5" customHeight="1">
      <c r="A120" s="40"/>
      <c r="B120" s="41"/>
      <c r="C120" s="280" t="s">
        <v>413</v>
      </c>
      <c r="D120" s="280" t="s">
        <v>438</v>
      </c>
      <c r="E120" s="281" t="s">
        <v>2785</v>
      </c>
      <c r="F120" s="282" t="s">
        <v>2786</v>
      </c>
      <c r="G120" s="283" t="s">
        <v>427</v>
      </c>
      <c r="H120" s="284">
        <v>1</v>
      </c>
      <c r="I120" s="285"/>
      <c r="J120" s="286">
        <f>ROUND(I120*H120,2)</f>
        <v>0</v>
      </c>
      <c r="K120" s="282" t="s">
        <v>401</v>
      </c>
      <c r="L120" s="287"/>
      <c r="M120" s="288" t="s">
        <v>21</v>
      </c>
      <c r="N120" s="289" t="s">
        <v>46</v>
      </c>
      <c r="O120" s="86"/>
      <c r="P120" s="239">
        <f>O120*H120</f>
        <v>0</v>
      </c>
      <c r="Q120" s="239">
        <v>0</v>
      </c>
      <c r="R120" s="239">
        <f>Q120*H120</f>
        <v>0</v>
      </c>
      <c r="S120" s="239">
        <v>0</v>
      </c>
      <c r="T120" s="240">
        <f>S120*H120</f>
        <v>0</v>
      </c>
      <c r="U120" s="40"/>
      <c r="V120" s="40"/>
      <c r="W120" s="40"/>
      <c r="X120" s="40"/>
      <c r="Y120" s="40"/>
      <c r="Z120" s="40"/>
      <c r="AA120" s="40"/>
      <c r="AB120" s="40"/>
      <c r="AC120" s="40"/>
      <c r="AD120" s="40"/>
      <c r="AE120" s="40"/>
      <c r="AR120" s="241" t="s">
        <v>303</v>
      </c>
      <c r="AT120" s="241" t="s">
        <v>438</v>
      </c>
      <c r="AU120" s="241" t="s">
        <v>83</v>
      </c>
      <c r="AY120" s="19" t="s">
        <v>259</v>
      </c>
      <c r="BE120" s="242">
        <f>IF(N120="základní",J120,0)</f>
        <v>0</v>
      </c>
      <c r="BF120" s="242">
        <f>IF(N120="snížená",J120,0)</f>
        <v>0</v>
      </c>
      <c r="BG120" s="242">
        <f>IF(N120="zákl. přenesená",J120,0)</f>
        <v>0</v>
      </c>
      <c r="BH120" s="242">
        <f>IF(N120="sníž. přenesená",J120,0)</f>
        <v>0</v>
      </c>
      <c r="BI120" s="242">
        <f>IF(N120="nulová",J120,0)</f>
        <v>0</v>
      </c>
      <c r="BJ120" s="19" t="s">
        <v>83</v>
      </c>
      <c r="BK120" s="242">
        <f>ROUND(I120*H120,2)</f>
        <v>0</v>
      </c>
      <c r="BL120" s="19" t="s">
        <v>266</v>
      </c>
      <c r="BM120" s="241" t="s">
        <v>413</v>
      </c>
    </row>
    <row r="121" s="2" customFormat="1" ht="21.75" customHeight="1">
      <c r="A121" s="40"/>
      <c r="B121" s="41"/>
      <c r="C121" s="230" t="s">
        <v>419</v>
      </c>
      <c r="D121" s="230" t="s">
        <v>261</v>
      </c>
      <c r="E121" s="231" t="s">
        <v>2787</v>
      </c>
      <c r="F121" s="232" t="s">
        <v>2788</v>
      </c>
      <c r="G121" s="233" t="s">
        <v>427</v>
      </c>
      <c r="H121" s="234">
        <v>1</v>
      </c>
      <c r="I121" s="235"/>
      <c r="J121" s="236">
        <f>ROUND(I121*H121,2)</f>
        <v>0</v>
      </c>
      <c r="K121" s="232" t="s">
        <v>401</v>
      </c>
      <c r="L121" s="46"/>
      <c r="M121" s="237" t="s">
        <v>21</v>
      </c>
      <c r="N121" s="238" t="s">
        <v>46</v>
      </c>
      <c r="O121" s="86"/>
      <c r="P121" s="239">
        <f>O121*H121</f>
        <v>0</v>
      </c>
      <c r="Q121" s="239">
        <v>0</v>
      </c>
      <c r="R121" s="239">
        <f>Q121*H121</f>
        <v>0</v>
      </c>
      <c r="S121" s="239">
        <v>0</v>
      </c>
      <c r="T121" s="240">
        <f>S121*H121</f>
        <v>0</v>
      </c>
      <c r="U121" s="40"/>
      <c r="V121" s="40"/>
      <c r="W121" s="40"/>
      <c r="X121" s="40"/>
      <c r="Y121" s="40"/>
      <c r="Z121" s="40"/>
      <c r="AA121" s="40"/>
      <c r="AB121" s="40"/>
      <c r="AC121" s="40"/>
      <c r="AD121" s="40"/>
      <c r="AE121" s="40"/>
      <c r="AR121" s="241" t="s">
        <v>266</v>
      </c>
      <c r="AT121" s="241" t="s">
        <v>261</v>
      </c>
      <c r="AU121" s="241" t="s">
        <v>83</v>
      </c>
      <c r="AY121" s="19" t="s">
        <v>259</v>
      </c>
      <c r="BE121" s="242">
        <f>IF(N121="základní",J121,0)</f>
        <v>0</v>
      </c>
      <c r="BF121" s="242">
        <f>IF(N121="snížená",J121,0)</f>
        <v>0</v>
      </c>
      <c r="BG121" s="242">
        <f>IF(N121="zákl. přenesená",J121,0)</f>
        <v>0</v>
      </c>
      <c r="BH121" s="242">
        <f>IF(N121="sníž. přenesená",J121,0)</f>
        <v>0</v>
      </c>
      <c r="BI121" s="242">
        <f>IF(N121="nulová",J121,0)</f>
        <v>0</v>
      </c>
      <c r="BJ121" s="19" t="s">
        <v>83</v>
      </c>
      <c r="BK121" s="242">
        <f>ROUND(I121*H121,2)</f>
        <v>0</v>
      </c>
      <c r="BL121" s="19" t="s">
        <v>266</v>
      </c>
      <c r="BM121" s="241" t="s">
        <v>419</v>
      </c>
    </row>
    <row r="122" s="2" customFormat="1" ht="16.5" customHeight="1">
      <c r="A122" s="40"/>
      <c r="B122" s="41"/>
      <c r="C122" s="230" t="s">
        <v>424</v>
      </c>
      <c r="D122" s="230" t="s">
        <v>261</v>
      </c>
      <c r="E122" s="231" t="s">
        <v>2789</v>
      </c>
      <c r="F122" s="232" t="s">
        <v>2790</v>
      </c>
      <c r="G122" s="233" t="s">
        <v>427</v>
      </c>
      <c r="H122" s="234">
        <v>1</v>
      </c>
      <c r="I122" s="235"/>
      <c r="J122" s="236">
        <f>ROUND(I122*H122,2)</f>
        <v>0</v>
      </c>
      <c r="K122" s="232" t="s">
        <v>401</v>
      </c>
      <c r="L122" s="46"/>
      <c r="M122" s="237" t="s">
        <v>21</v>
      </c>
      <c r="N122" s="238" t="s">
        <v>46</v>
      </c>
      <c r="O122" s="86"/>
      <c r="P122" s="239">
        <f>O122*H122</f>
        <v>0</v>
      </c>
      <c r="Q122" s="239">
        <v>0</v>
      </c>
      <c r="R122" s="239">
        <f>Q122*H122</f>
        <v>0</v>
      </c>
      <c r="S122" s="239">
        <v>0</v>
      </c>
      <c r="T122" s="240">
        <f>S122*H122</f>
        <v>0</v>
      </c>
      <c r="U122" s="40"/>
      <c r="V122" s="40"/>
      <c r="W122" s="40"/>
      <c r="X122" s="40"/>
      <c r="Y122" s="40"/>
      <c r="Z122" s="40"/>
      <c r="AA122" s="40"/>
      <c r="AB122" s="40"/>
      <c r="AC122" s="40"/>
      <c r="AD122" s="40"/>
      <c r="AE122" s="40"/>
      <c r="AR122" s="241" t="s">
        <v>266</v>
      </c>
      <c r="AT122" s="241" t="s">
        <v>261</v>
      </c>
      <c r="AU122" s="241" t="s">
        <v>83</v>
      </c>
      <c r="AY122" s="19" t="s">
        <v>259</v>
      </c>
      <c r="BE122" s="242">
        <f>IF(N122="základní",J122,0)</f>
        <v>0</v>
      </c>
      <c r="BF122" s="242">
        <f>IF(N122="snížená",J122,0)</f>
        <v>0</v>
      </c>
      <c r="BG122" s="242">
        <f>IF(N122="zákl. přenesená",J122,0)</f>
        <v>0</v>
      </c>
      <c r="BH122" s="242">
        <f>IF(N122="sníž. přenesená",J122,0)</f>
        <v>0</v>
      </c>
      <c r="BI122" s="242">
        <f>IF(N122="nulová",J122,0)</f>
        <v>0</v>
      </c>
      <c r="BJ122" s="19" t="s">
        <v>83</v>
      </c>
      <c r="BK122" s="242">
        <f>ROUND(I122*H122,2)</f>
        <v>0</v>
      </c>
      <c r="BL122" s="19" t="s">
        <v>266</v>
      </c>
      <c r="BM122" s="241" t="s">
        <v>424</v>
      </c>
    </row>
    <row r="123" s="2" customFormat="1" ht="21.75" customHeight="1">
      <c r="A123" s="40"/>
      <c r="B123" s="41"/>
      <c r="C123" s="230" t="s">
        <v>429</v>
      </c>
      <c r="D123" s="230" t="s">
        <v>261</v>
      </c>
      <c r="E123" s="231" t="s">
        <v>2791</v>
      </c>
      <c r="F123" s="232" t="s">
        <v>2792</v>
      </c>
      <c r="G123" s="233" t="s">
        <v>432</v>
      </c>
      <c r="H123" s="234">
        <v>3</v>
      </c>
      <c r="I123" s="235"/>
      <c r="J123" s="236">
        <f>ROUND(I123*H123,2)</f>
        <v>0</v>
      </c>
      <c r="K123" s="232" t="s">
        <v>401</v>
      </c>
      <c r="L123" s="46"/>
      <c r="M123" s="237" t="s">
        <v>21</v>
      </c>
      <c r="N123" s="238" t="s">
        <v>46</v>
      </c>
      <c r="O123" s="86"/>
      <c r="P123" s="239">
        <f>O123*H123</f>
        <v>0</v>
      </c>
      <c r="Q123" s="239">
        <v>0.00777</v>
      </c>
      <c r="R123" s="239">
        <f>Q123*H123</f>
        <v>0.023310000000000001</v>
      </c>
      <c r="S123" s="239">
        <v>0</v>
      </c>
      <c r="T123" s="240">
        <f>S123*H123</f>
        <v>0</v>
      </c>
      <c r="U123" s="40"/>
      <c r="V123" s="40"/>
      <c r="W123" s="40"/>
      <c r="X123" s="40"/>
      <c r="Y123" s="40"/>
      <c r="Z123" s="40"/>
      <c r="AA123" s="40"/>
      <c r="AB123" s="40"/>
      <c r="AC123" s="40"/>
      <c r="AD123" s="40"/>
      <c r="AE123" s="40"/>
      <c r="AR123" s="241" t="s">
        <v>266</v>
      </c>
      <c r="AT123" s="241" t="s">
        <v>261</v>
      </c>
      <c r="AU123" s="241" t="s">
        <v>83</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266</v>
      </c>
      <c r="BM123" s="241" t="s">
        <v>429</v>
      </c>
    </row>
    <row r="124" s="2" customFormat="1" ht="16.5" customHeight="1">
      <c r="A124" s="40"/>
      <c r="B124" s="41"/>
      <c r="C124" s="230" t="s">
        <v>437</v>
      </c>
      <c r="D124" s="230" t="s">
        <v>261</v>
      </c>
      <c r="E124" s="231" t="s">
        <v>2681</v>
      </c>
      <c r="F124" s="232" t="s">
        <v>2682</v>
      </c>
      <c r="G124" s="233" t="s">
        <v>2115</v>
      </c>
      <c r="H124" s="234">
        <v>10</v>
      </c>
      <c r="I124" s="235"/>
      <c r="J124" s="236">
        <f>ROUND(I124*H124,2)</f>
        <v>0</v>
      </c>
      <c r="K124" s="232" t="s">
        <v>401</v>
      </c>
      <c r="L124" s="46"/>
      <c r="M124" s="237" t="s">
        <v>21</v>
      </c>
      <c r="N124" s="238" t="s">
        <v>46</v>
      </c>
      <c r="O124" s="86"/>
      <c r="P124" s="239">
        <f>O124*H124</f>
        <v>0</v>
      </c>
      <c r="Q124" s="239">
        <v>0</v>
      </c>
      <c r="R124" s="239">
        <f>Q124*H124</f>
        <v>0</v>
      </c>
      <c r="S124" s="239">
        <v>0</v>
      </c>
      <c r="T124" s="240">
        <f>S124*H124</f>
        <v>0</v>
      </c>
      <c r="U124" s="40"/>
      <c r="V124" s="40"/>
      <c r="W124" s="40"/>
      <c r="X124" s="40"/>
      <c r="Y124" s="40"/>
      <c r="Z124" s="40"/>
      <c r="AA124" s="40"/>
      <c r="AB124" s="40"/>
      <c r="AC124" s="40"/>
      <c r="AD124" s="40"/>
      <c r="AE124" s="40"/>
      <c r="AR124" s="241" t="s">
        <v>266</v>
      </c>
      <c r="AT124" s="241" t="s">
        <v>261</v>
      </c>
      <c r="AU124" s="241" t="s">
        <v>83</v>
      </c>
      <c r="AY124" s="19" t="s">
        <v>259</v>
      </c>
      <c r="BE124" s="242">
        <f>IF(N124="základní",J124,0)</f>
        <v>0</v>
      </c>
      <c r="BF124" s="242">
        <f>IF(N124="snížená",J124,0)</f>
        <v>0</v>
      </c>
      <c r="BG124" s="242">
        <f>IF(N124="zákl. přenesená",J124,0)</f>
        <v>0</v>
      </c>
      <c r="BH124" s="242">
        <f>IF(N124="sníž. přenesená",J124,0)</f>
        <v>0</v>
      </c>
      <c r="BI124" s="242">
        <f>IF(N124="nulová",J124,0)</f>
        <v>0</v>
      </c>
      <c r="BJ124" s="19" t="s">
        <v>83</v>
      </c>
      <c r="BK124" s="242">
        <f>ROUND(I124*H124,2)</f>
        <v>0</v>
      </c>
      <c r="BL124" s="19" t="s">
        <v>266</v>
      </c>
      <c r="BM124" s="241" t="s">
        <v>437</v>
      </c>
    </row>
    <row r="125" s="2" customFormat="1" ht="16.5" customHeight="1">
      <c r="A125" s="40"/>
      <c r="B125" s="41"/>
      <c r="C125" s="230" t="s">
        <v>442</v>
      </c>
      <c r="D125" s="230" t="s">
        <v>261</v>
      </c>
      <c r="E125" s="231" t="s">
        <v>2793</v>
      </c>
      <c r="F125" s="232" t="s">
        <v>2794</v>
      </c>
      <c r="G125" s="233" t="s">
        <v>432</v>
      </c>
      <c r="H125" s="234">
        <v>1</v>
      </c>
      <c r="I125" s="235"/>
      <c r="J125" s="236">
        <f>ROUND(I125*H125,2)</f>
        <v>0</v>
      </c>
      <c r="K125" s="232" t="s">
        <v>401</v>
      </c>
      <c r="L125" s="46"/>
      <c r="M125" s="306" t="s">
        <v>21</v>
      </c>
      <c r="N125" s="307" t="s">
        <v>46</v>
      </c>
      <c r="O125" s="303"/>
      <c r="P125" s="308">
        <f>O125*H125</f>
        <v>0</v>
      </c>
      <c r="Q125" s="308">
        <v>0</v>
      </c>
      <c r="R125" s="308">
        <f>Q125*H125</f>
        <v>0</v>
      </c>
      <c r="S125" s="308">
        <v>0</v>
      </c>
      <c r="T125" s="309">
        <f>S125*H125</f>
        <v>0</v>
      </c>
      <c r="U125" s="40"/>
      <c r="V125" s="40"/>
      <c r="W125" s="40"/>
      <c r="X125" s="40"/>
      <c r="Y125" s="40"/>
      <c r="Z125" s="40"/>
      <c r="AA125" s="40"/>
      <c r="AB125" s="40"/>
      <c r="AC125" s="40"/>
      <c r="AD125" s="40"/>
      <c r="AE125" s="40"/>
      <c r="AR125" s="241" t="s">
        <v>266</v>
      </c>
      <c r="AT125" s="241" t="s">
        <v>261</v>
      </c>
      <c r="AU125" s="241" t="s">
        <v>83</v>
      </c>
      <c r="AY125" s="19" t="s">
        <v>259</v>
      </c>
      <c r="BE125" s="242">
        <f>IF(N125="základní",J125,0)</f>
        <v>0</v>
      </c>
      <c r="BF125" s="242">
        <f>IF(N125="snížená",J125,0)</f>
        <v>0</v>
      </c>
      <c r="BG125" s="242">
        <f>IF(N125="zákl. přenesená",J125,0)</f>
        <v>0</v>
      </c>
      <c r="BH125" s="242">
        <f>IF(N125="sníž. přenesená",J125,0)</f>
        <v>0</v>
      </c>
      <c r="BI125" s="242">
        <f>IF(N125="nulová",J125,0)</f>
        <v>0</v>
      </c>
      <c r="BJ125" s="19" t="s">
        <v>83</v>
      </c>
      <c r="BK125" s="242">
        <f>ROUND(I125*H125,2)</f>
        <v>0</v>
      </c>
      <c r="BL125" s="19" t="s">
        <v>266</v>
      </c>
      <c r="BM125" s="241" t="s">
        <v>442</v>
      </c>
    </row>
    <row r="126" s="2" customFormat="1" ht="6.96" customHeight="1">
      <c r="A126" s="40"/>
      <c r="B126" s="61"/>
      <c r="C126" s="62"/>
      <c r="D126" s="62"/>
      <c r="E126" s="62"/>
      <c r="F126" s="62"/>
      <c r="G126" s="62"/>
      <c r="H126" s="62"/>
      <c r="I126" s="179"/>
      <c r="J126" s="62"/>
      <c r="K126" s="62"/>
      <c r="L126" s="46"/>
      <c r="M126" s="40"/>
      <c r="O126" s="40"/>
      <c r="P126" s="40"/>
      <c r="Q126" s="40"/>
      <c r="R126" s="40"/>
      <c r="S126" s="40"/>
      <c r="T126" s="40"/>
      <c r="U126" s="40"/>
      <c r="V126" s="40"/>
      <c r="W126" s="40"/>
      <c r="X126" s="40"/>
      <c r="Y126" s="40"/>
      <c r="Z126" s="40"/>
      <c r="AA126" s="40"/>
      <c r="AB126" s="40"/>
      <c r="AC126" s="40"/>
      <c r="AD126" s="40"/>
      <c r="AE126" s="40"/>
    </row>
  </sheetData>
  <sheetProtection sheet="1" autoFilter="0" formatColumns="0" formatRows="0" objects="1" scenarios="1" spinCount="100000" saltValue="icHV+4hIkJiTsIEBIMUYU3z1KO+l8eAiknqiTNZ3Wk6wHLF3khL3SoIFOfi9idOvH6naFO9E1XirSFiZ7ObQrg==" hashValue="w/tQUzA+A9uG/UU4CYXmxADyIUJSpCBXpKd7LWw1oWi2z98TLO+LjX1JWPyXm9pRC2jCH7+Vw1wjJ8FTMzBBRg==" algorithmName="SHA-512" password="CC35"/>
  <autoFilter ref="C92:K125"/>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131</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2657</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1806</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2795</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ROUND(J93,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ROUND((SUM(BE93:BE102)),  2)</f>
        <v>0</v>
      </c>
      <c r="G37" s="40"/>
      <c r="H37" s="40"/>
      <c r="I37" s="168">
        <v>0.20999999999999999</v>
      </c>
      <c r="J37" s="167">
        <f>ROUND(((SUM(BE93:BE102))*I37),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ROUND((SUM(BF93:BF102)),  2)</f>
        <v>0</v>
      </c>
      <c r="G38" s="40"/>
      <c r="H38" s="40"/>
      <c r="I38" s="168">
        <v>0.14999999999999999</v>
      </c>
      <c r="J38" s="167">
        <f>ROUND(((SUM(BF93:BF102))*I38),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ROUND((SUM(BG93:BG102)),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ROUND((SUM(BH93:BH102)),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ROUND((SUM(BI93:BI102)),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2657</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1806</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SO-01.5.4 - Domovní zvonky</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J93</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2684</v>
      </c>
      <c r="E68" s="192"/>
      <c r="F68" s="192"/>
      <c r="G68" s="192"/>
      <c r="H68" s="192"/>
      <c r="I68" s="193"/>
      <c r="J68" s="194">
        <f>J94</f>
        <v>0</v>
      </c>
      <c r="K68" s="190"/>
      <c r="L68" s="195"/>
      <c r="S68" s="9"/>
      <c r="T68" s="9"/>
      <c r="U68" s="9"/>
      <c r="V68" s="9"/>
      <c r="W68" s="9"/>
      <c r="X68" s="9"/>
      <c r="Y68" s="9"/>
      <c r="Z68" s="9"/>
      <c r="AA68" s="9"/>
      <c r="AB68" s="9"/>
      <c r="AC68" s="9"/>
      <c r="AD68" s="9"/>
      <c r="AE68" s="9"/>
    </row>
    <row r="69" s="10" customFormat="1" ht="19.92" customHeight="1">
      <c r="A69" s="10"/>
      <c r="B69" s="196"/>
      <c r="C69" s="127"/>
      <c r="D69" s="197" t="s">
        <v>2796</v>
      </c>
      <c r="E69" s="198"/>
      <c r="F69" s="198"/>
      <c r="G69" s="198"/>
      <c r="H69" s="198"/>
      <c r="I69" s="199"/>
      <c r="J69" s="200">
        <f>J95</f>
        <v>0</v>
      </c>
      <c r="K69" s="127"/>
      <c r="L69" s="201"/>
      <c r="S69" s="10"/>
      <c r="T69" s="10"/>
      <c r="U69" s="10"/>
      <c r="V69" s="10"/>
      <c r="W69" s="10"/>
      <c r="X69" s="10"/>
      <c r="Y69" s="10"/>
      <c r="Z69" s="10"/>
      <c r="AA69" s="10"/>
      <c r="AB69" s="10"/>
      <c r="AC69" s="10"/>
      <c r="AD69" s="10"/>
      <c r="AE69" s="10"/>
    </row>
    <row r="70" s="2" customFormat="1" ht="21.84" customHeight="1">
      <c r="A70" s="40"/>
      <c r="B70" s="41"/>
      <c r="C70" s="42"/>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179"/>
      <c r="J71" s="62"/>
      <c r="K71" s="62"/>
      <c r="L71" s="151"/>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182"/>
      <c r="J75" s="64"/>
      <c r="K75" s="64"/>
      <c r="L75" s="151"/>
      <c r="S75" s="40"/>
      <c r="T75" s="40"/>
      <c r="U75" s="40"/>
      <c r="V75" s="40"/>
      <c r="W75" s="40"/>
      <c r="X75" s="40"/>
      <c r="Y75" s="40"/>
      <c r="Z75" s="40"/>
      <c r="AA75" s="40"/>
      <c r="AB75" s="40"/>
      <c r="AC75" s="40"/>
      <c r="AD75" s="40"/>
      <c r="AE75" s="40"/>
    </row>
    <row r="76" s="2" customFormat="1" ht="24.96" customHeight="1">
      <c r="A76" s="40"/>
      <c r="B76" s="41"/>
      <c r="C76" s="25" t="s">
        <v>244</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16.5" customHeight="1">
      <c r="A79" s="40"/>
      <c r="B79" s="41"/>
      <c r="C79" s="42"/>
      <c r="D79" s="42"/>
      <c r="E79" s="183" t="str">
        <f>E7</f>
        <v>SEN a stavební úpravy objektu občanského vybavení č.p. 37</v>
      </c>
      <c r="F79" s="34"/>
      <c r="G79" s="34"/>
      <c r="H79" s="34"/>
      <c r="I79" s="150"/>
      <c r="J79" s="42"/>
      <c r="K79" s="42"/>
      <c r="L79" s="151"/>
      <c r="S79" s="40"/>
      <c r="T79" s="40"/>
      <c r="U79" s="40"/>
      <c r="V79" s="40"/>
      <c r="W79" s="40"/>
      <c r="X79" s="40"/>
      <c r="Y79" s="40"/>
      <c r="Z79" s="40"/>
      <c r="AA79" s="40"/>
      <c r="AB79" s="40"/>
      <c r="AC79" s="40"/>
      <c r="AD79" s="40"/>
      <c r="AE79" s="40"/>
    </row>
    <row r="80" s="1" customFormat="1" ht="12" customHeight="1">
      <c r="B80" s="23"/>
      <c r="C80" s="34" t="s">
        <v>166</v>
      </c>
      <c r="D80" s="24"/>
      <c r="E80" s="24"/>
      <c r="F80" s="24"/>
      <c r="G80" s="24"/>
      <c r="H80" s="24"/>
      <c r="I80" s="141"/>
      <c r="J80" s="24"/>
      <c r="K80" s="24"/>
      <c r="L80" s="22"/>
    </row>
    <row r="81" s="1" customFormat="1" ht="16.5" customHeight="1">
      <c r="B81" s="23"/>
      <c r="C81" s="24"/>
      <c r="D81" s="24"/>
      <c r="E81" s="183" t="s">
        <v>170</v>
      </c>
      <c r="F81" s="24"/>
      <c r="G81" s="24"/>
      <c r="H81" s="24"/>
      <c r="I81" s="141"/>
      <c r="J81" s="24"/>
      <c r="K81" s="24"/>
      <c r="L81" s="22"/>
    </row>
    <row r="82" s="1" customFormat="1" ht="12" customHeight="1">
      <c r="B82" s="23"/>
      <c r="C82" s="34" t="s">
        <v>174</v>
      </c>
      <c r="D82" s="24"/>
      <c r="E82" s="24"/>
      <c r="F82" s="24"/>
      <c r="G82" s="24"/>
      <c r="H82" s="24"/>
      <c r="I82" s="141"/>
      <c r="J82" s="24"/>
      <c r="K82" s="24"/>
      <c r="L82" s="22"/>
    </row>
    <row r="83" s="2" customFormat="1" ht="16.5" customHeight="1">
      <c r="A83" s="40"/>
      <c r="B83" s="41"/>
      <c r="C83" s="42"/>
      <c r="D83" s="42"/>
      <c r="E83" s="305" t="s">
        <v>2657</v>
      </c>
      <c r="F83" s="42"/>
      <c r="G83" s="42"/>
      <c r="H83" s="42"/>
      <c r="I83" s="150"/>
      <c r="J83" s="42"/>
      <c r="K83" s="42"/>
      <c r="L83" s="151"/>
      <c r="S83" s="40"/>
      <c r="T83" s="40"/>
      <c r="U83" s="40"/>
      <c r="V83" s="40"/>
      <c r="W83" s="40"/>
      <c r="X83" s="40"/>
      <c r="Y83" s="40"/>
      <c r="Z83" s="40"/>
      <c r="AA83" s="40"/>
      <c r="AB83" s="40"/>
      <c r="AC83" s="40"/>
      <c r="AD83" s="40"/>
      <c r="AE83" s="40"/>
    </row>
    <row r="84" s="2" customFormat="1" ht="12" customHeight="1">
      <c r="A84" s="40"/>
      <c r="B84" s="41"/>
      <c r="C84" s="34" t="s">
        <v>1806</v>
      </c>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6.5" customHeight="1">
      <c r="A85" s="40"/>
      <c r="B85" s="41"/>
      <c r="C85" s="42"/>
      <c r="D85" s="42"/>
      <c r="E85" s="71" t="str">
        <f>E13</f>
        <v>SO-01.5.4 - Domovní zvonky</v>
      </c>
      <c r="F85" s="42"/>
      <c r="G85" s="42"/>
      <c r="H85" s="42"/>
      <c r="I85" s="150"/>
      <c r="J85" s="42"/>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12" customHeight="1">
      <c r="A87" s="40"/>
      <c r="B87" s="41"/>
      <c r="C87" s="34" t="s">
        <v>22</v>
      </c>
      <c r="D87" s="42"/>
      <c r="E87" s="42"/>
      <c r="F87" s="29" t="str">
        <f>F16</f>
        <v>Libkovice 37</v>
      </c>
      <c r="G87" s="42"/>
      <c r="H87" s="42"/>
      <c r="I87" s="153" t="s">
        <v>24</v>
      </c>
      <c r="J87" s="74" t="str">
        <f>IF(J16="","",J16)</f>
        <v>7. 10. 2019</v>
      </c>
      <c r="K87" s="42"/>
      <c r="L87" s="151"/>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0"/>
      <c r="J88" s="42"/>
      <c r="K88" s="42"/>
      <c r="L88" s="151"/>
      <c r="S88" s="40"/>
      <c r="T88" s="40"/>
      <c r="U88" s="40"/>
      <c r="V88" s="40"/>
      <c r="W88" s="40"/>
      <c r="X88" s="40"/>
      <c r="Y88" s="40"/>
      <c r="Z88" s="40"/>
      <c r="AA88" s="40"/>
      <c r="AB88" s="40"/>
      <c r="AC88" s="40"/>
      <c r="AD88" s="40"/>
      <c r="AE88" s="40"/>
    </row>
    <row r="89" s="2" customFormat="1" ht="25.65" customHeight="1">
      <c r="A89" s="40"/>
      <c r="B89" s="41"/>
      <c r="C89" s="34" t="s">
        <v>26</v>
      </c>
      <c r="D89" s="42"/>
      <c r="E89" s="42"/>
      <c r="F89" s="29" t="str">
        <f>E19</f>
        <v>Obec Libkovice</v>
      </c>
      <c r="G89" s="42"/>
      <c r="H89" s="42"/>
      <c r="I89" s="153" t="s">
        <v>32</v>
      </c>
      <c r="J89" s="38" t="str">
        <f>E25</f>
        <v>SONETBUILDING s.r.o</v>
      </c>
      <c r="K89" s="42"/>
      <c r="L89" s="151"/>
      <c r="S89" s="40"/>
      <c r="T89" s="40"/>
      <c r="U89" s="40"/>
      <c r="V89" s="40"/>
      <c r="W89" s="40"/>
      <c r="X89" s="40"/>
      <c r="Y89" s="40"/>
      <c r="Z89" s="40"/>
      <c r="AA89" s="40"/>
      <c r="AB89" s="40"/>
      <c r="AC89" s="40"/>
      <c r="AD89" s="40"/>
      <c r="AE89" s="40"/>
    </row>
    <row r="90" s="2" customFormat="1" ht="15.15" customHeight="1">
      <c r="A90" s="40"/>
      <c r="B90" s="41"/>
      <c r="C90" s="34" t="s">
        <v>30</v>
      </c>
      <c r="D90" s="42"/>
      <c r="E90" s="42"/>
      <c r="F90" s="29" t="str">
        <f>IF(E22="","",E22)</f>
        <v>Vyplň údaj</v>
      </c>
      <c r="G90" s="42"/>
      <c r="H90" s="42"/>
      <c r="I90" s="153" t="s">
        <v>35</v>
      </c>
      <c r="J90" s="38" t="str">
        <f>E28</f>
        <v>Toman Martin</v>
      </c>
      <c r="K90" s="42"/>
      <c r="L90" s="151"/>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150"/>
      <c r="J91" s="42"/>
      <c r="K91" s="42"/>
      <c r="L91" s="151"/>
      <c r="S91" s="40"/>
      <c r="T91" s="40"/>
      <c r="U91" s="40"/>
      <c r="V91" s="40"/>
      <c r="W91" s="40"/>
      <c r="X91" s="40"/>
      <c r="Y91" s="40"/>
      <c r="Z91" s="40"/>
      <c r="AA91" s="40"/>
      <c r="AB91" s="40"/>
      <c r="AC91" s="40"/>
      <c r="AD91" s="40"/>
      <c r="AE91" s="40"/>
    </row>
    <row r="92" s="11" customFormat="1" ht="29.28" customHeight="1">
      <c r="A92" s="202"/>
      <c r="B92" s="203"/>
      <c r="C92" s="204" t="s">
        <v>245</v>
      </c>
      <c r="D92" s="205" t="s">
        <v>59</v>
      </c>
      <c r="E92" s="205" t="s">
        <v>55</v>
      </c>
      <c r="F92" s="205" t="s">
        <v>56</v>
      </c>
      <c r="G92" s="205" t="s">
        <v>246</v>
      </c>
      <c r="H92" s="205" t="s">
        <v>247</v>
      </c>
      <c r="I92" s="206" t="s">
        <v>248</v>
      </c>
      <c r="J92" s="205" t="s">
        <v>217</v>
      </c>
      <c r="K92" s="207" t="s">
        <v>249</v>
      </c>
      <c r="L92" s="208"/>
      <c r="M92" s="94" t="s">
        <v>21</v>
      </c>
      <c r="N92" s="95" t="s">
        <v>44</v>
      </c>
      <c r="O92" s="95" t="s">
        <v>250</v>
      </c>
      <c r="P92" s="95" t="s">
        <v>251</v>
      </c>
      <c r="Q92" s="95" t="s">
        <v>252</v>
      </c>
      <c r="R92" s="95" t="s">
        <v>253</v>
      </c>
      <c r="S92" s="95" t="s">
        <v>254</v>
      </c>
      <c r="T92" s="96" t="s">
        <v>255</v>
      </c>
      <c r="U92" s="202"/>
      <c r="V92" s="202"/>
      <c r="W92" s="202"/>
      <c r="X92" s="202"/>
      <c r="Y92" s="202"/>
      <c r="Z92" s="202"/>
      <c r="AA92" s="202"/>
      <c r="AB92" s="202"/>
      <c r="AC92" s="202"/>
      <c r="AD92" s="202"/>
      <c r="AE92" s="202"/>
    </row>
    <row r="93" s="2" customFormat="1" ht="22.8" customHeight="1">
      <c r="A93" s="40"/>
      <c r="B93" s="41"/>
      <c r="C93" s="101" t="s">
        <v>256</v>
      </c>
      <c r="D93" s="42"/>
      <c r="E93" s="42"/>
      <c r="F93" s="42"/>
      <c r="G93" s="42"/>
      <c r="H93" s="42"/>
      <c r="I93" s="150"/>
      <c r="J93" s="209">
        <f>BK93</f>
        <v>0</v>
      </c>
      <c r="K93" s="42"/>
      <c r="L93" s="46"/>
      <c r="M93" s="97"/>
      <c r="N93" s="210"/>
      <c r="O93" s="98"/>
      <c r="P93" s="211">
        <f>P94</f>
        <v>0</v>
      </c>
      <c r="Q93" s="98"/>
      <c r="R93" s="211">
        <f>R94</f>
        <v>0</v>
      </c>
      <c r="S93" s="98"/>
      <c r="T93" s="212">
        <f>T94</f>
        <v>0</v>
      </c>
      <c r="U93" s="40"/>
      <c r="V93" s="40"/>
      <c r="W93" s="40"/>
      <c r="X93" s="40"/>
      <c r="Y93" s="40"/>
      <c r="Z93" s="40"/>
      <c r="AA93" s="40"/>
      <c r="AB93" s="40"/>
      <c r="AC93" s="40"/>
      <c r="AD93" s="40"/>
      <c r="AE93" s="40"/>
      <c r="AT93" s="19" t="s">
        <v>73</v>
      </c>
      <c r="AU93" s="19" t="s">
        <v>218</v>
      </c>
      <c r="BK93" s="213">
        <f>BK94</f>
        <v>0</v>
      </c>
    </row>
    <row r="94" s="12" customFormat="1" ht="25.92" customHeight="1">
      <c r="A94" s="12"/>
      <c r="B94" s="214"/>
      <c r="C94" s="215"/>
      <c r="D94" s="216" t="s">
        <v>73</v>
      </c>
      <c r="E94" s="217" t="s">
        <v>257</v>
      </c>
      <c r="F94" s="217" t="s">
        <v>257</v>
      </c>
      <c r="G94" s="215"/>
      <c r="H94" s="215"/>
      <c r="I94" s="218"/>
      <c r="J94" s="219">
        <f>BK94</f>
        <v>0</v>
      </c>
      <c r="K94" s="215"/>
      <c r="L94" s="220"/>
      <c r="M94" s="221"/>
      <c r="N94" s="222"/>
      <c r="O94" s="222"/>
      <c r="P94" s="223">
        <f>P95</f>
        <v>0</v>
      </c>
      <c r="Q94" s="222"/>
      <c r="R94" s="223">
        <f>R95</f>
        <v>0</v>
      </c>
      <c r="S94" s="222"/>
      <c r="T94" s="224">
        <f>T95</f>
        <v>0</v>
      </c>
      <c r="U94" s="12"/>
      <c r="V94" s="12"/>
      <c r="W94" s="12"/>
      <c r="X94" s="12"/>
      <c r="Y94" s="12"/>
      <c r="Z94" s="12"/>
      <c r="AA94" s="12"/>
      <c r="AB94" s="12"/>
      <c r="AC94" s="12"/>
      <c r="AD94" s="12"/>
      <c r="AE94" s="12"/>
      <c r="AR94" s="225" t="s">
        <v>81</v>
      </c>
      <c r="AT94" s="226" t="s">
        <v>73</v>
      </c>
      <c r="AU94" s="226" t="s">
        <v>74</v>
      </c>
      <c r="AY94" s="225" t="s">
        <v>259</v>
      </c>
      <c r="BK94" s="227">
        <f>BK95</f>
        <v>0</v>
      </c>
    </row>
    <row r="95" s="12" customFormat="1" ht="22.8" customHeight="1">
      <c r="A95" s="12"/>
      <c r="B95" s="214"/>
      <c r="C95" s="215"/>
      <c r="D95" s="216" t="s">
        <v>73</v>
      </c>
      <c r="E95" s="228" t="s">
        <v>2797</v>
      </c>
      <c r="F95" s="228" t="s">
        <v>130</v>
      </c>
      <c r="G95" s="215"/>
      <c r="H95" s="215"/>
      <c r="I95" s="218"/>
      <c r="J95" s="229">
        <f>BK95</f>
        <v>0</v>
      </c>
      <c r="K95" s="215"/>
      <c r="L95" s="220"/>
      <c r="M95" s="221"/>
      <c r="N95" s="222"/>
      <c r="O95" s="222"/>
      <c r="P95" s="223">
        <f>SUM(P96:P102)</f>
        <v>0</v>
      </c>
      <c r="Q95" s="222"/>
      <c r="R95" s="223">
        <f>SUM(R96:R102)</f>
        <v>0</v>
      </c>
      <c r="S95" s="222"/>
      <c r="T95" s="224">
        <f>SUM(T96:T102)</f>
        <v>0</v>
      </c>
      <c r="U95" s="12"/>
      <c r="V95" s="12"/>
      <c r="W95" s="12"/>
      <c r="X95" s="12"/>
      <c r="Y95" s="12"/>
      <c r="Z95" s="12"/>
      <c r="AA95" s="12"/>
      <c r="AB95" s="12"/>
      <c r="AC95" s="12"/>
      <c r="AD95" s="12"/>
      <c r="AE95" s="12"/>
      <c r="AR95" s="225" t="s">
        <v>81</v>
      </c>
      <c r="AT95" s="226" t="s">
        <v>73</v>
      </c>
      <c r="AU95" s="226" t="s">
        <v>81</v>
      </c>
      <c r="AY95" s="225" t="s">
        <v>259</v>
      </c>
      <c r="BK95" s="227">
        <f>SUM(BK96:BK102)</f>
        <v>0</v>
      </c>
    </row>
    <row r="96" s="2" customFormat="1" ht="16.5" customHeight="1">
      <c r="A96" s="40"/>
      <c r="B96" s="41"/>
      <c r="C96" s="230" t="s">
        <v>81</v>
      </c>
      <c r="D96" s="230" t="s">
        <v>261</v>
      </c>
      <c r="E96" s="231" t="s">
        <v>2688</v>
      </c>
      <c r="F96" s="232" t="s">
        <v>2798</v>
      </c>
      <c r="G96" s="233" t="s">
        <v>1716</v>
      </c>
      <c r="H96" s="234">
        <v>2</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81</v>
      </c>
    </row>
    <row r="97" s="2" customFormat="1" ht="16.5" customHeight="1">
      <c r="A97" s="40"/>
      <c r="B97" s="41"/>
      <c r="C97" s="230" t="s">
        <v>83</v>
      </c>
      <c r="D97" s="230" t="s">
        <v>261</v>
      </c>
      <c r="E97" s="231" t="s">
        <v>2692</v>
      </c>
      <c r="F97" s="232" t="s">
        <v>2799</v>
      </c>
      <c r="G97" s="233" t="s">
        <v>1716</v>
      </c>
      <c r="H97" s="234">
        <v>2</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83</v>
      </c>
    </row>
    <row r="98" s="2" customFormat="1" ht="16.5" customHeight="1">
      <c r="A98" s="40"/>
      <c r="B98" s="41"/>
      <c r="C98" s="230" t="s">
        <v>94</v>
      </c>
      <c r="D98" s="230" t="s">
        <v>261</v>
      </c>
      <c r="E98" s="231" t="s">
        <v>2694</v>
      </c>
      <c r="F98" s="232" t="s">
        <v>2800</v>
      </c>
      <c r="G98" s="233" t="s">
        <v>1716</v>
      </c>
      <c r="H98" s="234">
        <v>2</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94</v>
      </c>
    </row>
    <row r="99" s="2" customFormat="1" ht="16.5" customHeight="1">
      <c r="A99" s="40"/>
      <c r="B99" s="41"/>
      <c r="C99" s="230" t="s">
        <v>266</v>
      </c>
      <c r="D99" s="230" t="s">
        <v>261</v>
      </c>
      <c r="E99" s="231" t="s">
        <v>2696</v>
      </c>
      <c r="F99" s="232" t="s">
        <v>2801</v>
      </c>
      <c r="G99" s="233" t="s">
        <v>1716</v>
      </c>
      <c r="H99" s="234">
        <v>2</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266</v>
      </c>
    </row>
    <row r="100" s="2" customFormat="1" ht="16.5" customHeight="1">
      <c r="A100" s="40"/>
      <c r="B100" s="41"/>
      <c r="C100" s="230" t="s">
        <v>287</v>
      </c>
      <c r="D100" s="230" t="s">
        <v>261</v>
      </c>
      <c r="E100" s="231" t="s">
        <v>2700</v>
      </c>
      <c r="F100" s="232" t="s">
        <v>2802</v>
      </c>
      <c r="G100" s="233" t="s">
        <v>449</v>
      </c>
      <c r="H100" s="234">
        <v>48</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83</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287</v>
      </c>
    </row>
    <row r="101" s="2" customFormat="1" ht="16.5" customHeight="1">
      <c r="A101" s="40"/>
      <c r="B101" s="41"/>
      <c r="C101" s="230" t="s">
        <v>291</v>
      </c>
      <c r="D101" s="230" t="s">
        <v>261</v>
      </c>
      <c r="E101" s="231" t="s">
        <v>2702</v>
      </c>
      <c r="F101" s="232" t="s">
        <v>2803</v>
      </c>
      <c r="G101" s="233" t="s">
        <v>2514</v>
      </c>
      <c r="H101" s="234">
        <v>1</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291</v>
      </c>
    </row>
    <row r="102" s="2" customFormat="1" ht="16.5" customHeight="1">
      <c r="A102" s="40"/>
      <c r="B102" s="41"/>
      <c r="C102" s="230" t="s">
        <v>299</v>
      </c>
      <c r="D102" s="230" t="s">
        <v>261</v>
      </c>
      <c r="E102" s="231" t="s">
        <v>2704</v>
      </c>
      <c r="F102" s="232" t="s">
        <v>2680</v>
      </c>
      <c r="G102" s="233" t="s">
        <v>2514</v>
      </c>
      <c r="H102" s="234">
        <v>1</v>
      </c>
      <c r="I102" s="235"/>
      <c r="J102" s="236">
        <f>ROUND(I102*H102,2)</f>
        <v>0</v>
      </c>
      <c r="K102" s="232" t="s">
        <v>401</v>
      </c>
      <c r="L102" s="46"/>
      <c r="M102" s="306" t="s">
        <v>21</v>
      </c>
      <c r="N102" s="307" t="s">
        <v>46</v>
      </c>
      <c r="O102" s="303"/>
      <c r="P102" s="308">
        <f>O102*H102</f>
        <v>0</v>
      </c>
      <c r="Q102" s="308">
        <v>0</v>
      </c>
      <c r="R102" s="308">
        <f>Q102*H102</f>
        <v>0</v>
      </c>
      <c r="S102" s="308">
        <v>0</v>
      </c>
      <c r="T102" s="309">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299</v>
      </c>
    </row>
    <row r="103" s="2" customFormat="1" ht="6.96" customHeight="1">
      <c r="A103" s="40"/>
      <c r="B103" s="61"/>
      <c r="C103" s="62"/>
      <c r="D103" s="62"/>
      <c r="E103" s="62"/>
      <c r="F103" s="62"/>
      <c r="G103" s="62"/>
      <c r="H103" s="62"/>
      <c r="I103" s="179"/>
      <c r="J103" s="62"/>
      <c r="K103" s="62"/>
      <c r="L103" s="46"/>
      <c r="M103" s="40"/>
      <c r="O103" s="40"/>
      <c r="P103" s="40"/>
      <c r="Q103" s="40"/>
      <c r="R103" s="40"/>
      <c r="S103" s="40"/>
      <c r="T103" s="40"/>
      <c r="U103" s="40"/>
      <c r="V103" s="40"/>
      <c r="W103" s="40"/>
      <c r="X103" s="40"/>
      <c r="Y103" s="40"/>
      <c r="Z103" s="40"/>
      <c r="AA103" s="40"/>
      <c r="AB103" s="40"/>
      <c r="AC103" s="40"/>
      <c r="AD103" s="40"/>
      <c r="AE103" s="40"/>
    </row>
  </sheetData>
  <sheetProtection sheet="1" autoFilter="0" formatColumns="0" formatRows="0" objects="1" scenarios="1" spinCount="100000" saltValue="Seh9XSa9LpuhMHKUs3uDb8G7TNvq1/J3nSeGWF1GLwpogUTSqOEY3r5aXCUUJ/Iu/r2rn0PXVJOVy4oXJSvEYA==" hashValue="TG0tN+XPbVQ+/2+1BzghAo0rlSOzKlpoDK40QSsVeK7GkTU9J2PVBAkphjHAQN7gWsIg6wD7yrNo3iac7a3J8w==" algorithmName="SHA-512" password="CC35"/>
  <autoFilter ref="C92:K102"/>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134</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2657</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1806</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2804</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ROUND(J93,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ROUND((SUM(BE93:BE112)),  2)</f>
        <v>0</v>
      </c>
      <c r="G37" s="40"/>
      <c r="H37" s="40"/>
      <c r="I37" s="168">
        <v>0.20999999999999999</v>
      </c>
      <c r="J37" s="167">
        <f>ROUND(((SUM(BE93:BE112))*I37),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ROUND((SUM(BF93:BF112)),  2)</f>
        <v>0</v>
      </c>
      <c r="G38" s="40"/>
      <c r="H38" s="40"/>
      <c r="I38" s="168">
        <v>0.14999999999999999</v>
      </c>
      <c r="J38" s="167">
        <f>ROUND(((SUM(BF93:BF112))*I38),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ROUND((SUM(BG93:BG112)),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ROUND((SUM(BH93:BH112)),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ROUND((SUM(BI93:BI112)),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2657</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1806</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SO-01.5.5 - TV+FM</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J93</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2684</v>
      </c>
      <c r="E68" s="192"/>
      <c r="F68" s="192"/>
      <c r="G68" s="192"/>
      <c r="H68" s="192"/>
      <c r="I68" s="193"/>
      <c r="J68" s="194">
        <f>J94</f>
        <v>0</v>
      </c>
      <c r="K68" s="190"/>
      <c r="L68" s="195"/>
      <c r="S68" s="9"/>
      <c r="T68" s="9"/>
      <c r="U68" s="9"/>
      <c r="V68" s="9"/>
      <c r="W68" s="9"/>
      <c r="X68" s="9"/>
      <c r="Y68" s="9"/>
      <c r="Z68" s="9"/>
      <c r="AA68" s="9"/>
      <c r="AB68" s="9"/>
      <c r="AC68" s="9"/>
      <c r="AD68" s="9"/>
      <c r="AE68" s="9"/>
    </row>
    <row r="69" s="10" customFormat="1" ht="19.92" customHeight="1">
      <c r="A69" s="10"/>
      <c r="B69" s="196"/>
      <c r="C69" s="127"/>
      <c r="D69" s="197" t="s">
        <v>2805</v>
      </c>
      <c r="E69" s="198"/>
      <c r="F69" s="198"/>
      <c r="G69" s="198"/>
      <c r="H69" s="198"/>
      <c r="I69" s="199"/>
      <c r="J69" s="200">
        <f>J95</f>
        <v>0</v>
      </c>
      <c r="K69" s="127"/>
      <c r="L69" s="201"/>
      <c r="S69" s="10"/>
      <c r="T69" s="10"/>
      <c r="U69" s="10"/>
      <c r="V69" s="10"/>
      <c r="W69" s="10"/>
      <c r="X69" s="10"/>
      <c r="Y69" s="10"/>
      <c r="Z69" s="10"/>
      <c r="AA69" s="10"/>
      <c r="AB69" s="10"/>
      <c r="AC69" s="10"/>
      <c r="AD69" s="10"/>
      <c r="AE69" s="10"/>
    </row>
    <row r="70" s="2" customFormat="1" ht="21.84" customHeight="1">
      <c r="A70" s="40"/>
      <c r="B70" s="41"/>
      <c r="C70" s="42"/>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179"/>
      <c r="J71" s="62"/>
      <c r="K71" s="62"/>
      <c r="L71" s="151"/>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182"/>
      <c r="J75" s="64"/>
      <c r="K75" s="64"/>
      <c r="L75" s="151"/>
      <c r="S75" s="40"/>
      <c r="T75" s="40"/>
      <c r="U75" s="40"/>
      <c r="V75" s="40"/>
      <c r="W75" s="40"/>
      <c r="X75" s="40"/>
      <c r="Y75" s="40"/>
      <c r="Z75" s="40"/>
      <c r="AA75" s="40"/>
      <c r="AB75" s="40"/>
      <c r="AC75" s="40"/>
      <c r="AD75" s="40"/>
      <c r="AE75" s="40"/>
    </row>
    <row r="76" s="2" customFormat="1" ht="24.96" customHeight="1">
      <c r="A76" s="40"/>
      <c r="B76" s="41"/>
      <c r="C76" s="25" t="s">
        <v>244</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16.5" customHeight="1">
      <c r="A79" s="40"/>
      <c r="B79" s="41"/>
      <c r="C79" s="42"/>
      <c r="D79" s="42"/>
      <c r="E79" s="183" t="str">
        <f>E7</f>
        <v>SEN a stavební úpravy objektu občanského vybavení č.p. 37</v>
      </c>
      <c r="F79" s="34"/>
      <c r="G79" s="34"/>
      <c r="H79" s="34"/>
      <c r="I79" s="150"/>
      <c r="J79" s="42"/>
      <c r="K79" s="42"/>
      <c r="L79" s="151"/>
      <c r="S79" s="40"/>
      <c r="T79" s="40"/>
      <c r="U79" s="40"/>
      <c r="V79" s="40"/>
      <c r="W79" s="40"/>
      <c r="X79" s="40"/>
      <c r="Y79" s="40"/>
      <c r="Z79" s="40"/>
      <c r="AA79" s="40"/>
      <c r="AB79" s="40"/>
      <c r="AC79" s="40"/>
      <c r="AD79" s="40"/>
      <c r="AE79" s="40"/>
    </row>
    <row r="80" s="1" customFormat="1" ht="12" customHeight="1">
      <c r="B80" s="23"/>
      <c r="C80" s="34" t="s">
        <v>166</v>
      </c>
      <c r="D80" s="24"/>
      <c r="E80" s="24"/>
      <c r="F80" s="24"/>
      <c r="G80" s="24"/>
      <c r="H80" s="24"/>
      <c r="I80" s="141"/>
      <c r="J80" s="24"/>
      <c r="K80" s="24"/>
      <c r="L80" s="22"/>
    </row>
    <row r="81" s="1" customFormat="1" ht="16.5" customHeight="1">
      <c r="B81" s="23"/>
      <c r="C81" s="24"/>
      <c r="D81" s="24"/>
      <c r="E81" s="183" t="s">
        <v>170</v>
      </c>
      <c r="F81" s="24"/>
      <c r="G81" s="24"/>
      <c r="H81" s="24"/>
      <c r="I81" s="141"/>
      <c r="J81" s="24"/>
      <c r="K81" s="24"/>
      <c r="L81" s="22"/>
    </row>
    <row r="82" s="1" customFormat="1" ht="12" customHeight="1">
      <c r="B82" s="23"/>
      <c r="C82" s="34" t="s">
        <v>174</v>
      </c>
      <c r="D82" s="24"/>
      <c r="E82" s="24"/>
      <c r="F82" s="24"/>
      <c r="G82" s="24"/>
      <c r="H82" s="24"/>
      <c r="I82" s="141"/>
      <c r="J82" s="24"/>
      <c r="K82" s="24"/>
      <c r="L82" s="22"/>
    </row>
    <row r="83" s="2" customFormat="1" ht="16.5" customHeight="1">
      <c r="A83" s="40"/>
      <c r="B83" s="41"/>
      <c r="C83" s="42"/>
      <c r="D83" s="42"/>
      <c r="E83" s="305" t="s">
        <v>2657</v>
      </c>
      <c r="F83" s="42"/>
      <c r="G83" s="42"/>
      <c r="H83" s="42"/>
      <c r="I83" s="150"/>
      <c r="J83" s="42"/>
      <c r="K83" s="42"/>
      <c r="L83" s="151"/>
      <c r="S83" s="40"/>
      <c r="T83" s="40"/>
      <c r="U83" s="40"/>
      <c r="V83" s="40"/>
      <c r="W83" s="40"/>
      <c r="X83" s="40"/>
      <c r="Y83" s="40"/>
      <c r="Z83" s="40"/>
      <c r="AA83" s="40"/>
      <c r="AB83" s="40"/>
      <c r="AC83" s="40"/>
      <c r="AD83" s="40"/>
      <c r="AE83" s="40"/>
    </row>
    <row r="84" s="2" customFormat="1" ht="12" customHeight="1">
      <c r="A84" s="40"/>
      <c r="B84" s="41"/>
      <c r="C84" s="34" t="s">
        <v>1806</v>
      </c>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6.5" customHeight="1">
      <c r="A85" s="40"/>
      <c r="B85" s="41"/>
      <c r="C85" s="42"/>
      <c r="D85" s="42"/>
      <c r="E85" s="71" t="str">
        <f>E13</f>
        <v>SO-01.5.5 - TV+FM</v>
      </c>
      <c r="F85" s="42"/>
      <c r="G85" s="42"/>
      <c r="H85" s="42"/>
      <c r="I85" s="150"/>
      <c r="J85" s="42"/>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12" customHeight="1">
      <c r="A87" s="40"/>
      <c r="B87" s="41"/>
      <c r="C87" s="34" t="s">
        <v>22</v>
      </c>
      <c r="D87" s="42"/>
      <c r="E87" s="42"/>
      <c r="F87" s="29" t="str">
        <f>F16</f>
        <v>Libkovice 37</v>
      </c>
      <c r="G87" s="42"/>
      <c r="H87" s="42"/>
      <c r="I87" s="153" t="s">
        <v>24</v>
      </c>
      <c r="J87" s="74" t="str">
        <f>IF(J16="","",J16)</f>
        <v>7. 10. 2019</v>
      </c>
      <c r="K87" s="42"/>
      <c r="L87" s="151"/>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0"/>
      <c r="J88" s="42"/>
      <c r="K88" s="42"/>
      <c r="L88" s="151"/>
      <c r="S88" s="40"/>
      <c r="T88" s="40"/>
      <c r="U88" s="40"/>
      <c r="V88" s="40"/>
      <c r="W88" s="40"/>
      <c r="X88" s="40"/>
      <c r="Y88" s="40"/>
      <c r="Z88" s="40"/>
      <c r="AA88" s="40"/>
      <c r="AB88" s="40"/>
      <c r="AC88" s="40"/>
      <c r="AD88" s="40"/>
      <c r="AE88" s="40"/>
    </row>
    <row r="89" s="2" customFormat="1" ht="25.65" customHeight="1">
      <c r="A89" s="40"/>
      <c r="B89" s="41"/>
      <c r="C89" s="34" t="s">
        <v>26</v>
      </c>
      <c r="D89" s="42"/>
      <c r="E89" s="42"/>
      <c r="F89" s="29" t="str">
        <f>E19</f>
        <v>Obec Libkovice</v>
      </c>
      <c r="G89" s="42"/>
      <c r="H89" s="42"/>
      <c r="I89" s="153" t="s">
        <v>32</v>
      </c>
      <c r="J89" s="38" t="str">
        <f>E25</f>
        <v>SONETBUILDING s.r.o</v>
      </c>
      <c r="K89" s="42"/>
      <c r="L89" s="151"/>
      <c r="S89" s="40"/>
      <c r="T89" s="40"/>
      <c r="U89" s="40"/>
      <c r="V89" s="40"/>
      <c r="W89" s="40"/>
      <c r="X89" s="40"/>
      <c r="Y89" s="40"/>
      <c r="Z89" s="40"/>
      <c r="AA89" s="40"/>
      <c r="AB89" s="40"/>
      <c r="AC89" s="40"/>
      <c r="AD89" s="40"/>
      <c r="AE89" s="40"/>
    </row>
    <row r="90" s="2" customFormat="1" ht="15.15" customHeight="1">
      <c r="A90" s="40"/>
      <c r="B90" s="41"/>
      <c r="C90" s="34" t="s">
        <v>30</v>
      </c>
      <c r="D90" s="42"/>
      <c r="E90" s="42"/>
      <c r="F90" s="29" t="str">
        <f>IF(E22="","",E22)</f>
        <v>Vyplň údaj</v>
      </c>
      <c r="G90" s="42"/>
      <c r="H90" s="42"/>
      <c r="I90" s="153" t="s">
        <v>35</v>
      </c>
      <c r="J90" s="38" t="str">
        <f>E28</f>
        <v>Toman Martin</v>
      </c>
      <c r="K90" s="42"/>
      <c r="L90" s="151"/>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150"/>
      <c r="J91" s="42"/>
      <c r="K91" s="42"/>
      <c r="L91" s="151"/>
      <c r="S91" s="40"/>
      <c r="T91" s="40"/>
      <c r="U91" s="40"/>
      <c r="V91" s="40"/>
      <c r="W91" s="40"/>
      <c r="X91" s="40"/>
      <c r="Y91" s="40"/>
      <c r="Z91" s="40"/>
      <c r="AA91" s="40"/>
      <c r="AB91" s="40"/>
      <c r="AC91" s="40"/>
      <c r="AD91" s="40"/>
      <c r="AE91" s="40"/>
    </row>
    <row r="92" s="11" customFormat="1" ht="29.28" customHeight="1">
      <c r="A92" s="202"/>
      <c r="B92" s="203"/>
      <c r="C92" s="204" t="s">
        <v>245</v>
      </c>
      <c r="D92" s="205" t="s">
        <v>59</v>
      </c>
      <c r="E92" s="205" t="s">
        <v>55</v>
      </c>
      <c r="F92" s="205" t="s">
        <v>56</v>
      </c>
      <c r="G92" s="205" t="s">
        <v>246</v>
      </c>
      <c r="H92" s="205" t="s">
        <v>247</v>
      </c>
      <c r="I92" s="206" t="s">
        <v>248</v>
      </c>
      <c r="J92" s="205" t="s">
        <v>217</v>
      </c>
      <c r="K92" s="207" t="s">
        <v>249</v>
      </c>
      <c r="L92" s="208"/>
      <c r="M92" s="94" t="s">
        <v>21</v>
      </c>
      <c r="N92" s="95" t="s">
        <v>44</v>
      </c>
      <c r="O92" s="95" t="s">
        <v>250</v>
      </c>
      <c r="P92" s="95" t="s">
        <v>251</v>
      </c>
      <c r="Q92" s="95" t="s">
        <v>252</v>
      </c>
      <c r="R92" s="95" t="s">
        <v>253</v>
      </c>
      <c r="S92" s="95" t="s">
        <v>254</v>
      </c>
      <c r="T92" s="96" t="s">
        <v>255</v>
      </c>
      <c r="U92" s="202"/>
      <c r="V92" s="202"/>
      <c r="W92" s="202"/>
      <c r="X92" s="202"/>
      <c r="Y92" s="202"/>
      <c r="Z92" s="202"/>
      <c r="AA92" s="202"/>
      <c r="AB92" s="202"/>
      <c r="AC92" s="202"/>
      <c r="AD92" s="202"/>
      <c r="AE92" s="202"/>
    </row>
    <row r="93" s="2" customFormat="1" ht="22.8" customHeight="1">
      <c r="A93" s="40"/>
      <c r="B93" s="41"/>
      <c r="C93" s="101" t="s">
        <v>256</v>
      </c>
      <c r="D93" s="42"/>
      <c r="E93" s="42"/>
      <c r="F93" s="42"/>
      <c r="G93" s="42"/>
      <c r="H93" s="42"/>
      <c r="I93" s="150"/>
      <c r="J93" s="209">
        <f>BK93</f>
        <v>0</v>
      </c>
      <c r="K93" s="42"/>
      <c r="L93" s="46"/>
      <c r="M93" s="97"/>
      <c r="N93" s="210"/>
      <c r="O93" s="98"/>
      <c r="P93" s="211">
        <f>P94</f>
        <v>0</v>
      </c>
      <c r="Q93" s="98"/>
      <c r="R93" s="211">
        <f>R94</f>
        <v>0</v>
      </c>
      <c r="S93" s="98"/>
      <c r="T93" s="212">
        <f>T94</f>
        <v>0</v>
      </c>
      <c r="U93" s="40"/>
      <c r="V93" s="40"/>
      <c r="W93" s="40"/>
      <c r="X93" s="40"/>
      <c r="Y93" s="40"/>
      <c r="Z93" s="40"/>
      <c r="AA93" s="40"/>
      <c r="AB93" s="40"/>
      <c r="AC93" s="40"/>
      <c r="AD93" s="40"/>
      <c r="AE93" s="40"/>
      <c r="AT93" s="19" t="s">
        <v>73</v>
      </c>
      <c r="AU93" s="19" t="s">
        <v>218</v>
      </c>
      <c r="BK93" s="213">
        <f>BK94</f>
        <v>0</v>
      </c>
    </row>
    <row r="94" s="12" customFormat="1" ht="25.92" customHeight="1">
      <c r="A94" s="12"/>
      <c r="B94" s="214"/>
      <c r="C94" s="215"/>
      <c r="D94" s="216" t="s">
        <v>73</v>
      </c>
      <c r="E94" s="217" t="s">
        <v>257</v>
      </c>
      <c r="F94" s="217" t="s">
        <v>257</v>
      </c>
      <c r="G94" s="215"/>
      <c r="H94" s="215"/>
      <c r="I94" s="218"/>
      <c r="J94" s="219">
        <f>BK94</f>
        <v>0</v>
      </c>
      <c r="K94" s="215"/>
      <c r="L94" s="220"/>
      <c r="M94" s="221"/>
      <c r="N94" s="222"/>
      <c r="O94" s="222"/>
      <c r="P94" s="223">
        <f>P95</f>
        <v>0</v>
      </c>
      <c r="Q94" s="222"/>
      <c r="R94" s="223">
        <f>R95</f>
        <v>0</v>
      </c>
      <c r="S94" s="222"/>
      <c r="T94" s="224">
        <f>T95</f>
        <v>0</v>
      </c>
      <c r="U94" s="12"/>
      <c r="V94" s="12"/>
      <c r="W94" s="12"/>
      <c r="X94" s="12"/>
      <c r="Y94" s="12"/>
      <c r="Z94" s="12"/>
      <c r="AA94" s="12"/>
      <c r="AB94" s="12"/>
      <c r="AC94" s="12"/>
      <c r="AD94" s="12"/>
      <c r="AE94" s="12"/>
      <c r="AR94" s="225" t="s">
        <v>81</v>
      </c>
      <c r="AT94" s="226" t="s">
        <v>73</v>
      </c>
      <c r="AU94" s="226" t="s">
        <v>74</v>
      </c>
      <c r="AY94" s="225" t="s">
        <v>259</v>
      </c>
      <c r="BK94" s="227">
        <f>BK95</f>
        <v>0</v>
      </c>
    </row>
    <row r="95" s="12" customFormat="1" ht="22.8" customHeight="1">
      <c r="A95" s="12"/>
      <c r="B95" s="214"/>
      <c r="C95" s="215"/>
      <c r="D95" s="216" t="s">
        <v>73</v>
      </c>
      <c r="E95" s="228" t="s">
        <v>2806</v>
      </c>
      <c r="F95" s="228" t="s">
        <v>133</v>
      </c>
      <c r="G95" s="215"/>
      <c r="H95" s="215"/>
      <c r="I95" s="218"/>
      <c r="J95" s="229">
        <f>BK95</f>
        <v>0</v>
      </c>
      <c r="K95" s="215"/>
      <c r="L95" s="220"/>
      <c r="M95" s="221"/>
      <c r="N95" s="222"/>
      <c r="O95" s="222"/>
      <c r="P95" s="223">
        <f>SUM(P96:P112)</f>
        <v>0</v>
      </c>
      <c r="Q95" s="222"/>
      <c r="R95" s="223">
        <f>SUM(R96:R112)</f>
        <v>0</v>
      </c>
      <c r="S95" s="222"/>
      <c r="T95" s="224">
        <f>SUM(T96:T112)</f>
        <v>0</v>
      </c>
      <c r="U95" s="12"/>
      <c r="V95" s="12"/>
      <c r="W95" s="12"/>
      <c r="X95" s="12"/>
      <c r="Y95" s="12"/>
      <c r="Z95" s="12"/>
      <c r="AA95" s="12"/>
      <c r="AB95" s="12"/>
      <c r="AC95" s="12"/>
      <c r="AD95" s="12"/>
      <c r="AE95" s="12"/>
      <c r="AR95" s="225" t="s">
        <v>81</v>
      </c>
      <c r="AT95" s="226" t="s">
        <v>73</v>
      </c>
      <c r="AU95" s="226" t="s">
        <v>81</v>
      </c>
      <c r="AY95" s="225" t="s">
        <v>259</v>
      </c>
      <c r="BK95" s="227">
        <f>SUM(BK96:BK112)</f>
        <v>0</v>
      </c>
    </row>
    <row r="96" s="2" customFormat="1" ht="16.5" customHeight="1">
      <c r="A96" s="40"/>
      <c r="B96" s="41"/>
      <c r="C96" s="230" t="s">
        <v>81</v>
      </c>
      <c r="D96" s="230" t="s">
        <v>261</v>
      </c>
      <c r="E96" s="231" t="s">
        <v>2688</v>
      </c>
      <c r="F96" s="232" t="s">
        <v>2807</v>
      </c>
      <c r="G96" s="233" t="s">
        <v>1716</v>
      </c>
      <c r="H96" s="234">
        <v>2</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81</v>
      </c>
    </row>
    <row r="97" s="2" customFormat="1" ht="16.5" customHeight="1">
      <c r="A97" s="40"/>
      <c r="B97" s="41"/>
      <c r="C97" s="230" t="s">
        <v>83</v>
      </c>
      <c r="D97" s="230" t="s">
        <v>261</v>
      </c>
      <c r="E97" s="231" t="s">
        <v>2690</v>
      </c>
      <c r="F97" s="232" t="s">
        <v>2808</v>
      </c>
      <c r="G97" s="233" t="s">
        <v>1716</v>
      </c>
      <c r="H97" s="234">
        <v>2</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83</v>
      </c>
    </row>
    <row r="98" s="2" customFormat="1" ht="21.75" customHeight="1">
      <c r="A98" s="40"/>
      <c r="B98" s="41"/>
      <c r="C98" s="230" t="s">
        <v>94</v>
      </c>
      <c r="D98" s="230" t="s">
        <v>261</v>
      </c>
      <c r="E98" s="231" t="s">
        <v>2692</v>
      </c>
      <c r="F98" s="232" t="s">
        <v>2809</v>
      </c>
      <c r="G98" s="233" t="s">
        <v>449</v>
      </c>
      <c r="H98" s="234">
        <v>48</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94</v>
      </c>
    </row>
    <row r="99" s="2" customFormat="1" ht="44.25" customHeight="1">
      <c r="A99" s="40"/>
      <c r="B99" s="41"/>
      <c r="C99" s="230" t="s">
        <v>266</v>
      </c>
      <c r="D99" s="230" t="s">
        <v>261</v>
      </c>
      <c r="E99" s="231" t="s">
        <v>2694</v>
      </c>
      <c r="F99" s="232" t="s">
        <v>2810</v>
      </c>
      <c r="G99" s="233" t="s">
        <v>449</v>
      </c>
      <c r="H99" s="234">
        <v>38</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266</v>
      </c>
    </row>
    <row r="100" s="2" customFormat="1" ht="44.25" customHeight="1">
      <c r="A100" s="40"/>
      <c r="B100" s="41"/>
      <c r="C100" s="230" t="s">
        <v>287</v>
      </c>
      <c r="D100" s="230" t="s">
        <v>261</v>
      </c>
      <c r="E100" s="231" t="s">
        <v>2696</v>
      </c>
      <c r="F100" s="232" t="s">
        <v>2811</v>
      </c>
      <c r="G100" s="233" t="s">
        <v>1716</v>
      </c>
      <c r="H100" s="234">
        <v>1</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83</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287</v>
      </c>
    </row>
    <row r="101" s="2" customFormat="1" ht="44.25" customHeight="1">
      <c r="A101" s="40"/>
      <c r="B101" s="41"/>
      <c r="C101" s="230" t="s">
        <v>291</v>
      </c>
      <c r="D101" s="230" t="s">
        <v>261</v>
      </c>
      <c r="E101" s="231" t="s">
        <v>2698</v>
      </c>
      <c r="F101" s="232" t="s">
        <v>2812</v>
      </c>
      <c r="G101" s="233" t="s">
        <v>1716</v>
      </c>
      <c r="H101" s="234">
        <v>2</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291</v>
      </c>
    </row>
    <row r="102" s="2" customFormat="1" ht="44.25" customHeight="1">
      <c r="A102" s="40"/>
      <c r="B102" s="41"/>
      <c r="C102" s="230" t="s">
        <v>299</v>
      </c>
      <c r="D102" s="230" t="s">
        <v>261</v>
      </c>
      <c r="E102" s="231" t="s">
        <v>2700</v>
      </c>
      <c r="F102" s="232" t="s">
        <v>2813</v>
      </c>
      <c r="G102" s="233" t="s">
        <v>1716</v>
      </c>
      <c r="H102" s="234">
        <v>1</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299</v>
      </c>
    </row>
    <row r="103" s="2" customFormat="1" ht="44.25" customHeight="1">
      <c r="A103" s="40"/>
      <c r="B103" s="41"/>
      <c r="C103" s="230" t="s">
        <v>303</v>
      </c>
      <c r="D103" s="230" t="s">
        <v>261</v>
      </c>
      <c r="E103" s="231" t="s">
        <v>2702</v>
      </c>
      <c r="F103" s="232" t="s">
        <v>2814</v>
      </c>
      <c r="G103" s="233" t="s">
        <v>1716</v>
      </c>
      <c r="H103" s="234">
        <v>1</v>
      </c>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83</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303</v>
      </c>
    </row>
    <row r="104" s="2" customFormat="1" ht="21.75" customHeight="1">
      <c r="A104" s="40"/>
      <c r="B104" s="41"/>
      <c r="C104" s="230" t="s">
        <v>310</v>
      </c>
      <c r="D104" s="230" t="s">
        <v>261</v>
      </c>
      <c r="E104" s="231" t="s">
        <v>2704</v>
      </c>
      <c r="F104" s="232" t="s">
        <v>2815</v>
      </c>
      <c r="G104" s="233" t="s">
        <v>1716</v>
      </c>
      <c r="H104" s="234">
        <v>1</v>
      </c>
      <c r="I104" s="235"/>
      <c r="J104" s="236">
        <f>ROUND(I104*H104,2)</f>
        <v>0</v>
      </c>
      <c r="K104" s="232" t="s">
        <v>401</v>
      </c>
      <c r="L104" s="46"/>
      <c r="M104" s="237" t="s">
        <v>21</v>
      </c>
      <c r="N104" s="238" t="s">
        <v>46</v>
      </c>
      <c r="O104" s="86"/>
      <c r="P104" s="239">
        <f>O104*H104</f>
        <v>0</v>
      </c>
      <c r="Q104" s="239">
        <v>0</v>
      </c>
      <c r="R104" s="239">
        <f>Q104*H104</f>
        <v>0</v>
      </c>
      <c r="S104" s="239">
        <v>0</v>
      </c>
      <c r="T104" s="240">
        <f>S104*H104</f>
        <v>0</v>
      </c>
      <c r="U104" s="40"/>
      <c r="V104" s="40"/>
      <c r="W104" s="40"/>
      <c r="X104" s="40"/>
      <c r="Y104" s="40"/>
      <c r="Z104" s="40"/>
      <c r="AA104" s="40"/>
      <c r="AB104" s="40"/>
      <c r="AC104" s="40"/>
      <c r="AD104" s="40"/>
      <c r="AE104" s="40"/>
      <c r="AR104" s="241" t="s">
        <v>266</v>
      </c>
      <c r="AT104" s="241" t="s">
        <v>261</v>
      </c>
      <c r="AU104" s="241" t="s">
        <v>83</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310</v>
      </c>
    </row>
    <row r="105" s="2" customFormat="1" ht="44.25" customHeight="1">
      <c r="A105" s="40"/>
      <c r="B105" s="41"/>
      <c r="C105" s="230" t="s">
        <v>314</v>
      </c>
      <c r="D105" s="230" t="s">
        <v>261</v>
      </c>
      <c r="E105" s="231" t="s">
        <v>2708</v>
      </c>
      <c r="F105" s="232" t="s">
        <v>2816</v>
      </c>
      <c r="G105" s="233" t="s">
        <v>1716</v>
      </c>
      <c r="H105" s="234">
        <v>1</v>
      </c>
      <c r="I105" s="235"/>
      <c r="J105" s="236">
        <f>ROUND(I105*H105,2)</f>
        <v>0</v>
      </c>
      <c r="K105" s="232" t="s">
        <v>401</v>
      </c>
      <c r="L105" s="46"/>
      <c r="M105" s="237" t="s">
        <v>21</v>
      </c>
      <c r="N105" s="238" t="s">
        <v>46</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83</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314</v>
      </c>
    </row>
    <row r="106" s="2" customFormat="1" ht="21.75" customHeight="1">
      <c r="A106" s="40"/>
      <c r="B106" s="41"/>
      <c r="C106" s="230" t="s">
        <v>323</v>
      </c>
      <c r="D106" s="230" t="s">
        <v>261</v>
      </c>
      <c r="E106" s="231" t="s">
        <v>2710</v>
      </c>
      <c r="F106" s="232" t="s">
        <v>2817</v>
      </c>
      <c r="G106" s="233" t="s">
        <v>1716</v>
      </c>
      <c r="H106" s="234">
        <v>1</v>
      </c>
      <c r="I106" s="235"/>
      <c r="J106" s="236">
        <f>ROUND(I106*H106,2)</f>
        <v>0</v>
      </c>
      <c r="K106" s="232" t="s">
        <v>401</v>
      </c>
      <c r="L106" s="46"/>
      <c r="M106" s="237" t="s">
        <v>21</v>
      </c>
      <c r="N106" s="238" t="s">
        <v>46</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83</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323</v>
      </c>
    </row>
    <row r="107" s="2" customFormat="1" ht="33" customHeight="1">
      <c r="A107" s="40"/>
      <c r="B107" s="41"/>
      <c r="C107" s="230" t="s">
        <v>328</v>
      </c>
      <c r="D107" s="230" t="s">
        <v>261</v>
      </c>
      <c r="E107" s="231" t="s">
        <v>2712</v>
      </c>
      <c r="F107" s="232" t="s">
        <v>2818</v>
      </c>
      <c r="G107" s="233" t="s">
        <v>1716</v>
      </c>
      <c r="H107" s="234">
        <v>2</v>
      </c>
      <c r="I107" s="235"/>
      <c r="J107" s="236">
        <f>ROUND(I107*H107,2)</f>
        <v>0</v>
      </c>
      <c r="K107" s="232" t="s">
        <v>401</v>
      </c>
      <c r="L107" s="46"/>
      <c r="M107" s="237" t="s">
        <v>21</v>
      </c>
      <c r="N107" s="238" t="s">
        <v>46</v>
      </c>
      <c r="O107" s="86"/>
      <c r="P107" s="239">
        <f>O107*H107</f>
        <v>0</v>
      </c>
      <c r="Q107" s="239">
        <v>0</v>
      </c>
      <c r="R107" s="239">
        <f>Q107*H107</f>
        <v>0</v>
      </c>
      <c r="S107" s="239">
        <v>0</v>
      </c>
      <c r="T107" s="240">
        <f>S107*H107</f>
        <v>0</v>
      </c>
      <c r="U107" s="40"/>
      <c r="V107" s="40"/>
      <c r="W107" s="40"/>
      <c r="X107" s="40"/>
      <c r="Y107" s="40"/>
      <c r="Z107" s="40"/>
      <c r="AA107" s="40"/>
      <c r="AB107" s="40"/>
      <c r="AC107" s="40"/>
      <c r="AD107" s="40"/>
      <c r="AE107" s="40"/>
      <c r="AR107" s="241" t="s">
        <v>266</v>
      </c>
      <c r="AT107" s="241" t="s">
        <v>261</v>
      </c>
      <c r="AU107" s="241" t="s">
        <v>83</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328</v>
      </c>
    </row>
    <row r="108" s="2" customFormat="1" ht="16.5" customHeight="1">
      <c r="A108" s="40"/>
      <c r="B108" s="41"/>
      <c r="C108" s="230" t="s">
        <v>334</v>
      </c>
      <c r="D108" s="230" t="s">
        <v>261</v>
      </c>
      <c r="E108" s="231" t="s">
        <v>2714</v>
      </c>
      <c r="F108" s="232" t="s">
        <v>2819</v>
      </c>
      <c r="G108" s="233" t="s">
        <v>1716</v>
      </c>
      <c r="H108" s="234">
        <v>16</v>
      </c>
      <c r="I108" s="235"/>
      <c r="J108" s="236">
        <f>ROUND(I108*H108,2)</f>
        <v>0</v>
      </c>
      <c r="K108" s="232" t="s">
        <v>401</v>
      </c>
      <c r="L108" s="46"/>
      <c r="M108" s="237" t="s">
        <v>21</v>
      </c>
      <c r="N108" s="238" t="s">
        <v>46</v>
      </c>
      <c r="O108" s="86"/>
      <c r="P108" s="239">
        <f>O108*H108</f>
        <v>0</v>
      </c>
      <c r="Q108" s="239">
        <v>0</v>
      </c>
      <c r="R108" s="239">
        <f>Q108*H108</f>
        <v>0</v>
      </c>
      <c r="S108" s="239">
        <v>0</v>
      </c>
      <c r="T108" s="240">
        <f>S108*H108</f>
        <v>0</v>
      </c>
      <c r="U108" s="40"/>
      <c r="V108" s="40"/>
      <c r="W108" s="40"/>
      <c r="X108" s="40"/>
      <c r="Y108" s="40"/>
      <c r="Z108" s="40"/>
      <c r="AA108" s="40"/>
      <c r="AB108" s="40"/>
      <c r="AC108" s="40"/>
      <c r="AD108" s="40"/>
      <c r="AE108" s="40"/>
      <c r="AR108" s="241" t="s">
        <v>266</v>
      </c>
      <c r="AT108" s="241" t="s">
        <v>261</v>
      </c>
      <c r="AU108" s="241" t="s">
        <v>83</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266</v>
      </c>
      <c r="BM108" s="241" t="s">
        <v>334</v>
      </c>
    </row>
    <row r="109" s="2" customFormat="1" ht="16.5" customHeight="1">
      <c r="A109" s="40"/>
      <c r="B109" s="41"/>
      <c r="C109" s="230" t="s">
        <v>340</v>
      </c>
      <c r="D109" s="230" t="s">
        <v>261</v>
      </c>
      <c r="E109" s="231" t="s">
        <v>2820</v>
      </c>
      <c r="F109" s="232" t="s">
        <v>2821</v>
      </c>
      <c r="G109" s="233" t="s">
        <v>1716</v>
      </c>
      <c r="H109" s="234">
        <v>2</v>
      </c>
      <c r="I109" s="235"/>
      <c r="J109" s="236">
        <f>ROUND(I109*H109,2)</f>
        <v>0</v>
      </c>
      <c r="K109" s="232" t="s">
        <v>401</v>
      </c>
      <c r="L109" s="46"/>
      <c r="M109" s="237" t="s">
        <v>21</v>
      </c>
      <c r="N109" s="238" t="s">
        <v>46</v>
      </c>
      <c r="O109" s="86"/>
      <c r="P109" s="239">
        <f>O109*H109</f>
        <v>0</v>
      </c>
      <c r="Q109" s="239">
        <v>0</v>
      </c>
      <c r="R109" s="239">
        <f>Q109*H109</f>
        <v>0</v>
      </c>
      <c r="S109" s="239">
        <v>0</v>
      </c>
      <c r="T109" s="240">
        <f>S109*H109</f>
        <v>0</v>
      </c>
      <c r="U109" s="40"/>
      <c r="V109" s="40"/>
      <c r="W109" s="40"/>
      <c r="X109" s="40"/>
      <c r="Y109" s="40"/>
      <c r="Z109" s="40"/>
      <c r="AA109" s="40"/>
      <c r="AB109" s="40"/>
      <c r="AC109" s="40"/>
      <c r="AD109" s="40"/>
      <c r="AE109" s="40"/>
      <c r="AR109" s="241" t="s">
        <v>266</v>
      </c>
      <c r="AT109" s="241" t="s">
        <v>261</v>
      </c>
      <c r="AU109" s="241" t="s">
        <v>83</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340</v>
      </c>
    </row>
    <row r="110" s="2" customFormat="1" ht="16.5" customHeight="1">
      <c r="A110" s="40"/>
      <c r="B110" s="41"/>
      <c r="C110" s="230" t="s">
        <v>8</v>
      </c>
      <c r="D110" s="230" t="s">
        <v>261</v>
      </c>
      <c r="E110" s="231" t="s">
        <v>2716</v>
      </c>
      <c r="F110" s="232" t="s">
        <v>2822</v>
      </c>
      <c r="G110" s="233" t="s">
        <v>2514</v>
      </c>
      <c r="H110" s="234">
        <v>1</v>
      </c>
      <c r="I110" s="235"/>
      <c r="J110" s="236">
        <f>ROUND(I110*H110,2)</f>
        <v>0</v>
      </c>
      <c r="K110" s="232" t="s">
        <v>401</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83</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8</v>
      </c>
    </row>
    <row r="111" s="2" customFormat="1" ht="16.5" customHeight="1">
      <c r="A111" s="40"/>
      <c r="B111" s="41"/>
      <c r="C111" s="230" t="s">
        <v>355</v>
      </c>
      <c r="D111" s="230" t="s">
        <v>261</v>
      </c>
      <c r="E111" s="231" t="s">
        <v>2718</v>
      </c>
      <c r="F111" s="232" t="s">
        <v>2823</v>
      </c>
      <c r="G111" s="233" t="s">
        <v>1716</v>
      </c>
      <c r="H111" s="234">
        <v>1</v>
      </c>
      <c r="I111" s="235"/>
      <c r="J111" s="236">
        <f>ROUND(I111*H111,2)</f>
        <v>0</v>
      </c>
      <c r="K111" s="232" t="s">
        <v>401</v>
      </c>
      <c r="L111" s="46"/>
      <c r="M111" s="237" t="s">
        <v>21</v>
      </c>
      <c r="N111" s="238" t="s">
        <v>46</v>
      </c>
      <c r="O111" s="86"/>
      <c r="P111" s="239">
        <f>O111*H111</f>
        <v>0</v>
      </c>
      <c r="Q111" s="239">
        <v>0</v>
      </c>
      <c r="R111" s="239">
        <f>Q111*H111</f>
        <v>0</v>
      </c>
      <c r="S111" s="239">
        <v>0</v>
      </c>
      <c r="T111" s="240">
        <f>S111*H111</f>
        <v>0</v>
      </c>
      <c r="U111" s="40"/>
      <c r="V111" s="40"/>
      <c r="W111" s="40"/>
      <c r="X111" s="40"/>
      <c r="Y111" s="40"/>
      <c r="Z111" s="40"/>
      <c r="AA111" s="40"/>
      <c r="AB111" s="40"/>
      <c r="AC111" s="40"/>
      <c r="AD111" s="40"/>
      <c r="AE111" s="40"/>
      <c r="AR111" s="241" t="s">
        <v>266</v>
      </c>
      <c r="AT111" s="241" t="s">
        <v>261</v>
      </c>
      <c r="AU111" s="241" t="s">
        <v>83</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266</v>
      </c>
      <c r="BM111" s="241" t="s">
        <v>355</v>
      </c>
    </row>
    <row r="112" s="2" customFormat="1" ht="16.5" customHeight="1">
      <c r="A112" s="40"/>
      <c r="B112" s="41"/>
      <c r="C112" s="230" t="s">
        <v>365</v>
      </c>
      <c r="D112" s="230" t="s">
        <v>261</v>
      </c>
      <c r="E112" s="231" t="s">
        <v>2720</v>
      </c>
      <c r="F112" s="232" t="s">
        <v>2680</v>
      </c>
      <c r="G112" s="233" t="s">
        <v>2514</v>
      </c>
      <c r="H112" s="234">
        <v>1</v>
      </c>
      <c r="I112" s="235"/>
      <c r="J112" s="236">
        <f>ROUND(I112*H112,2)</f>
        <v>0</v>
      </c>
      <c r="K112" s="232" t="s">
        <v>401</v>
      </c>
      <c r="L112" s="46"/>
      <c r="M112" s="306" t="s">
        <v>21</v>
      </c>
      <c r="N112" s="307" t="s">
        <v>46</v>
      </c>
      <c r="O112" s="303"/>
      <c r="P112" s="308">
        <f>O112*H112</f>
        <v>0</v>
      </c>
      <c r="Q112" s="308">
        <v>0</v>
      </c>
      <c r="R112" s="308">
        <f>Q112*H112</f>
        <v>0</v>
      </c>
      <c r="S112" s="308">
        <v>0</v>
      </c>
      <c r="T112" s="309">
        <f>S112*H112</f>
        <v>0</v>
      </c>
      <c r="U112" s="40"/>
      <c r="V112" s="40"/>
      <c r="W112" s="40"/>
      <c r="X112" s="40"/>
      <c r="Y112" s="40"/>
      <c r="Z112" s="40"/>
      <c r="AA112" s="40"/>
      <c r="AB112" s="40"/>
      <c r="AC112" s="40"/>
      <c r="AD112" s="40"/>
      <c r="AE112" s="40"/>
      <c r="AR112" s="241" t="s">
        <v>266</v>
      </c>
      <c r="AT112" s="241" t="s">
        <v>261</v>
      </c>
      <c r="AU112" s="241" t="s">
        <v>83</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266</v>
      </c>
      <c r="BM112" s="241" t="s">
        <v>365</v>
      </c>
    </row>
    <row r="113" s="2" customFormat="1" ht="6.96" customHeight="1">
      <c r="A113" s="40"/>
      <c r="B113" s="61"/>
      <c r="C113" s="62"/>
      <c r="D113" s="62"/>
      <c r="E113" s="62"/>
      <c r="F113" s="62"/>
      <c r="G113" s="62"/>
      <c r="H113" s="62"/>
      <c r="I113" s="179"/>
      <c r="J113" s="62"/>
      <c r="K113" s="62"/>
      <c r="L113" s="46"/>
      <c r="M113" s="40"/>
      <c r="O113" s="40"/>
      <c r="P113" s="40"/>
      <c r="Q113" s="40"/>
      <c r="R113" s="40"/>
      <c r="S113" s="40"/>
      <c r="T113" s="40"/>
      <c r="U113" s="40"/>
      <c r="V113" s="40"/>
      <c r="W113" s="40"/>
      <c r="X113" s="40"/>
      <c r="Y113" s="40"/>
      <c r="Z113" s="40"/>
      <c r="AA113" s="40"/>
      <c r="AB113" s="40"/>
      <c r="AC113" s="40"/>
      <c r="AD113" s="40"/>
      <c r="AE113" s="40"/>
    </row>
  </sheetData>
  <sheetProtection sheet="1" autoFilter="0" formatColumns="0" formatRows="0" objects="1" scenarios="1" spinCount="100000" saltValue="rs4Pq3+vnmOlEwiheXJgnPJZ4uZhapt7+ROmaZ4YJedvHO0Snst9KNm9PQtpWFqgxwxU4FONW1eJr+9ckyagOQ==" hashValue="NK262jG01PQOXSZXEdannUaSIVeF+f995hgkBVY0mWWK4cdxDKfVBQQFpeK4371Dl/P0emSScsGIUsgkBS8tDg==" algorithmName="SHA-512" password="CC35"/>
  <autoFilter ref="C92:K112"/>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137</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2657</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1806</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2824</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ROUND(J93,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ROUND((SUM(BE93:BE103)),  2)</f>
        <v>0</v>
      </c>
      <c r="G37" s="40"/>
      <c r="H37" s="40"/>
      <c r="I37" s="168">
        <v>0.20999999999999999</v>
      </c>
      <c r="J37" s="167">
        <f>ROUND(((SUM(BE93:BE103))*I37),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ROUND((SUM(BF93:BF103)),  2)</f>
        <v>0</v>
      </c>
      <c r="G38" s="40"/>
      <c r="H38" s="40"/>
      <c r="I38" s="168">
        <v>0.14999999999999999</v>
      </c>
      <c r="J38" s="167">
        <f>ROUND(((SUM(BF93:BF103))*I38),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ROUND((SUM(BG93:BG103)),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ROUND((SUM(BH93:BH103)),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ROUND((SUM(BI93:BI103)),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2657</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1806</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SO-01.5.6 - Trasy</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J93</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2684</v>
      </c>
      <c r="E68" s="192"/>
      <c r="F68" s="192"/>
      <c r="G68" s="192"/>
      <c r="H68" s="192"/>
      <c r="I68" s="193"/>
      <c r="J68" s="194">
        <f>J94</f>
        <v>0</v>
      </c>
      <c r="K68" s="190"/>
      <c r="L68" s="195"/>
      <c r="S68" s="9"/>
      <c r="T68" s="9"/>
      <c r="U68" s="9"/>
      <c r="V68" s="9"/>
      <c r="W68" s="9"/>
      <c r="X68" s="9"/>
      <c r="Y68" s="9"/>
      <c r="Z68" s="9"/>
      <c r="AA68" s="9"/>
      <c r="AB68" s="9"/>
      <c r="AC68" s="9"/>
      <c r="AD68" s="9"/>
      <c r="AE68" s="9"/>
    </row>
    <row r="69" s="10" customFormat="1" ht="19.92" customHeight="1">
      <c r="A69" s="10"/>
      <c r="B69" s="196"/>
      <c r="C69" s="127"/>
      <c r="D69" s="197" t="s">
        <v>2825</v>
      </c>
      <c r="E69" s="198"/>
      <c r="F69" s="198"/>
      <c r="G69" s="198"/>
      <c r="H69" s="198"/>
      <c r="I69" s="199"/>
      <c r="J69" s="200">
        <f>J95</f>
        <v>0</v>
      </c>
      <c r="K69" s="127"/>
      <c r="L69" s="201"/>
      <c r="S69" s="10"/>
      <c r="T69" s="10"/>
      <c r="U69" s="10"/>
      <c r="V69" s="10"/>
      <c r="W69" s="10"/>
      <c r="X69" s="10"/>
      <c r="Y69" s="10"/>
      <c r="Z69" s="10"/>
      <c r="AA69" s="10"/>
      <c r="AB69" s="10"/>
      <c r="AC69" s="10"/>
      <c r="AD69" s="10"/>
      <c r="AE69" s="10"/>
    </row>
    <row r="70" s="2" customFormat="1" ht="21.84" customHeight="1">
      <c r="A70" s="40"/>
      <c r="B70" s="41"/>
      <c r="C70" s="42"/>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179"/>
      <c r="J71" s="62"/>
      <c r="K71" s="62"/>
      <c r="L71" s="151"/>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182"/>
      <c r="J75" s="64"/>
      <c r="K75" s="64"/>
      <c r="L75" s="151"/>
      <c r="S75" s="40"/>
      <c r="T75" s="40"/>
      <c r="U75" s="40"/>
      <c r="V75" s="40"/>
      <c r="W75" s="40"/>
      <c r="X75" s="40"/>
      <c r="Y75" s="40"/>
      <c r="Z75" s="40"/>
      <c r="AA75" s="40"/>
      <c r="AB75" s="40"/>
      <c r="AC75" s="40"/>
      <c r="AD75" s="40"/>
      <c r="AE75" s="40"/>
    </row>
    <row r="76" s="2" customFormat="1" ht="24.96" customHeight="1">
      <c r="A76" s="40"/>
      <c r="B76" s="41"/>
      <c r="C76" s="25" t="s">
        <v>244</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16.5" customHeight="1">
      <c r="A79" s="40"/>
      <c r="B79" s="41"/>
      <c r="C79" s="42"/>
      <c r="D79" s="42"/>
      <c r="E79" s="183" t="str">
        <f>E7</f>
        <v>SEN a stavební úpravy objektu občanského vybavení č.p. 37</v>
      </c>
      <c r="F79" s="34"/>
      <c r="G79" s="34"/>
      <c r="H79" s="34"/>
      <c r="I79" s="150"/>
      <c r="J79" s="42"/>
      <c r="K79" s="42"/>
      <c r="L79" s="151"/>
      <c r="S79" s="40"/>
      <c r="T79" s="40"/>
      <c r="U79" s="40"/>
      <c r="V79" s="40"/>
      <c r="W79" s="40"/>
      <c r="X79" s="40"/>
      <c r="Y79" s="40"/>
      <c r="Z79" s="40"/>
      <c r="AA79" s="40"/>
      <c r="AB79" s="40"/>
      <c r="AC79" s="40"/>
      <c r="AD79" s="40"/>
      <c r="AE79" s="40"/>
    </row>
    <row r="80" s="1" customFormat="1" ht="12" customHeight="1">
      <c r="B80" s="23"/>
      <c r="C80" s="34" t="s">
        <v>166</v>
      </c>
      <c r="D80" s="24"/>
      <c r="E80" s="24"/>
      <c r="F80" s="24"/>
      <c r="G80" s="24"/>
      <c r="H80" s="24"/>
      <c r="I80" s="141"/>
      <c r="J80" s="24"/>
      <c r="K80" s="24"/>
      <c r="L80" s="22"/>
    </row>
    <row r="81" s="1" customFormat="1" ht="16.5" customHeight="1">
      <c r="B81" s="23"/>
      <c r="C81" s="24"/>
      <c r="D81" s="24"/>
      <c r="E81" s="183" t="s">
        <v>170</v>
      </c>
      <c r="F81" s="24"/>
      <c r="G81" s="24"/>
      <c r="H81" s="24"/>
      <c r="I81" s="141"/>
      <c r="J81" s="24"/>
      <c r="K81" s="24"/>
      <c r="L81" s="22"/>
    </row>
    <row r="82" s="1" customFormat="1" ht="12" customHeight="1">
      <c r="B82" s="23"/>
      <c r="C82" s="34" t="s">
        <v>174</v>
      </c>
      <c r="D82" s="24"/>
      <c r="E82" s="24"/>
      <c r="F82" s="24"/>
      <c r="G82" s="24"/>
      <c r="H82" s="24"/>
      <c r="I82" s="141"/>
      <c r="J82" s="24"/>
      <c r="K82" s="24"/>
      <c r="L82" s="22"/>
    </row>
    <row r="83" s="2" customFormat="1" ht="16.5" customHeight="1">
      <c r="A83" s="40"/>
      <c r="B83" s="41"/>
      <c r="C83" s="42"/>
      <c r="D83" s="42"/>
      <c r="E83" s="305" t="s">
        <v>2657</v>
      </c>
      <c r="F83" s="42"/>
      <c r="G83" s="42"/>
      <c r="H83" s="42"/>
      <c r="I83" s="150"/>
      <c r="J83" s="42"/>
      <c r="K83" s="42"/>
      <c r="L83" s="151"/>
      <c r="S83" s="40"/>
      <c r="T83" s="40"/>
      <c r="U83" s="40"/>
      <c r="V83" s="40"/>
      <c r="W83" s="40"/>
      <c r="X83" s="40"/>
      <c r="Y83" s="40"/>
      <c r="Z83" s="40"/>
      <c r="AA83" s="40"/>
      <c r="AB83" s="40"/>
      <c r="AC83" s="40"/>
      <c r="AD83" s="40"/>
      <c r="AE83" s="40"/>
    </row>
    <row r="84" s="2" customFormat="1" ht="12" customHeight="1">
      <c r="A84" s="40"/>
      <c r="B84" s="41"/>
      <c r="C84" s="34" t="s">
        <v>1806</v>
      </c>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6.5" customHeight="1">
      <c r="A85" s="40"/>
      <c r="B85" s="41"/>
      <c r="C85" s="42"/>
      <c r="D85" s="42"/>
      <c r="E85" s="71" t="str">
        <f>E13</f>
        <v>SO-01.5.6 - Trasy</v>
      </c>
      <c r="F85" s="42"/>
      <c r="G85" s="42"/>
      <c r="H85" s="42"/>
      <c r="I85" s="150"/>
      <c r="J85" s="42"/>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12" customHeight="1">
      <c r="A87" s="40"/>
      <c r="B87" s="41"/>
      <c r="C87" s="34" t="s">
        <v>22</v>
      </c>
      <c r="D87" s="42"/>
      <c r="E87" s="42"/>
      <c r="F87" s="29" t="str">
        <f>F16</f>
        <v>Libkovice 37</v>
      </c>
      <c r="G87" s="42"/>
      <c r="H87" s="42"/>
      <c r="I87" s="153" t="s">
        <v>24</v>
      </c>
      <c r="J87" s="74" t="str">
        <f>IF(J16="","",J16)</f>
        <v>7. 10. 2019</v>
      </c>
      <c r="K87" s="42"/>
      <c r="L87" s="151"/>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0"/>
      <c r="J88" s="42"/>
      <c r="K88" s="42"/>
      <c r="L88" s="151"/>
      <c r="S88" s="40"/>
      <c r="T88" s="40"/>
      <c r="U88" s="40"/>
      <c r="V88" s="40"/>
      <c r="W88" s="40"/>
      <c r="X88" s="40"/>
      <c r="Y88" s="40"/>
      <c r="Z88" s="40"/>
      <c r="AA88" s="40"/>
      <c r="AB88" s="40"/>
      <c r="AC88" s="40"/>
      <c r="AD88" s="40"/>
      <c r="AE88" s="40"/>
    </row>
    <row r="89" s="2" customFormat="1" ht="25.65" customHeight="1">
      <c r="A89" s="40"/>
      <c r="B89" s="41"/>
      <c r="C89" s="34" t="s">
        <v>26</v>
      </c>
      <c r="D89" s="42"/>
      <c r="E89" s="42"/>
      <c r="F89" s="29" t="str">
        <f>E19</f>
        <v>Obec Libkovice</v>
      </c>
      <c r="G89" s="42"/>
      <c r="H89" s="42"/>
      <c r="I89" s="153" t="s">
        <v>32</v>
      </c>
      <c r="J89" s="38" t="str">
        <f>E25</f>
        <v>SONETBUILDING s.r.o</v>
      </c>
      <c r="K89" s="42"/>
      <c r="L89" s="151"/>
      <c r="S89" s="40"/>
      <c r="T89" s="40"/>
      <c r="U89" s="40"/>
      <c r="V89" s="40"/>
      <c r="W89" s="40"/>
      <c r="X89" s="40"/>
      <c r="Y89" s="40"/>
      <c r="Z89" s="40"/>
      <c r="AA89" s="40"/>
      <c r="AB89" s="40"/>
      <c r="AC89" s="40"/>
      <c r="AD89" s="40"/>
      <c r="AE89" s="40"/>
    </row>
    <row r="90" s="2" customFormat="1" ht="15.15" customHeight="1">
      <c r="A90" s="40"/>
      <c r="B90" s="41"/>
      <c r="C90" s="34" t="s">
        <v>30</v>
      </c>
      <c r="D90" s="42"/>
      <c r="E90" s="42"/>
      <c r="F90" s="29" t="str">
        <f>IF(E22="","",E22)</f>
        <v>Vyplň údaj</v>
      </c>
      <c r="G90" s="42"/>
      <c r="H90" s="42"/>
      <c r="I90" s="153" t="s">
        <v>35</v>
      </c>
      <c r="J90" s="38" t="str">
        <f>E28</f>
        <v>Toman Martin</v>
      </c>
      <c r="K90" s="42"/>
      <c r="L90" s="151"/>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150"/>
      <c r="J91" s="42"/>
      <c r="K91" s="42"/>
      <c r="L91" s="151"/>
      <c r="S91" s="40"/>
      <c r="T91" s="40"/>
      <c r="U91" s="40"/>
      <c r="V91" s="40"/>
      <c r="W91" s="40"/>
      <c r="X91" s="40"/>
      <c r="Y91" s="40"/>
      <c r="Z91" s="40"/>
      <c r="AA91" s="40"/>
      <c r="AB91" s="40"/>
      <c r="AC91" s="40"/>
      <c r="AD91" s="40"/>
      <c r="AE91" s="40"/>
    </row>
    <row r="92" s="11" customFormat="1" ht="29.28" customHeight="1">
      <c r="A92" s="202"/>
      <c r="B92" s="203"/>
      <c r="C92" s="204" t="s">
        <v>245</v>
      </c>
      <c r="D92" s="205" t="s">
        <v>59</v>
      </c>
      <c r="E92" s="205" t="s">
        <v>55</v>
      </c>
      <c r="F92" s="205" t="s">
        <v>56</v>
      </c>
      <c r="G92" s="205" t="s">
        <v>246</v>
      </c>
      <c r="H92" s="205" t="s">
        <v>247</v>
      </c>
      <c r="I92" s="206" t="s">
        <v>248</v>
      </c>
      <c r="J92" s="205" t="s">
        <v>217</v>
      </c>
      <c r="K92" s="207" t="s">
        <v>249</v>
      </c>
      <c r="L92" s="208"/>
      <c r="M92" s="94" t="s">
        <v>21</v>
      </c>
      <c r="N92" s="95" t="s">
        <v>44</v>
      </c>
      <c r="O92" s="95" t="s">
        <v>250</v>
      </c>
      <c r="P92" s="95" t="s">
        <v>251</v>
      </c>
      <c r="Q92" s="95" t="s">
        <v>252</v>
      </c>
      <c r="R92" s="95" t="s">
        <v>253</v>
      </c>
      <c r="S92" s="95" t="s">
        <v>254</v>
      </c>
      <c r="T92" s="96" t="s">
        <v>255</v>
      </c>
      <c r="U92" s="202"/>
      <c r="V92" s="202"/>
      <c r="W92" s="202"/>
      <c r="X92" s="202"/>
      <c r="Y92" s="202"/>
      <c r="Z92" s="202"/>
      <c r="AA92" s="202"/>
      <c r="AB92" s="202"/>
      <c r="AC92" s="202"/>
      <c r="AD92" s="202"/>
      <c r="AE92" s="202"/>
    </row>
    <row r="93" s="2" customFormat="1" ht="22.8" customHeight="1">
      <c r="A93" s="40"/>
      <c r="B93" s="41"/>
      <c r="C93" s="101" t="s">
        <v>256</v>
      </c>
      <c r="D93" s="42"/>
      <c r="E93" s="42"/>
      <c r="F93" s="42"/>
      <c r="G93" s="42"/>
      <c r="H93" s="42"/>
      <c r="I93" s="150"/>
      <c r="J93" s="209">
        <f>BK93</f>
        <v>0</v>
      </c>
      <c r="K93" s="42"/>
      <c r="L93" s="46"/>
      <c r="M93" s="97"/>
      <c r="N93" s="210"/>
      <c r="O93" s="98"/>
      <c r="P93" s="211">
        <f>P94</f>
        <v>0</v>
      </c>
      <c r="Q93" s="98"/>
      <c r="R93" s="211">
        <f>R94</f>
        <v>0</v>
      </c>
      <c r="S93" s="98"/>
      <c r="T93" s="212">
        <f>T94</f>
        <v>0</v>
      </c>
      <c r="U93" s="40"/>
      <c r="V93" s="40"/>
      <c r="W93" s="40"/>
      <c r="X93" s="40"/>
      <c r="Y93" s="40"/>
      <c r="Z93" s="40"/>
      <c r="AA93" s="40"/>
      <c r="AB93" s="40"/>
      <c r="AC93" s="40"/>
      <c r="AD93" s="40"/>
      <c r="AE93" s="40"/>
      <c r="AT93" s="19" t="s">
        <v>73</v>
      </c>
      <c r="AU93" s="19" t="s">
        <v>218</v>
      </c>
      <c r="BK93" s="213">
        <f>BK94</f>
        <v>0</v>
      </c>
    </row>
    <row r="94" s="12" customFormat="1" ht="25.92" customHeight="1">
      <c r="A94" s="12"/>
      <c r="B94" s="214"/>
      <c r="C94" s="215"/>
      <c r="D94" s="216" t="s">
        <v>73</v>
      </c>
      <c r="E94" s="217" t="s">
        <v>257</v>
      </c>
      <c r="F94" s="217" t="s">
        <v>257</v>
      </c>
      <c r="G94" s="215"/>
      <c r="H94" s="215"/>
      <c r="I94" s="218"/>
      <c r="J94" s="219">
        <f>BK94</f>
        <v>0</v>
      </c>
      <c r="K94" s="215"/>
      <c r="L94" s="220"/>
      <c r="M94" s="221"/>
      <c r="N94" s="222"/>
      <c r="O94" s="222"/>
      <c r="P94" s="223">
        <f>P95</f>
        <v>0</v>
      </c>
      <c r="Q94" s="222"/>
      <c r="R94" s="223">
        <f>R95</f>
        <v>0</v>
      </c>
      <c r="S94" s="222"/>
      <c r="T94" s="224">
        <f>T95</f>
        <v>0</v>
      </c>
      <c r="U94" s="12"/>
      <c r="V94" s="12"/>
      <c r="W94" s="12"/>
      <c r="X94" s="12"/>
      <c r="Y94" s="12"/>
      <c r="Z94" s="12"/>
      <c r="AA94" s="12"/>
      <c r="AB94" s="12"/>
      <c r="AC94" s="12"/>
      <c r="AD94" s="12"/>
      <c r="AE94" s="12"/>
      <c r="AR94" s="225" t="s">
        <v>81</v>
      </c>
      <c r="AT94" s="226" t="s">
        <v>73</v>
      </c>
      <c r="AU94" s="226" t="s">
        <v>74</v>
      </c>
      <c r="AY94" s="225" t="s">
        <v>259</v>
      </c>
      <c r="BK94" s="227">
        <f>BK95</f>
        <v>0</v>
      </c>
    </row>
    <row r="95" s="12" customFormat="1" ht="22.8" customHeight="1">
      <c r="A95" s="12"/>
      <c r="B95" s="214"/>
      <c r="C95" s="215"/>
      <c r="D95" s="216" t="s">
        <v>73</v>
      </c>
      <c r="E95" s="228" t="s">
        <v>2826</v>
      </c>
      <c r="F95" s="228" t="s">
        <v>136</v>
      </c>
      <c r="G95" s="215"/>
      <c r="H95" s="215"/>
      <c r="I95" s="218"/>
      <c r="J95" s="229">
        <f>BK95</f>
        <v>0</v>
      </c>
      <c r="K95" s="215"/>
      <c r="L95" s="220"/>
      <c r="M95" s="221"/>
      <c r="N95" s="222"/>
      <c r="O95" s="222"/>
      <c r="P95" s="223">
        <f>SUM(P96:P103)</f>
        <v>0</v>
      </c>
      <c r="Q95" s="222"/>
      <c r="R95" s="223">
        <f>SUM(R96:R103)</f>
        <v>0</v>
      </c>
      <c r="S95" s="222"/>
      <c r="T95" s="224">
        <f>SUM(T96:T103)</f>
        <v>0</v>
      </c>
      <c r="U95" s="12"/>
      <c r="V95" s="12"/>
      <c r="W95" s="12"/>
      <c r="X95" s="12"/>
      <c r="Y95" s="12"/>
      <c r="Z95" s="12"/>
      <c r="AA95" s="12"/>
      <c r="AB95" s="12"/>
      <c r="AC95" s="12"/>
      <c r="AD95" s="12"/>
      <c r="AE95" s="12"/>
      <c r="AR95" s="225" t="s">
        <v>81</v>
      </c>
      <c r="AT95" s="226" t="s">
        <v>73</v>
      </c>
      <c r="AU95" s="226" t="s">
        <v>81</v>
      </c>
      <c r="AY95" s="225" t="s">
        <v>259</v>
      </c>
      <c r="BK95" s="227">
        <f>SUM(BK96:BK103)</f>
        <v>0</v>
      </c>
    </row>
    <row r="96" s="2" customFormat="1" ht="16.5" customHeight="1">
      <c r="A96" s="40"/>
      <c r="B96" s="41"/>
      <c r="C96" s="230" t="s">
        <v>81</v>
      </c>
      <c r="D96" s="230" t="s">
        <v>261</v>
      </c>
      <c r="E96" s="231" t="s">
        <v>2688</v>
      </c>
      <c r="F96" s="232" t="s">
        <v>2827</v>
      </c>
      <c r="G96" s="233" t="s">
        <v>1716</v>
      </c>
      <c r="H96" s="234">
        <v>9</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81</v>
      </c>
    </row>
    <row r="97" s="2" customFormat="1" ht="21.75" customHeight="1">
      <c r="A97" s="40"/>
      <c r="B97" s="41"/>
      <c r="C97" s="230" t="s">
        <v>83</v>
      </c>
      <c r="D97" s="230" t="s">
        <v>261</v>
      </c>
      <c r="E97" s="231" t="s">
        <v>2690</v>
      </c>
      <c r="F97" s="232" t="s">
        <v>2828</v>
      </c>
      <c r="G97" s="233" t="s">
        <v>1716</v>
      </c>
      <c r="H97" s="234">
        <v>7</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83</v>
      </c>
    </row>
    <row r="98" s="2" customFormat="1" ht="21.75" customHeight="1">
      <c r="A98" s="40"/>
      <c r="B98" s="41"/>
      <c r="C98" s="230" t="s">
        <v>94</v>
      </c>
      <c r="D98" s="230" t="s">
        <v>261</v>
      </c>
      <c r="E98" s="231" t="s">
        <v>2692</v>
      </c>
      <c r="F98" s="232" t="s">
        <v>2829</v>
      </c>
      <c r="G98" s="233" t="s">
        <v>1716</v>
      </c>
      <c r="H98" s="234">
        <v>197</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94</v>
      </c>
    </row>
    <row r="99" s="2" customFormat="1" ht="16.5" customHeight="1">
      <c r="A99" s="40"/>
      <c r="B99" s="41"/>
      <c r="C99" s="230" t="s">
        <v>266</v>
      </c>
      <c r="D99" s="230" t="s">
        <v>261</v>
      </c>
      <c r="E99" s="231" t="s">
        <v>2694</v>
      </c>
      <c r="F99" s="232" t="s">
        <v>2830</v>
      </c>
      <c r="G99" s="233" t="s">
        <v>449</v>
      </c>
      <c r="H99" s="234">
        <v>30</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266</v>
      </c>
    </row>
    <row r="100" s="2" customFormat="1" ht="16.5" customHeight="1">
      <c r="A100" s="40"/>
      <c r="B100" s="41"/>
      <c r="C100" s="230" t="s">
        <v>287</v>
      </c>
      <c r="D100" s="230" t="s">
        <v>261</v>
      </c>
      <c r="E100" s="231" t="s">
        <v>2696</v>
      </c>
      <c r="F100" s="232" t="s">
        <v>2831</v>
      </c>
      <c r="G100" s="233" t="s">
        <v>449</v>
      </c>
      <c r="H100" s="234">
        <v>4</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83</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287</v>
      </c>
    </row>
    <row r="101" s="2" customFormat="1" ht="16.5" customHeight="1">
      <c r="A101" s="40"/>
      <c r="B101" s="41"/>
      <c r="C101" s="230" t="s">
        <v>291</v>
      </c>
      <c r="D101" s="230" t="s">
        <v>261</v>
      </c>
      <c r="E101" s="231" t="s">
        <v>2698</v>
      </c>
      <c r="F101" s="232" t="s">
        <v>2832</v>
      </c>
      <c r="G101" s="233" t="s">
        <v>449</v>
      </c>
      <c r="H101" s="234">
        <v>25</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291</v>
      </c>
    </row>
    <row r="102" s="2" customFormat="1" ht="16.5" customHeight="1">
      <c r="A102" s="40"/>
      <c r="B102" s="41"/>
      <c r="C102" s="230" t="s">
        <v>299</v>
      </c>
      <c r="D102" s="230" t="s">
        <v>261</v>
      </c>
      <c r="E102" s="231" t="s">
        <v>2700</v>
      </c>
      <c r="F102" s="232" t="s">
        <v>2833</v>
      </c>
      <c r="G102" s="233" t="s">
        <v>1716</v>
      </c>
      <c r="H102" s="234">
        <v>2</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299</v>
      </c>
    </row>
    <row r="103" s="2" customFormat="1" ht="16.5" customHeight="1">
      <c r="A103" s="40"/>
      <c r="B103" s="41"/>
      <c r="C103" s="230" t="s">
        <v>303</v>
      </c>
      <c r="D103" s="230" t="s">
        <v>261</v>
      </c>
      <c r="E103" s="231" t="s">
        <v>2702</v>
      </c>
      <c r="F103" s="232" t="s">
        <v>2680</v>
      </c>
      <c r="G103" s="233" t="s">
        <v>2514</v>
      </c>
      <c r="H103" s="234">
        <v>1</v>
      </c>
      <c r="I103" s="235"/>
      <c r="J103" s="236">
        <f>ROUND(I103*H103,2)</f>
        <v>0</v>
      </c>
      <c r="K103" s="232" t="s">
        <v>401</v>
      </c>
      <c r="L103" s="46"/>
      <c r="M103" s="306" t="s">
        <v>21</v>
      </c>
      <c r="N103" s="307" t="s">
        <v>46</v>
      </c>
      <c r="O103" s="303"/>
      <c r="P103" s="308">
        <f>O103*H103</f>
        <v>0</v>
      </c>
      <c r="Q103" s="308">
        <v>0</v>
      </c>
      <c r="R103" s="308">
        <f>Q103*H103</f>
        <v>0</v>
      </c>
      <c r="S103" s="308">
        <v>0</v>
      </c>
      <c r="T103" s="309">
        <f>S103*H103</f>
        <v>0</v>
      </c>
      <c r="U103" s="40"/>
      <c r="V103" s="40"/>
      <c r="W103" s="40"/>
      <c r="X103" s="40"/>
      <c r="Y103" s="40"/>
      <c r="Z103" s="40"/>
      <c r="AA103" s="40"/>
      <c r="AB103" s="40"/>
      <c r="AC103" s="40"/>
      <c r="AD103" s="40"/>
      <c r="AE103" s="40"/>
      <c r="AR103" s="241" t="s">
        <v>266</v>
      </c>
      <c r="AT103" s="241" t="s">
        <v>261</v>
      </c>
      <c r="AU103" s="241" t="s">
        <v>83</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303</v>
      </c>
    </row>
    <row r="104" s="2" customFormat="1" ht="6.96" customHeight="1">
      <c r="A104" s="40"/>
      <c r="B104" s="61"/>
      <c r="C104" s="62"/>
      <c r="D104" s="62"/>
      <c r="E104" s="62"/>
      <c r="F104" s="62"/>
      <c r="G104" s="62"/>
      <c r="H104" s="62"/>
      <c r="I104" s="179"/>
      <c r="J104" s="62"/>
      <c r="K104" s="62"/>
      <c r="L104" s="46"/>
      <c r="M104" s="40"/>
      <c r="O104" s="40"/>
      <c r="P104" s="40"/>
      <c r="Q104" s="40"/>
      <c r="R104" s="40"/>
      <c r="S104" s="40"/>
      <c r="T104" s="40"/>
      <c r="U104" s="40"/>
      <c r="V104" s="40"/>
      <c r="W104" s="40"/>
      <c r="X104" s="40"/>
      <c r="Y104" s="40"/>
      <c r="Z104" s="40"/>
      <c r="AA104" s="40"/>
      <c r="AB104" s="40"/>
      <c r="AC104" s="40"/>
      <c r="AD104" s="40"/>
      <c r="AE104" s="40"/>
    </row>
  </sheetData>
  <sheetProtection sheet="1" autoFilter="0" formatColumns="0" formatRows="0" objects="1" scenarios="1" spinCount="100000" saltValue="cewI37pj1fHEn+FbUex+KCYi/VMvdDigrogsOuUKguZeMYrLgsx77Do1Ida3rHBmXahTpjIGYsElrFVKCyVi9Q==" hashValue="cfLhUHlmBoYvhA4Vmx3Kz9xelOfBAXbOmEEVQQ00wNFavzPm3gl10n4fthJj+MoHZ4niSwsTGe5DZADtsboVkg==" algorithmName="SHA-512" password="CC35"/>
  <autoFilter ref="C92:K103"/>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140</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s="1" customFormat="1" ht="12" customHeight="1">
      <c r="B8" s="22"/>
      <c r="D8" s="148" t="s">
        <v>166</v>
      </c>
      <c r="I8" s="141"/>
      <c r="L8" s="22"/>
    </row>
    <row r="9" s="2" customFormat="1" ht="16.5" customHeight="1">
      <c r="A9" s="40"/>
      <c r="B9" s="46"/>
      <c r="C9" s="40"/>
      <c r="D9" s="40"/>
      <c r="E9" s="149" t="s">
        <v>170</v>
      </c>
      <c r="F9" s="40"/>
      <c r="G9" s="40"/>
      <c r="H9" s="40"/>
      <c r="I9" s="150"/>
      <c r="J9" s="40"/>
      <c r="K9" s="40"/>
      <c r="L9" s="151"/>
      <c r="S9" s="40"/>
      <c r="T9" s="40"/>
      <c r="U9" s="40"/>
      <c r="V9" s="40"/>
      <c r="W9" s="40"/>
      <c r="X9" s="40"/>
      <c r="Y9" s="40"/>
      <c r="Z9" s="40"/>
      <c r="AA9" s="40"/>
      <c r="AB9" s="40"/>
      <c r="AC9" s="40"/>
      <c r="AD9" s="40"/>
      <c r="AE9" s="40"/>
    </row>
    <row r="10" s="2" customFormat="1" ht="12" customHeight="1">
      <c r="A10" s="40"/>
      <c r="B10" s="46"/>
      <c r="C10" s="40"/>
      <c r="D10" s="148" t="s">
        <v>174</v>
      </c>
      <c r="E10" s="40"/>
      <c r="F10" s="40"/>
      <c r="G10" s="40"/>
      <c r="H10" s="40"/>
      <c r="I10" s="150"/>
      <c r="J10" s="40"/>
      <c r="K10" s="40"/>
      <c r="L10" s="151"/>
      <c r="S10" s="40"/>
      <c r="T10" s="40"/>
      <c r="U10" s="40"/>
      <c r="V10" s="40"/>
      <c r="W10" s="40"/>
      <c r="X10" s="40"/>
      <c r="Y10" s="40"/>
      <c r="Z10" s="40"/>
      <c r="AA10" s="40"/>
      <c r="AB10" s="40"/>
      <c r="AC10" s="40"/>
      <c r="AD10" s="40"/>
      <c r="AE10" s="40"/>
    </row>
    <row r="11" s="2" customFormat="1" ht="16.5" customHeight="1">
      <c r="A11" s="40"/>
      <c r="B11" s="46"/>
      <c r="C11" s="40"/>
      <c r="D11" s="40"/>
      <c r="E11" s="152" t="s">
        <v>2834</v>
      </c>
      <c r="F11" s="40"/>
      <c r="G11" s="40"/>
      <c r="H11" s="40"/>
      <c r="I11" s="150"/>
      <c r="J11" s="40"/>
      <c r="K11" s="40"/>
      <c r="L11" s="151"/>
      <c r="S11" s="40"/>
      <c r="T11" s="40"/>
      <c r="U11" s="40"/>
      <c r="V11" s="40"/>
      <c r="W11" s="40"/>
      <c r="X11" s="40"/>
      <c r="Y11" s="40"/>
      <c r="Z11" s="40"/>
      <c r="AA11" s="40"/>
      <c r="AB11" s="40"/>
      <c r="AC11" s="40"/>
      <c r="AD11" s="40"/>
      <c r="AE11" s="40"/>
    </row>
    <row r="12" s="2" customFormat="1">
      <c r="A12" s="40"/>
      <c r="B12" s="46"/>
      <c r="C12" s="40"/>
      <c r="D12" s="40"/>
      <c r="E12" s="40"/>
      <c r="F12" s="40"/>
      <c r="G12" s="40"/>
      <c r="H12" s="40"/>
      <c r="I12" s="150"/>
      <c r="J12" s="40"/>
      <c r="K12" s="40"/>
      <c r="L12" s="151"/>
      <c r="S12" s="40"/>
      <c r="T12" s="40"/>
      <c r="U12" s="40"/>
      <c r="V12" s="40"/>
      <c r="W12" s="40"/>
      <c r="X12" s="40"/>
      <c r="Y12" s="40"/>
      <c r="Z12" s="40"/>
      <c r="AA12" s="40"/>
      <c r="AB12" s="40"/>
      <c r="AC12" s="40"/>
      <c r="AD12" s="40"/>
      <c r="AE12" s="40"/>
    </row>
    <row r="13" s="2" customFormat="1" ht="12" customHeight="1">
      <c r="A13" s="40"/>
      <c r="B13" s="46"/>
      <c r="C13" s="40"/>
      <c r="D13" s="148" t="s">
        <v>18</v>
      </c>
      <c r="E13" s="40"/>
      <c r="F13" s="135" t="s">
        <v>21</v>
      </c>
      <c r="G13" s="40"/>
      <c r="H13" s="40"/>
      <c r="I13" s="153" t="s">
        <v>20</v>
      </c>
      <c r="J13" s="135" t="s">
        <v>21</v>
      </c>
      <c r="K13" s="40"/>
      <c r="L13" s="151"/>
      <c r="S13" s="40"/>
      <c r="T13" s="40"/>
      <c r="U13" s="40"/>
      <c r="V13" s="40"/>
      <c r="W13" s="40"/>
      <c r="X13" s="40"/>
      <c r="Y13" s="40"/>
      <c r="Z13" s="40"/>
      <c r="AA13" s="40"/>
      <c r="AB13" s="40"/>
      <c r="AC13" s="40"/>
      <c r="AD13" s="40"/>
      <c r="AE13" s="40"/>
    </row>
    <row r="14" s="2" customFormat="1" ht="12" customHeight="1">
      <c r="A14" s="40"/>
      <c r="B14" s="46"/>
      <c r="C14" s="40"/>
      <c r="D14" s="148" t="s">
        <v>22</v>
      </c>
      <c r="E14" s="40"/>
      <c r="F14" s="135" t="s">
        <v>23</v>
      </c>
      <c r="G14" s="40"/>
      <c r="H14" s="40"/>
      <c r="I14" s="153" t="s">
        <v>24</v>
      </c>
      <c r="J14" s="154" t="str">
        <f>'Rekapitulace stavby'!AN8</f>
        <v>7. 10. 2019</v>
      </c>
      <c r="K14" s="40"/>
      <c r="L14" s="151"/>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0"/>
      <c r="J15" s="40"/>
      <c r="K15" s="40"/>
      <c r="L15" s="151"/>
      <c r="S15" s="40"/>
      <c r="T15" s="40"/>
      <c r="U15" s="40"/>
      <c r="V15" s="40"/>
      <c r="W15" s="40"/>
      <c r="X15" s="40"/>
      <c r="Y15" s="40"/>
      <c r="Z15" s="40"/>
      <c r="AA15" s="40"/>
      <c r="AB15" s="40"/>
      <c r="AC15" s="40"/>
      <c r="AD15" s="40"/>
      <c r="AE15" s="40"/>
    </row>
    <row r="16" s="2" customFormat="1" ht="12" customHeight="1">
      <c r="A16" s="40"/>
      <c r="B16" s="46"/>
      <c r="C16" s="40"/>
      <c r="D16" s="148" t="s">
        <v>26</v>
      </c>
      <c r="E16" s="40"/>
      <c r="F16" s="40"/>
      <c r="G16" s="40"/>
      <c r="H16" s="40"/>
      <c r="I16" s="153" t="s">
        <v>27</v>
      </c>
      <c r="J16" s="135" t="s">
        <v>21</v>
      </c>
      <c r="K16" s="40"/>
      <c r="L16" s="151"/>
      <c r="S16" s="40"/>
      <c r="T16" s="40"/>
      <c r="U16" s="40"/>
      <c r="V16" s="40"/>
      <c r="W16" s="40"/>
      <c r="X16" s="40"/>
      <c r="Y16" s="40"/>
      <c r="Z16" s="40"/>
      <c r="AA16" s="40"/>
      <c r="AB16" s="40"/>
      <c r="AC16" s="40"/>
      <c r="AD16" s="40"/>
      <c r="AE16" s="40"/>
    </row>
    <row r="17" s="2" customFormat="1" ht="18" customHeight="1">
      <c r="A17" s="40"/>
      <c r="B17" s="46"/>
      <c r="C17" s="40"/>
      <c r="D17" s="40"/>
      <c r="E17" s="135" t="s">
        <v>28</v>
      </c>
      <c r="F17" s="40"/>
      <c r="G17" s="40"/>
      <c r="H17" s="40"/>
      <c r="I17" s="153" t="s">
        <v>29</v>
      </c>
      <c r="J17" s="135" t="s">
        <v>21</v>
      </c>
      <c r="K17" s="40"/>
      <c r="L17" s="151"/>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0"/>
      <c r="J18" s="40"/>
      <c r="K18" s="40"/>
      <c r="L18" s="151"/>
      <c r="S18" s="40"/>
      <c r="T18" s="40"/>
      <c r="U18" s="40"/>
      <c r="V18" s="40"/>
      <c r="W18" s="40"/>
      <c r="X18" s="40"/>
      <c r="Y18" s="40"/>
      <c r="Z18" s="40"/>
      <c r="AA18" s="40"/>
      <c r="AB18" s="40"/>
      <c r="AC18" s="40"/>
      <c r="AD18" s="40"/>
      <c r="AE18" s="40"/>
    </row>
    <row r="19" s="2" customFormat="1" ht="12" customHeight="1">
      <c r="A19" s="40"/>
      <c r="B19" s="46"/>
      <c r="C19" s="40"/>
      <c r="D19" s="148" t="s">
        <v>30</v>
      </c>
      <c r="E19" s="40"/>
      <c r="F19" s="40"/>
      <c r="G19" s="40"/>
      <c r="H19" s="40"/>
      <c r="I19" s="153" t="s">
        <v>27</v>
      </c>
      <c r="J19" s="35" t="str">
        <f>'Rekapitulace stavby'!AN13</f>
        <v>Vyplň údaj</v>
      </c>
      <c r="K19" s="40"/>
      <c r="L19" s="151"/>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53" t="s">
        <v>29</v>
      </c>
      <c r="J20" s="35" t="str">
        <f>'Rekapitulace stavby'!AN14</f>
        <v>Vyplň údaj</v>
      </c>
      <c r="K20" s="40"/>
      <c r="L20" s="151"/>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0"/>
      <c r="J21" s="40"/>
      <c r="K21" s="40"/>
      <c r="L21" s="151"/>
      <c r="S21" s="40"/>
      <c r="T21" s="40"/>
      <c r="U21" s="40"/>
      <c r="V21" s="40"/>
      <c r="W21" s="40"/>
      <c r="X21" s="40"/>
      <c r="Y21" s="40"/>
      <c r="Z21" s="40"/>
      <c r="AA21" s="40"/>
      <c r="AB21" s="40"/>
      <c r="AC21" s="40"/>
      <c r="AD21" s="40"/>
      <c r="AE21" s="40"/>
    </row>
    <row r="22" s="2" customFormat="1" ht="12" customHeight="1">
      <c r="A22" s="40"/>
      <c r="B22" s="46"/>
      <c r="C22" s="40"/>
      <c r="D22" s="148" t="s">
        <v>32</v>
      </c>
      <c r="E22" s="40"/>
      <c r="F22" s="40"/>
      <c r="G22" s="40"/>
      <c r="H22" s="40"/>
      <c r="I22" s="153" t="s">
        <v>27</v>
      </c>
      <c r="J22" s="135" t="s">
        <v>21</v>
      </c>
      <c r="K22" s="40"/>
      <c r="L22" s="151"/>
      <c r="S22" s="40"/>
      <c r="T22" s="40"/>
      <c r="U22" s="40"/>
      <c r="V22" s="40"/>
      <c r="W22" s="40"/>
      <c r="X22" s="40"/>
      <c r="Y22" s="40"/>
      <c r="Z22" s="40"/>
      <c r="AA22" s="40"/>
      <c r="AB22" s="40"/>
      <c r="AC22" s="40"/>
      <c r="AD22" s="40"/>
      <c r="AE22" s="40"/>
    </row>
    <row r="23" s="2" customFormat="1" ht="18" customHeight="1">
      <c r="A23" s="40"/>
      <c r="B23" s="46"/>
      <c r="C23" s="40"/>
      <c r="D23" s="40"/>
      <c r="E23" s="135" t="s">
        <v>33</v>
      </c>
      <c r="F23" s="40"/>
      <c r="G23" s="40"/>
      <c r="H23" s="40"/>
      <c r="I23" s="153" t="s">
        <v>29</v>
      </c>
      <c r="J23" s="135" t="s">
        <v>21</v>
      </c>
      <c r="K23" s="40"/>
      <c r="L23" s="151"/>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0"/>
      <c r="J24" s="40"/>
      <c r="K24" s="40"/>
      <c r="L24" s="151"/>
      <c r="S24" s="40"/>
      <c r="T24" s="40"/>
      <c r="U24" s="40"/>
      <c r="V24" s="40"/>
      <c r="W24" s="40"/>
      <c r="X24" s="40"/>
      <c r="Y24" s="40"/>
      <c r="Z24" s="40"/>
      <c r="AA24" s="40"/>
      <c r="AB24" s="40"/>
      <c r="AC24" s="40"/>
      <c r="AD24" s="40"/>
      <c r="AE24" s="40"/>
    </row>
    <row r="25" s="2" customFormat="1" ht="12" customHeight="1">
      <c r="A25" s="40"/>
      <c r="B25" s="46"/>
      <c r="C25" s="40"/>
      <c r="D25" s="148" t="s">
        <v>35</v>
      </c>
      <c r="E25" s="40"/>
      <c r="F25" s="40"/>
      <c r="G25" s="40"/>
      <c r="H25" s="40"/>
      <c r="I25" s="153" t="s">
        <v>27</v>
      </c>
      <c r="J25" s="135" t="s">
        <v>36</v>
      </c>
      <c r="K25" s="40"/>
      <c r="L25" s="151"/>
      <c r="S25" s="40"/>
      <c r="T25" s="40"/>
      <c r="U25" s="40"/>
      <c r="V25" s="40"/>
      <c r="W25" s="40"/>
      <c r="X25" s="40"/>
      <c r="Y25" s="40"/>
      <c r="Z25" s="40"/>
      <c r="AA25" s="40"/>
      <c r="AB25" s="40"/>
      <c r="AC25" s="40"/>
      <c r="AD25" s="40"/>
      <c r="AE25" s="40"/>
    </row>
    <row r="26" s="2" customFormat="1" ht="18" customHeight="1">
      <c r="A26" s="40"/>
      <c r="B26" s="46"/>
      <c r="C26" s="40"/>
      <c r="D26" s="40"/>
      <c r="E26" s="135" t="s">
        <v>37</v>
      </c>
      <c r="F26" s="40"/>
      <c r="G26" s="40"/>
      <c r="H26" s="40"/>
      <c r="I26" s="153" t="s">
        <v>29</v>
      </c>
      <c r="J26" s="135" t="s">
        <v>21</v>
      </c>
      <c r="K26" s="40"/>
      <c r="L26" s="151"/>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0"/>
      <c r="J27" s="40"/>
      <c r="K27" s="40"/>
      <c r="L27" s="151"/>
      <c r="S27" s="40"/>
      <c r="T27" s="40"/>
      <c r="U27" s="40"/>
      <c r="V27" s="40"/>
      <c r="W27" s="40"/>
      <c r="X27" s="40"/>
      <c r="Y27" s="40"/>
      <c r="Z27" s="40"/>
      <c r="AA27" s="40"/>
      <c r="AB27" s="40"/>
      <c r="AC27" s="40"/>
      <c r="AD27" s="40"/>
      <c r="AE27" s="40"/>
    </row>
    <row r="28" s="2" customFormat="1" ht="12" customHeight="1">
      <c r="A28" s="40"/>
      <c r="B28" s="46"/>
      <c r="C28" s="40"/>
      <c r="D28" s="148" t="s">
        <v>38</v>
      </c>
      <c r="E28" s="40"/>
      <c r="F28" s="40"/>
      <c r="G28" s="40"/>
      <c r="H28" s="40"/>
      <c r="I28" s="150"/>
      <c r="J28" s="40"/>
      <c r="K28" s="40"/>
      <c r="L28" s="151"/>
      <c r="S28" s="40"/>
      <c r="T28" s="40"/>
      <c r="U28" s="40"/>
      <c r="V28" s="40"/>
      <c r="W28" s="40"/>
      <c r="X28" s="40"/>
      <c r="Y28" s="40"/>
      <c r="Z28" s="40"/>
      <c r="AA28" s="40"/>
      <c r="AB28" s="40"/>
      <c r="AC28" s="40"/>
      <c r="AD28" s="40"/>
      <c r="AE28" s="40"/>
    </row>
    <row r="29" s="8" customFormat="1" ht="83.25" customHeight="1">
      <c r="A29" s="155"/>
      <c r="B29" s="156"/>
      <c r="C29" s="155"/>
      <c r="D29" s="155"/>
      <c r="E29" s="157" t="s">
        <v>39</v>
      </c>
      <c r="F29" s="157"/>
      <c r="G29" s="157"/>
      <c r="H29" s="157"/>
      <c r="I29" s="158"/>
      <c r="J29" s="155"/>
      <c r="K29" s="155"/>
      <c r="L29" s="159"/>
      <c r="S29" s="155"/>
      <c r="T29" s="155"/>
      <c r="U29" s="155"/>
      <c r="V29" s="155"/>
      <c r="W29" s="155"/>
      <c r="X29" s="155"/>
      <c r="Y29" s="155"/>
      <c r="Z29" s="155"/>
      <c r="AA29" s="155"/>
      <c r="AB29" s="155"/>
      <c r="AC29" s="155"/>
      <c r="AD29" s="155"/>
      <c r="AE29" s="155"/>
    </row>
    <row r="30" s="2" customFormat="1" ht="6.96" customHeight="1">
      <c r="A30" s="40"/>
      <c r="B30" s="46"/>
      <c r="C30" s="40"/>
      <c r="D30" s="40"/>
      <c r="E30" s="40"/>
      <c r="F30" s="40"/>
      <c r="G30" s="40"/>
      <c r="H30" s="40"/>
      <c r="I30" s="150"/>
      <c r="J30" s="40"/>
      <c r="K30" s="40"/>
      <c r="L30" s="151"/>
      <c r="S30" s="40"/>
      <c r="T30" s="40"/>
      <c r="U30" s="40"/>
      <c r="V30" s="40"/>
      <c r="W30" s="40"/>
      <c r="X30" s="40"/>
      <c r="Y30" s="40"/>
      <c r="Z30" s="40"/>
      <c r="AA30" s="40"/>
      <c r="AB30" s="40"/>
      <c r="AC30" s="40"/>
      <c r="AD30" s="40"/>
      <c r="AE30" s="40"/>
    </row>
    <row r="31" s="2" customFormat="1" ht="6.96" customHeight="1">
      <c r="A31" s="40"/>
      <c r="B31" s="46"/>
      <c r="C31" s="40"/>
      <c r="D31" s="160"/>
      <c r="E31" s="160"/>
      <c r="F31" s="160"/>
      <c r="G31" s="160"/>
      <c r="H31" s="160"/>
      <c r="I31" s="161"/>
      <c r="J31" s="160"/>
      <c r="K31" s="160"/>
      <c r="L31" s="151"/>
      <c r="S31" s="40"/>
      <c r="T31" s="40"/>
      <c r="U31" s="40"/>
      <c r="V31" s="40"/>
      <c r="W31" s="40"/>
      <c r="X31" s="40"/>
      <c r="Y31" s="40"/>
      <c r="Z31" s="40"/>
      <c r="AA31" s="40"/>
      <c r="AB31" s="40"/>
      <c r="AC31" s="40"/>
      <c r="AD31" s="40"/>
      <c r="AE31" s="40"/>
    </row>
    <row r="32" s="2" customFormat="1" ht="25.44" customHeight="1">
      <c r="A32" s="40"/>
      <c r="B32" s="46"/>
      <c r="C32" s="40"/>
      <c r="D32" s="162" t="s">
        <v>40</v>
      </c>
      <c r="E32" s="40"/>
      <c r="F32" s="40"/>
      <c r="G32" s="40"/>
      <c r="H32" s="40"/>
      <c r="I32" s="150"/>
      <c r="J32" s="163">
        <f>ROUND(J89, 2)</f>
        <v>0</v>
      </c>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14.4" customHeight="1">
      <c r="A34" s="40"/>
      <c r="B34" s="46"/>
      <c r="C34" s="40"/>
      <c r="D34" s="40"/>
      <c r="E34" s="40"/>
      <c r="F34" s="164" t="s">
        <v>42</v>
      </c>
      <c r="G34" s="40"/>
      <c r="H34" s="40"/>
      <c r="I34" s="165" t="s">
        <v>41</v>
      </c>
      <c r="J34" s="164" t="s">
        <v>43</v>
      </c>
      <c r="K34" s="40"/>
      <c r="L34" s="151"/>
      <c r="S34" s="40"/>
      <c r="T34" s="40"/>
      <c r="U34" s="40"/>
      <c r="V34" s="40"/>
      <c r="W34" s="40"/>
      <c r="X34" s="40"/>
      <c r="Y34" s="40"/>
      <c r="Z34" s="40"/>
      <c r="AA34" s="40"/>
      <c r="AB34" s="40"/>
      <c r="AC34" s="40"/>
      <c r="AD34" s="40"/>
      <c r="AE34" s="40"/>
    </row>
    <row r="35" s="2" customFormat="1" ht="14.4" customHeight="1">
      <c r="A35" s="40"/>
      <c r="B35" s="46"/>
      <c r="C35" s="40"/>
      <c r="D35" s="166" t="s">
        <v>44</v>
      </c>
      <c r="E35" s="148" t="s">
        <v>45</v>
      </c>
      <c r="F35" s="167">
        <f>ROUND((SUM(BE89:BE106)),  2)</f>
        <v>0</v>
      </c>
      <c r="G35" s="40"/>
      <c r="H35" s="40"/>
      <c r="I35" s="168">
        <v>0.20999999999999999</v>
      </c>
      <c r="J35" s="167">
        <f>ROUND(((SUM(BE89:BE106))*I35),  2)</f>
        <v>0</v>
      </c>
      <c r="K35" s="40"/>
      <c r="L35" s="151"/>
      <c r="S35" s="40"/>
      <c r="T35" s="40"/>
      <c r="U35" s="40"/>
      <c r="V35" s="40"/>
      <c r="W35" s="40"/>
      <c r="X35" s="40"/>
      <c r="Y35" s="40"/>
      <c r="Z35" s="40"/>
      <c r="AA35" s="40"/>
      <c r="AB35" s="40"/>
      <c r="AC35" s="40"/>
      <c r="AD35" s="40"/>
      <c r="AE35" s="40"/>
    </row>
    <row r="36" s="2" customFormat="1" ht="14.4" customHeight="1">
      <c r="A36" s="40"/>
      <c r="B36" s="46"/>
      <c r="C36" s="40"/>
      <c r="D36" s="40"/>
      <c r="E36" s="148" t="s">
        <v>46</v>
      </c>
      <c r="F36" s="167">
        <f>ROUND((SUM(BF89:BF106)),  2)</f>
        <v>0</v>
      </c>
      <c r="G36" s="40"/>
      <c r="H36" s="40"/>
      <c r="I36" s="168">
        <v>0.14999999999999999</v>
      </c>
      <c r="J36" s="167">
        <f>ROUND(((SUM(BF89:BF106))*I36),  2)</f>
        <v>0</v>
      </c>
      <c r="K36" s="40"/>
      <c r="L36" s="151"/>
      <c r="S36" s="40"/>
      <c r="T36" s="40"/>
      <c r="U36" s="40"/>
      <c r="V36" s="40"/>
      <c r="W36" s="40"/>
      <c r="X36" s="40"/>
      <c r="Y36" s="40"/>
      <c r="Z36" s="40"/>
      <c r="AA36" s="40"/>
      <c r="AB36" s="40"/>
      <c r="AC36" s="40"/>
      <c r="AD36" s="40"/>
      <c r="AE36" s="40"/>
    </row>
    <row r="37" hidden="1" s="2" customFormat="1" ht="14.4" customHeight="1">
      <c r="A37" s="40"/>
      <c r="B37" s="46"/>
      <c r="C37" s="40"/>
      <c r="D37" s="40"/>
      <c r="E37" s="148" t="s">
        <v>47</v>
      </c>
      <c r="F37" s="167">
        <f>ROUND((SUM(BG89:BG106)),  2)</f>
        <v>0</v>
      </c>
      <c r="G37" s="40"/>
      <c r="H37" s="40"/>
      <c r="I37" s="168">
        <v>0.20999999999999999</v>
      </c>
      <c r="J37" s="167">
        <f>0</f>
        <v>0</v>
      </c>
      <c r="K37" s="40"/>
      <c r="L37" s="151"/>
      <c r="S37" s="40"/>
      <c r="T37" s="40"/>
      <c r="U37" s="40"/>
      <c r="V37" s="40"/>
      <c r="W37" s="40"/>
      <c r="X37" s="40"/>
      <c r="Y37" s="40"/>
      <c r="Z37" s="40"/>
      <c r="AA37" s="40"/>
      <c r="AB37" s="40"/>
      <c r="AC37" s="40"/>
      <c r="AD37" s="40"/>
      <c r="AE37" s="40"/>
    </row>
    <row r="38" hidden="1" s="2" customFormat="1" ht="14.4" customHeight="1">
      <c r="A38" s="40"/>
      <c r="B38" s="46"/>
      <c r="C38" s="40"/>
      <c r="D38" s="40"/>
      <c r="E38" s="148" t="s">
        <v>48</v>
      </c>
      <c r="F38" s="167">
        <f>ROUND((SUM(BH89:BH106)),  2)</f>
        <v>0</v>
      </c>
      <c r="G38" s="40"/>
      <c r="H38" s="40"/>
      <c r="I38" s="168">
        <v>0.14999999999999999</v>
      </c>
      <c r="J38" s="167">
        <f>0</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49</v>
      </c>
      <c r="F39" s="167">
        <f>ROUND((SUM(BI89:BI106)),  2)</f>
        <v>0</v>
      </c>
      <c r="G39" s="40"/>
      <c r="H39" s="40"/>
      <c r="I39" s="168">
        <v>0</v>
      </c>
      <c r="J39" s="167">
        <f>0</f>
        <v>0</v>
      </c>
      <c r="K39" s="40"/>
      <c r="L39" s="151"/>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0"/>
      <c r="J40" s="40"/>
      <c r="K40" s="40"/>
      <c r="L40" s="151"/>
      <c r="S40" s="40"/>
      <c r="T40" s="40"/>
      <c r="U40" s="40"/>
      <c r="V40" s="40"/>
      <c r="W40" s="40"/>
      <c r="X40" s="40"/>
      <c r="Y40" s="40"/>
      <c r="Z40" s="40"/>
      <c r="AA40" s="40"/>
      <c r="AB40" s="40"/>
      <c r="AC40" s="40"/>
      <c r="AD40" s="40"/>
      <c r="AE40" s="40"/>
    </row>
    <row r="41" s="2" customFormat="1" ht="25.44" customHeight="1">
      <c r="A41" s="40"/>
      <c r="B41" s="46"/>
      <c r="C41" s="169"/>
      <c r="D41" s="170" t="s">
        <v>50</v>
      </c>
      <c r="E41" s="171"/>
      <c r="F41" s="171"/>
      <c r="G41" s="172" t="s">
        <v>51</v>
      </c>
      <c r="H41" s="173" t="s">
        <v>52</v>
      </c>
      <c r="I41" s="174"/>
      <c r="J41" s="175">
        <f>SUM(J32:J39)</f>
        <v>0</v>
      </c>
      <c r="K41" s="176"/>
      <c r="L41" s="151"/>
      <c r="S41" s="40"/>
      <c r="T41" s="40"/>
      <c r="U41" s="40"/>
      <c r="V41" s="40"/>
      <c r="W41" s="40"/>
      <c r="X41" s="40"/>
      <c r="Y41" s="40"/>
      <c r="Z41" s="40"/>
      <c r="AA41" s="40"/>
      <c r="AB41" s="40"/>
      <c r="AC41" s="40"/>
      <c r="AD41" s="40"/>
      <c r="AE41" s="40"/>
    </row>
    <row r="42" s="2" customFormat="1" ht="14.4" customHeight="1">
      <c r="A42" s="40"/>
      <c r="B42" s="177"/>
      <c r="C42" s="178"/>
      <c r="D42" s="178"/>
      <c r="E42" s="178"/>
      <c r="F42" s="178"/>
      <c r="G42" s="178"/>
      <c r="H42" s="178"/>
      <c r="I42" s="179"/>
      <c r="J42" s="178"/>
      <c r="K42" s="178"/>
      <c r="L42" s="151"/>
      <c r="S42" s="40"/>
      <c r="T42" s="40"/>
      <c r="U42" s="40"/>
      <c r="V42" s="40"/>
      <c r="W42" s="40"/>
      <c r="X42" s="40"/>
      <c r="Y42" s="40"/>
      <c r="Z42" s="40"/>
      <c r="AA42" s="40"/>
      <c r="AB42" s="40"/>
      <c r="AC42" s="40"/>
      <c r="AD42" s="40"/>
      <c r="AE42" s="40"/>
    </row>
    <row r="46" s="2" customFormat="1" ht="6.96" customHeight="1">
      <c r="A46" s="40"/>
      <c r="B46" s="180"/>
      <c r="C46" s="181"/>
      <c r="D46" s="181"/>
      <c r="E46" s="181"/>
      <c r="F46" s="181"/>
      <c r="G46" s="181"/>
      <c r="H46" s="181"/>
      <c r="I46" s="182"/>
      <c r="J46" s="181"/>
      <c r="K46" s="181"/>
      <c r="L46" s="151"/>
      <c r="S46" s="40"/>
      <c r="T46" s="40"/>
      <c r="U46" s="40"/>
      <c r="V46" s="40"/>
      <c r="W46" s="40"/>
      <c r="X46" s="40"/>
      <c r="Y46" s="40"/>
      <c r="Z46" s="40"/>
      <c r="AA46" s="40"/>
      <c r="AB46" s="40"/>
      <c r="AC46" s="40"/>
      <c r="AD46" s="40"/>
      <c r="AE46" s="40"/>
    </row>
    <row r="47" s="2" customFormat="1" ht="24.96" customHeight="1">
      <c r="A47" s="40"/>
      <c r="B47" s="41"/>
      <c r="C47" s="25" t="s">
        <v>215</v>
      </c>
      <c r="D47" s="42"/>
      <c r="E47" s="42"/>
      <c r="F47" s="42"/>
      <c r="G47" s="42"/>
      <c r="H47" s="42"/>
      <c r="I47" s="150"/>
      <c r="J47" s="42"/>
      <c r="K47" s="42"/>
      <c r="L47" s="151"/>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150"/>
      <c r="J48" s="42"/>
      <c r="K48" s="42"/>
      <c r="L48" s="151"/>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16.5" customHeight="1">
      <c r="A50" s="40"/>
      <c r="B50" s="41"/>
      <c r="C50" s="42"/>
      <c r="D50" s="42"/>
      <c r="E50" s="183" t="str">
        <f>E7</f>
        <v>SEN a stavební úpravy objektu občanského vybavení č.p. 37</v>
      </c>
      <c r="F50" s="34"/>
      <c r="G50" s="34"/>
      <c r="H50" s="34"/>
      <c r="I50" s="150"/>
      <c r="J50" s="42"/>
      <c r="K50" s="42"/>
      <c r="L50" s="151"/>
      <c r="S50" s="40"/>
      <c r="T50" s="40"/>
      <c r="U50" s="40"/>
      <c r="V50" s="40"/>
      <c r="W50" s="40"/>
      <c r="X50" s="40"/>
      <c r="Y50" s="40"/>
      <c r="Z50" s="40"/>
      <c r="AA50" s="40"/>
      <c r="AB50" s="40"/>
      <c r="AC50" s="40"/>
      <c r="AD50" s="40"/>
      <c r="AE50" s="40"/>
    </row>
    <row r="51" s="1" customFormat="1" ht="12" customHeight="1">
      <c r="B51" s="23"/>
      <c r="C51" s="34" t="s">
        <v>166</v>
      </c>
      <c r="D51" s="24"/>
      <c r="E51" s="24"/>
      <c r="F51" s="24"/>
      <c r="G51" s="24"/>
      <c r="H51" s="24"/>
      <c r="I51" s="141"/>
      <c r="J51" s="24"/>
      <c r="K51" s="24"/>
      <c r="L51" s="22"/>
    </row>
    <row r="52" s="2" customFormat="1" ht="16.5" customHeight="1">
      <c r="A52" s="40"/>
      <c r="B52" s="41"/>
      <c r="C52" s="42"/>
      <c r="D52" s="42"/>
      <c r="E52" s="183" t="s">
        <v>170</v>
      </c>
      <c r="F52" s="42"/>
      <c r="G52" s="42"/>
      <c r="H52" s="42"/>
      <c r="I52" s="150"/>
      <c r="J52" s="42"/>
      <c r="K52" s="42"/>
      <c r="L52" s="151"/>
      <c r="S52" s="40"/>
      <c r="T52" s="40"/>
      <c r="U52" s="40"/>
      <c r="V52" s="40"/>
      <c r="W52" s="40"/>
      <c r="X52" s="40"/>
      <c r="Y52" s="40"/>
      <c r="Z52" s="40"/>
      <c r="AA52" s="40"/>
      <c r="AB52" s="40"/>
      <c r="AC52" s="40"/>
      <c r="AD52" s="40"/>
      <c r="AE52" s="40"/>
    </row>
    <row r="53" s="2" customFormat="1" ht="12" customHeight="1">
      <c r="A53" s="40"/>
      <c r="B53" s="41"/>
      <c r="C53" s="34" t="s">
        <v>174</v>
      </c>
      <c r="D53" s="42"/>
      <c r="E53" s="42"/>
      <c r="F53" s="42"/>
      <c r="G53" s="42"/>
      <c r="H53" s="42"/>
      <c r="I53" s="150"/>
      <c r="J53" s="42"/>
      <c r="K53" s="42"/>
      <c r="L53" s="151"/>
      <c r="S53" s="40"/>
      <c r="T53" s="40"/>
      <c r="U53" s="40"/>
      <c r="V53" s="40"/>
      <c r="W53" s="40"/>
      <c r="X53" s="40"/>
      <c r="Y53" s="40"/>
      <c r="Z53" s="40"/>
      <c r="AA53" s="40"/>
      <c r="AB53" s="40"/>
      <c r="AC53" s="40"/>
      <c r="AD53" s="40"/>
      <c r="AE53" s="40"/>
    </row>
    <row r="54" s="2" customFormat="1" ht="16.5" customHeight="1">
      <c r="A54" s="40"/>
      <c r="B54" s="41"/>
      <c r="C54" s="42"/>
      <c r="D54" s="42"/>
      <c r="E54" s="71" t="str">
        <f>E11</f>
        <v>SO-01.6 - Vzduchotechnika</v>
      </c>
      <c r="F54" s="42"/>
      <c r="G54" s="42"/>
      <c r="H54" s="42"/>
      <c r="I54" s="150"/>
      <c r="J54" s="42"/>
      <c r="K54" s="42"/>
      <c r="L54" s="151"/>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150"/>
      <c r="J55" s="42"/>
      <c r="K55" s="42"/>
      <c r="L55" s="151"/>
      <c r="S55" s="40"/>
      <c r="T55" s="40"/>
      <c r="U55" s="40"/>
      <c r="V55" s="40"/>
      <c r="W55" s="40"/>
      <c r="X55" s="40"/>
      <c r="Y55" s="40"/>
      <c r="Z55" s="40"/>
      <c r="AA55" s="40"/>
      <c r="AB55" s="40"/>
      <c r="AC55" s="40"/>
      <c r="AD55" s="40"/>
      <c r="AE55" s="40"/>
    </row>
    <row r="56" s="2" customFormat="1" ht="12" customHeight="1">
      <c r="A56" s="40"/>
      <c r="B56" s="41"/>
      <c r="C56" s="34" t="s">
        <v>22</v>
      </c>
      <c r="D56" s="42"/>
      <c r="E56" s="42"/>
      <c r="F56" s="29" t="str">
        <f>F14</f>
        <v>Libkovice 37</v>
      </c>
      <c r="G56" s="42"/>
      <c r="H56" s="42"/>
      <c r="I56" s="153" t="s">
        <v>24</v>
      </c>
      <c r="J56" s="74" t="str">
        <f>IF(J14="","",J14)</f>
        <v>7. 10. 2019</v>
      </c>
      <c r="K56" s="42"/>
      <c r="L56" s="151"/>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25.65" customHeight="1">
      <c r="A58" s="40"/>
      <c r="B58" s="41"/>
      <c r="C58" s="34" t="s">
        <v>26</v>
      </c>
      <c r="D58" s="42"/>
      <c r="E58" s="42"/>
      <c r="F58" s="29" t="str">
        <f>E17</f>
        <v>Obec Libkovice</v>
      </c>
      <c r="G58" s="42"/>
      <c r="H58" s="42"/>
      <c r="I58" s="153" t="s">
        <v>32</v>
      </c>
      <c r="J58" s="38" t="str">
        <f>E23</f>
        <v>SONETBUILDING s.r.o</v>
      </c>
      <c r="K58" s="42"/>
      <c r="L58" s="151"/>
      <c r="S58" s="40"/>
      <c r="T58" s="40"/>
      <c r="U58" s="40"/>
      <c r="V58" s="40"/>
      <c r="W58" s="40"/>
      <c r="X58" s="40"/>
      <c r="Y58" s="40"/>
      <c r="Z58" s="40"/>
      <c r="AA58" s="40"/>
      <c r="AB58" s="40"/>
      <c r="AC58" s="40"/>
      <c r="AD58" s="40"/>
      <c r="AE58" s="40"/>
    </row>
    <row r="59" s="2" customFormat="1" ht="15.15" customHeight="1">
      <c r="A59" s="40"/>
      <c r="B59" s="41"/>
      <c r="C59" s="34" t="s">
        <v>30</v>
      </c>
      <c r="D59" s="42"/>
      <c r="E59" s="42"/>
      <c r="F59" s="29" t="str">
        <f>IF(E20="","",E20)</f>
        <v>Vyplň údaj</v>
      </c>
      <c r="G59" s="42"/>
      <c r="H59" s="42"/>
      <c r="I59" s="153" t="s">
        <v>35</v>
      </c>
      <c r="J59" s="38" t="str">
        <f>E26</f>
        <v>Toman Martin</v>
      </c>
      <c r="K59" s="42"/>
      <c r="L59" s="151"/>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150"/>
      <c r="J60" s="42"/>
      <c r="K60" s="42"/>
      <c r="L60" s="151"/>
      <c r="S60" s="40"/>
      <c r="T60" s="40"/>
      <c r="U60" s="40"/>
      <c r="V60" s="40"/>
      <c r="W60" s="40"/>
      <c r="X60" s="40"/>
      <c r="Y60" s="40"/>
      <c r="Z60" s="40"/>
      <c r="AA60" s="40"/>
      <c r="AB60" s="40"/>
      <c r="AC60" s="40"/>
      <c r="AD60" s="40"/>
      <c r="AE60" s="40"/>
    </row>
    <row r="61" s="2" customFormat="1" ht="29.28" customHeight="1">
      <c r="A61" s="40"/>
      <c r="B61" s="41"/>
      <c r="C61" s="184" t="s">
        <v>216</v>
      </c>
      <c r="D61" s="185"/>
      <c r="E61" s="185"/>
      <c r="F61" s="185"/>
      <c r="G61" s="185"/>
      <c r="H61" s="185"/>
      <c r="I61" s="186"/>
      <c r="J61" s="187" t="s">
        <v>217</v>
      </c>
      <c r="K61" s="185"/>
      <c r="L61" s="151"/>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150"/>
      <c r="J62" s="42"/>
      <c r="K62" s="42"/>
      <c r="L62" s="151"/>
      <c r="S62" s="40"/>
      <c r="T62" s="40"/>
      <c r="U62" s="40"/>
      <c r="V62" s="40"/>
      <c r="W62" s="40"/>
      <c r="X62" s="40"/>
      <c r="Y62" s="40"/>
      <c r="Z62" s="40"/>
      <c r="AA62" s="40"/>
      <c r="AB62" s="40"/>
      <c r="AC62" s="40"/>
      <c r="AD62" s="40"/>
      <c r="AE62" s="40"/>
    </row>
    <row r="63" s="2" customFormat="1" ht="22.8" customHeight="1">
      <c r="A63" s="40"/>
      <c r="B63" s="41"/>
      <c r="C63" s="188" t="s">
        <v>72</v>
      </c>
      <c r="D63" s="42"/>
      <c r="E63" s="42"/>
      <c r="F63" s="42"/>
      <c r="G63" s="42"/>
      <c r="H63" s="42"/>
      <c r="I63" s="150"/>
      <c r="J63" s="104">
        <f>J89</f>
        <v>0</v>
      </c>
      <c r="K63" s="42"/>
      <c r="L63" s="151"/>
      <c r="S63" s="40"/>
      <c r="T63" s="40"/>
      <c r="U63" s="40"/>
      <c r="V63" s="40"/>
      <c r="W63" s="40"/>
      <c r="X63" s="40"/>
      <c r="Y63" s="40"/>
      <c r="Z63" s="40"/>
      <c r="AA63" s="40"/>
      <c r="AB63" s="40"/>
      <c r="AC63" s="40"/>
      <c r="AD63" s="40"/>
      <c r="AE63" s="40"/>
      <c r="AU63" s="19" t="s">
        <v>218</v>
      </c>
    </row>
    <row r="64" s="9" customFormat="1" ht="24.96" customHeight="1">
      <c r="A64" s="9"/>
      <c r="B64" s="189"/>
      <c r="C64" s="190"/>
      <c r="D64" s="191" t="s">
        <v>2835</v>
      </c>
      <c r="E64" s="192"/>
      <c r="F64" s="192"/>
      <c r="G64" s="192"/>
      <c r="H64" s="192"/>
      <c r="I64" s="193"/>
      <c r="J64" s="194">
        <f>J90</f>
        <v>0</v>
      </c>
      <c r="K64" s="190"/>
      <c r="L64" s="195"/>
      <c r="S64" s="9"/>
      <c r="T64" s="9"/>
      <c r="U64" s="9"/>
      <c r="V64" s="9"/>
      <c r="W64" s="9"/>
      <c r="X64" s="9"/>
      <c r="Y64" s="9"/>
      <c r="Z64" s="9"/>
      <c r="AA64" s="9"/>
      <c r="AB64" s="9"/>
      <c r="AC64" s="9"/>
      <c r="AD64" s="9"/>
      <c r="AE64" s="9"/>
    </row>
    <row r="65" s="10" customFormat="1" ht="19.92" customHeight="1">
      <c r="A65" s="10"/>
      <c r="B65" s="196"/>
      <c r="C65" s="127"/>
      <c r="D65" s="197" t="s">
        <v>2836</v>
      </c>
      <c r="E65" s="198"/>
      <c r="F65" s="198"/>
      <c r="G65" s="198"/>
      <c r="H65" s="198"/>
      <c r="I65" s="199"/>
      <c r="J65" s="200">
        <f>J91</f>
        <v>0</v>
      </c>
      <c r="K65" s="127"/>
      <c r="L65" s="201"/>
      <c r="S65" s="10"/>
      <c r="T65" s="10"/>
      <c r="U65" s="10"/>
      <c r="V65" s="10"/>
      <c r="W65" s="10"/>
      <c r="X65" s="10"/>
      <c r="Y65" s="10"/>
      <c r="Z65" s="10"/>
      <c r="AA65" s="10"/>
      <c r="AB65" s="10"/>
      <c r="AC65" s="10"/>
      <c r="AD65" s="10"/>
      <c r="AE65" s="10"/>
    </row>
    <row r="66" s="9" customFormat="1" ht="24.96" customHeight="1">
      <c r="A66" s="9"/>
      <c r="B66" s="189"/>
      <c r="C66" s="190"/>
      <c r="D66" s="191" t="s">
        <v>2684</v>
      </c>
      <c r="E66" s="192"/>
      <c r="F66" s="192"/>
      <c r="G66" s="192"/>
      <c r="H66" s="192"/>
      <c r="I66" s="193"/>
      <c r="J66" s="194">
        <f>J103</f>
        <v>0</v>
      </c>
      <c r="K66" s="190"/>
      <c r="L66" s="195"/>
      <c r="S66" s="9"/>
      <c r="T66" s="9"/>
      <c r="U66" s="9"/>
      <c r="V66" s="9"/>
      <c r="W66" s="9"/>
      <c r="X66" s="9"/>
      <c r="Y66" s="9"/>
      <c r="Z66" s="9"/>
      <c r="AA66" s="9"/>
      <c r="AB66" s="9"/>
      <c r="AC66" s="9"/>
      <c r="AD66" s="9"/>
      <c r="AE66" s="9"/>
    </row>
    <row r="67" s="10" customFormat="1" ht="19.92" customHeight="1">
      <c r="A67" s="10"/>
      <c r="B67" s="196"/>
      <c r="C67" s="127"/>
      <c r="D67" s="197" t="s">
        <v>2837</v>
      </c>
      <c r="E67" s="198"/>
      <c r="F67" s="198"/>
      <c r="G67" s="198"/>
      <c r="H67" s="198"/>
      <c r="I67" s="199"/>
      <c r="J67" s="200">
        <f>J104</f>
        <v>0</v>
      </c>
      <c r="K67" s="127"/>
      <c r="L67" s="201"/>
      <c r="S67" s="10"/>
      <c r="T67" s="10"/>
      <c r="U67" s="10"/>
      <c r="V67" s="10"/>
      <c r="W67" s="10"/>
      <c r="X67" s="10"/>
      <c r="Y67" s="10"/>
      <c r="Z67" s="10"/>
      <c r="AA67" s="10"/>
      <c r="AB67" s="10"/>
      <c r="AC67" s="10"/>
      <c r="AD67" s="10"/>
      <c r="AE67" s="10"/>
    </row>
    <row r="68" s="2" customFormat="1" ht="21.84" customHeight="1">
      <c r="A68" s="40"/>
      <c r="B68" s="41"/>
      <c r="C68" s="42"/>
      <c r="D68" s="42"/>
      <c r="E68" s="42"/>
      <c r="F68" s="42"/>
      <c r="G68" s="42"/>
      <c r="H68" s="42"/>
      <c r="I68" s="150"/>
      <c r="J68" s="42"/>
      <c r="K68" s="42"/>
      <c r="L68" s="151"/>
      <c r="S68" s="40"/>
      <c r="T68" s="40"/>
      <c r="U68" s="40"/>
      <c r="V68" s="40"/>
      <c r="W68" s="40"/>
      <c r="X68" s="40"/>
      <c r="Y68" s="40"/>
      <c r="Z68" s="40"/>
      <c r="AA68" s="40"/>
      <c r="AB68" s="40"/>
      <c r="AC68" s="40"/>
      <c r="AD68" s="40"/>
      <c r="AE68" s="40"/>
    </row>
    <row r="69" s="2" customFormat="1" ht="6.96" customHeight="1">
      <c r="A69" s="40"/>
      <c r="B69" s="61"/>
      <c r="C69" s="62"/>
      <c r="D69" s="62"/>
      <c r="E69" s="62"/>
      <c r="F69" s="62"/>
      <c r="G69" s="62"/>
      <c r="H69" s="62"/>
      <c r="I69" s="179"/>
      <c r="J69" s="62"/>
      <c r="K69" s="62"/>
      <c r="L69" s="151"/>
      <c r="S69" s="40"/>
      <c r="T69" s="40"/>
      <c r="U69" s="40"/>
      <c r="V69" s="40"/>
      <c r="W69" s="40"/>
      <c r="X69" s="40"/>
      <c r="Y69" s="40"/>
      <c r="Z69" s="40"/>
      <c r="AA69" s="40"/>
      <c r="AB69" s="40"/>
      <c r="AC69" s="40"/>
      <c r="AD69" s="40"/>
      <c r="AE69" s="40"/>
    </row>
    <row r="73" s="2" customFormat="1" ht="6.96" customHeight="1">
      <c r="A73" s="40"/>
      <c r="B73" s="63"/>
      <c r="C73" s="64"/>
      <c r="D73" s="64"/>
      <c r="E73" s="64"/>
      <c r="F73" s="64"/>
      <c r="G73" s="64"/>
      <c r="H73" s="64"/>
      <c r="I73" s="182"/>
      <c r="J73" s="64"/>
      <c r="K73" s="64"/>
      <c r="L73" s="151"/>
      <c r="S73" s="40"/>
      <c r="T73" s="40"/>
      <c r="U73" s="40"/>
      <c r="V73" s="40"/>
      <c r="W73" s="40"/>
      <c r="X73" s="40"/>
      <c r="Y73" s="40"/>
      <c r="Z73" s="40"/>
      <c r="AA73" s="40"/>
      <c r="AB73" s="40"/>
      <c r="AC73" s="40"/>
      <c r="AD73" s="40"/>
      <c r="AE73" s="40"/>
    </row>
    <row r="74" s="2" customFormat="1" ht="24.96" customHeight="1">
      <c r="A74" s="40"/>
      <c r="B74" s="41"/>
      <c r="C74" s="25" t="s">
        <v>244</v>
      </c>
      <c r="D74" s="42"/>
      <c r="E74" s="42"/>
      <c r="F74" s="42"/>
      <c r="G74" s="42"/>
      <c r="H74" s="42"/>
      <c r="I74" s="150"/>
      <c r="J74" s="42"/>
      <c r="K74" s="42"/>
      <c r="L74" s="151"/>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150"/>
      <c r="J75" s="42"/>
      <c r="K75" s="42"/>
      <c r="L75" s="151"/>
      <c r="S75" s="40"/>
      <c r="T75" s="40"/>
      <c r="U75" s="40"/>
      <c r="V75" s="40"/>
      <c r="W75" s="40"/>
      <c r="X75" s="40"/>
      <c r="Y75" s="40"/>
      <c r="Z75" s="40"/>
      <c r="AA75" s="40"/>
      <c r="AB75" s="40"/>
      <c r="AC75" s="40"/>
      <c r="AD75" s="40"/>
      <c r="AE75" s="40"/>
    </row>
    <row r="76" s="2" customFormat="1" ht="12" customHeight="1">
      <c r="A76" s="40"/>
      <c r="B76" s="41"/>
      <c r="C76" s="34" t="s">
        <v>16</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16.5" customHeight="1">
      <c r="A77" s="40"/>
      <c r="B77" s="41"/>
      <c r="C77" s="42"/>
      <c r="D77" s="42"/>
      <c r="E77" s="183" t="str">
        <f>E7</f>
        <v>SEN a stavební úpravy objektu občanského vybavení č.p. 37</v>
      </c>
      <c r="F77" s="34"/>
      <c r="G77" s="34"/>
      <c r="H77" s="34"/>
      <c r="I77" s="150"/>
      <c r="J77" s="42"/>
      <c r="K77" s="42"/>
      <c r="L77" s="151"/>
      <c r="S77" s="40"/>
      <c r="T77" s="40"/>
      <c r="U77" s="40"/>
      <c r="V77" s="40"/>
      <c r="W77" s="40"/>
      <c r="X77" s="40"/>
      <c r="Y77" s="40"/>
      <c r="Z77" s="40"/>
      <c r="AA77" s="40"/>
      <c r="AB77" s="40"/>
      <c r="AC77" s="40"/>
      <c r="AD77" s="40"/>
      <c r="AE77" s="40"/>
    </row>
    <row r="78" s="1" customFormat="1" ht="12" customHeight="1">
      <c r="B78" s="23"/>
      <c r="C78" s="34" t="s">
        <v>166</v>
      </c>
      <c r="D78" s="24"/>
      <c r="E78" s="24"/>
      <c r="F78" s="24"/>
      <c r="G78" s="24"/>
      <c r="H78" s="24"/>
      <c r="I78" s="141"/>
      <c r="J78" s="24"/>
      <c r="K78" s="24"/>
      <c r="L78" s="22"/>
    </row>
    <row r="79" s="2" customFormat="1" ht="16.5" customHeight="1">
      <c r="A79" s="40"/>
      <c r="B79" s="41"/>
      <c r="C79" s="42"/>
      <c r="D79" s="42"/>
      <c r="E79" s="183" t="s">
        <v>170</v>
      </c>
      <c r="F79" s="42"/>
      <c r="G79" s="42"/>
      <c r="H79" s="42"/>
      <c r="I79" s="150"/>
      <c r="J79" s="42"/>
      <c r="K79" s="42"/>
      <c r="L79" s="151"/>
      <c r="S79" s="40"/>
      <c r="T79" s="40"/>
      <c r="U79" s="40"/>
      <c r="V79" s="40"/>
      <c r="W79" s="40"/>
      <c r="X79" s="40"/>
      <c r="Y79" s="40"/>
      <c r="Z79" s="40"/>
      <c r="AA79" s="40"/>
      <c r="AB79" s="40"/>
      <c r="AC79" s="40"/>
      <c r="AD79" s="40"/>
      <c r="AE79" s="40"/>
    </row>
    <row r="80" s="2" customFormat="1" ht="12" customHeight="1">
      <c r="A80" s="40"/>
      <c r="B80" s="41"/>
      <c r="C80" s="34" t="s">
        <v>174</v>
      </c>
      <c r="D80" s="42"/>
      <c r="E80" s="42"/>
      <c r="F80" s="42"/>
      <c r="G80" s="42"/>
      <c r="H80" s="42"/>
      <c r="I80" s="150"/>
      <c r="J80" s="42"/>
      <c r="K80" s="42"/>
      <c r="L80" s="151"/>
      <c r="S80" s="40"/>
      <c r="T80" s="40"/>
      <c r="U80" s="40"/>
      <c r="V80" s="40"/>
      <c r="W80" s="40"/>
      <c r="X80" s="40"/>
      <c r="Y80" s="40"/>
      <c r="Z80" s="40"/>
      <c r="AA80" s="40"/>
      <c r="AB80" s="40"/>
      <c r="AC80" s="40"/>
      <c r="AD80" s="40"/>
      <c r="AE80" s="40"/>
    </row>
    <row r="81" s="2" customFormat="1" ht="16.5" customHeight="1">
      <c r="A81" s="40"/>
      <c r="B81" s="41"/>
      <c r="C81" s="42"/>
      <c r="D81" s="42"/>
      <c r="E81" s="71" t="str">
        <f>E11</f>
        <v>SO-01.6 - Vzduchotechnika</v>
      </c>
      <c r="F81" s="42"/>
      <c r="G81" s="42"/>
      <c r="H81" s="42"/>
      <c r="I81" s="150"/>
      <c r="J81" s="42"/>
      <c r="K81" s="42"/>
      <c r="L81" s="151"/>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150"/>
      <c r="J82" s="42"/>
      <c r="K82" s="42"/>
      <c r="L82" s="151"/>
      <c r="S82" s="40"/>
      <c r="T82" s="40"/>
      <c r="U82" s="40"/>
      <c r="V82" s="40"/>
      <c r="W82" s="40"/>
      <c r="X82" s="40"/>
      <c r="Y82" s="40"/>
      <c r="Z82" s="40"/>
      <c r="AA82" s="40"/>
      <c r="AB82" s="40"/>
      <c r="AC82" s="40"/>
      <c r="AD82" s="40"/>
      <c r="AE82" s="40"/>
    </row>
    <row r="83" s="2" customFormat="1" ht="12" customHeight="1">
      <c r="A83" s="40"/>
      <c r="B83" s="41"/>
      <c r="C83" s="34" t="s">
        <v>22</v>
      </c>
      <c r="D83" s="42"/>
      <c r="E83" s="42"/>
      <c r="F83" s="29" t="str">
        <f>F14</f>
        <v>Libkovice 37</v>
      </c>
      <c r="G83" s="42"/>
      <c r="H83" s="42"/>
      <c r="I83" s="153" t="s">
        <v>24</v>
      </c>
      <c r="J83" s="74" t="str">
        <f>IF(J14="","",J14)</f>
        <v>7. 10. 2019</v>
      </c>
      <c r="K83" s="42"/>
      <c r="L83" s="151"/>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25.65" customHeight="1">
      <c r="A85" s="40"/>
      <c r="B85" s="41"/>
      <c r="C85" s="34" t="s">
        <v>26</v>
      </c>
      <c r="D85" s="42"/>
      <c r="E85" s="42"/>
      <c r="F85" s="29" t="str">
        <f>E17</f>
        <v>Obec Libkovice</v>
      </c>
      <c r="G85" s="42"/>
      <c r="H85" s="42"/>
      <c r="I85" s="153" t="s">
        <v>32</v>
      </c>
      <c r="J85" s="38" t="str">
        <f>E23</f>
        <v>SONETBUILDING s.r.o</v>
      </c>
      <c r="K85" s="42"/>
      <c r="L85" s="151"/>
      <c r="S85" s="40"/>
      <c r="T85" s="40"/>
      <c r="U85" s="40"/>
      <c r="V85" s="40"/>
      <c r="W85" s="40"/>
      <c r="X85" s="40"/>
      <c r="Y85" s="40"/>
      <c r="Z85" s="40"/>
      <c r="AA85" s="40"/>
      <c r="AB85" s="40"/>
      <c r="AC85" s="40"/>
      <c r="AD85" s="40"/>
      <c r="AE85" s="40"/>
    </row>
    <row r="86" s="2" customFormat="1" ht="15.15" customHeight="1">
      <c r="A86" s="40"/>
      <c r="B86" s="41"/>
      <c r="C86" s="34" t="s">
        <v>30</v>
      </c>
      <c r="D86" s="42"/>
      <c r="E86" s="42"/>
      <c r="F86" s="29" t="str">
        <f>IF(E20="","",E20)</f>
        <v>Vyplň údaj</v>
      </c>
      <c r="G86" s="42"/>
      <c r="H86" s="42"/>
      <c r="I86" s="153" t="s">
        <v>35</v>
      </c>
      <c r="J86" s="38" t="str">
        <f>E26</f>
        <v>Toman Martin</v>
      </c>
      <c r="K86" s="42"/>
      <c r="L86" s="151"/>
      <c r="S86" s="40"/>
      <c r="T86" s="40"/>
      <c r="U86" s="40"/>
      <c r="V86" s="40"/>
      <c r="W86" s="40"/>
      <c r="X86" s="40"/>
      <c r="Y86" s="40"/>
      <c r="Z86" s="40"/>
      <c r="AA86" s="40"/>
      <c r="AB86" s="40"/>
      <c r="AC86" s="40"/>
      <c r="AD86" s="40"/>
      <c r="AE86" s="40"/>
    </row>
    <row r="87" s="2" customFormat="1" ht="10.32" customHeight="1">
      <c r="A87" s="40"/>
      <c r="B87" s="41"/>
      <c r="C87" s="42"/>
      <c r="D87" s="42"/>
      <c r="E87" s="42"/>
      <c r="F87" s="42"/>
      <c r="G87" s="42"/>
      <c r="H87" s="42"/>
      <c r="I87" s="150"/>
      <c r="J87" s="42"/>
      <c r="K87" s="42"/>
      <c r="L87" s="151"/>
      <c r="S87" s="40"/>
      <c r="T87" s="40"/>
      <c r="U87" s="40"/>
      <c r="V87" s="40"/>
      <c r="W87" s="40"/>
      <c r="X87" s="40"/>
      <c r="Y87" s="40"/>
      <c r="Z87" s="40"/>
      <c r="AA87" s="40"/>
      <c r="AB87" s="40"/>
      <c r="AC87" s="40"/>
      <c r="AD87" s="40"/>
      <c r="AE87" s="40"/>
    </row>
    <row r="88" s="11" customFormat="1" ht="29.28" customHeight="1">
      <c r="A88" s="202"/>
      <c r="B88" s="203"/>
      <c r="C88" s="204" t="s">
        <v>245</v>
      </c>
      <c r="D88" s="205" t="s">
        <v>59</v>
      </c>
      <c r="E88" s="205" t="s">
        <v>55</v>
      </c>
      <c r="F88" s="205" t="s">
        <v>56</v>
      </c>
      <c r="G88" s="205" t="s">
        <v>246</v>
      </c>
      <c r="H88" s="205" t="s">
        <v>247</v>
      </c>
      <c r="I88" s="206" t="s">
        <v>248</v>
      </c>
      <c r="J88" s="205" t="s">
        <v>217</v>
      </c>
      <c r="K88" s="207" t="s">
        <v>249</v>
      </c>
      <c r="L88" s="208"/>
      <c r="M88" s="94" t="s">
        <v>21</v>
      </c>
      <c r="N88" s="95" t="s">
        <v>44</v>
      </c>
      <c r="O88" s="95" t="s">
        <v>250</v>
      </c>
      <c r="P88" s="95" t="s">
        <v>251</v>
      </c>
      <c r="Q88" s="95" t="s">
        <v>252</v>
      </c>
      <c r="R88" s="95" t="s">
        <v>253</v>
      </c>
      <c r="S88" s="95" t="s">
        <v>254</v>
      </c>
      <c r="T88" s="96" t="s">
        <v>255</v>
      </c>
      <c r="U88" s="202"/>
      <c r="V88" s="202"/>
      <c r="W88" s="202"/>
      <c r="X88" s="202"/>
      <c r="Y88" s="202"/>
      <c r="Z88" s="202"/>
      <c r="AA88" s="202"/>
      <c r="AB88" s="202"/>
      <c r="AC88" s="202"/>
      <c r="AD88" s="202"/>
      <c r="AE88" s="202"/>
    </row>
    <row r="89" s="2" customFormat="1" ht="22.8" customHeight="1">
      <c r="A89" s="40"/>
      <c r="B89" s="41"/>
      <c r="C89" s="101" t="s">
        <v>256</v>
      </c>
      <c r="D89" s="42"/>
      <c r="E89" s="42"/>
      <c r="F89" s="42"/>
      <c r="G89" s="42"/>
      <c r="H89" s="42"/>
      <c r="I89" s="150"/>
      <c r="J89" s="209">
        <f>BK89</f>
        <v>0</v>
      </c>
      <c r="K89" s="42"/>
      <c r="L89" s="46"/>
      <c r="M89" s="97"/>
      <c r="N89" s="210"/>
      <c r="O89" s="98"/>
      <c r="P89" s="211">
        <f>P90+P103</f>
        <v>0</v>
      </c>
      <c r="Q89" s="98"/>
      <c r="R89" s="211">
        <f>R90+R103</f>
        <v>0.26902999999999999</v>
      </c>
      <c r="S89" s="98"/>
      <c r="T89" s="212">
        <f>T90+T103</f>
        <v>0</v>
      </c>
      <c r="U89" s="40"/>
      <c r="V89" s="40"/>
      <c r="W89" s="40"/>
      <c r="X89" s="40"/>
      <c r="Y89" s="40"/>
      <c r="Z89" s="40"/>
      <c r="AA89" s="40"/>
      <c r="AB89" s="40"/>
      <c r="AC89" s="40"/>
      <c r="AD89" s="40"/>
      <c r="AE89" s="40"/>
      <c r="AT89" s="19" t="s">
        <v>73</v>
      </c>
      <c r="AU89" s="19" t="s">
        <v>218</v>
      </c>
      <c r="BK89" s="213">
        <f>BK90+BK103</f>
        <v>0</v>
      </c>
    </row>
    <row r="90" s="12" customFormat="1" ht="25.92" customHeight="1">
      <c r="A90" s="12"/>
      <c r="B90" s="214"/>
      <c r="C90" s="215"/>
      <c r="D90" s="216" t="s">
        <v>73</v>
      </c>
      <c r="E90" s="217" t="s">
        <v>968</v>
      </c>
      <c r="F90" s="217" t="s">
        <v>968</v>
      </c>
      <c r="G90" s="215"/>
      <c r="H90" s="215"/>
      <c r="I90" s="218"/>
      <c r="J90" s="219">
        <f>BK90</f>
        <v>0</v>
      </c>
      <c r="K90" s="215"/>
      <c r="L90" s="220"/>
      <c r="M90" s="221"/>
      <c r="N90" s="222"/>
      <c r="O90" s="222"/>
      <c r="P90" s="223">
        <f>P91</f>
        <v>0</v>
      </c>
      <c r="Q90" s="222"/>
      <c r="R90" s="223">
        <f>R91</f>
        <v>0.26902999999999999</v>
      </c>
      <c r="S90" s="222"/>
      <c r="T90" s="224">
        <f>T91</f>
        <v>0</v>
      </c>
      <c r="U90" s="12"/>
      <c r="V90" s="12"/>
      <c r="W90" s="12"/>
      <c r="X90" s="12"/>
      <c r="Y90" s="12"/>
      <c r="Z90" s="12"/>
      <c r="AA90" s="12"/>
      <c r="AB90" s="12"/>
      <c r="AC90" s="12"/>
      <c r="AD90" s="12"/>
      <c r="AE90" s="12"/>
      <c r="AR90" s="225" t="s">
        <v>83</v>
      </c>
      <c r="AT90" s="226" t="s">
        <v>73</v>
      </c>
      <c r="AU90" s="226" t="s">
        <v>74</v>
      </c>
      <c r="AY90" s="225" t="s">
        <v>259</v>
      </c>
      <c r="BK90" s="227">
        <f>BK91</f>
        <v>0</v>
      </c>
    </row>
    <row r="91" s="12" customFormat="1" ht="22.8" customHeight="1">
      <c r="A91" s="12"/>
      <c r="B91" s="214"/>
      <c r="C91" s="215"/>
      <c r="D91" s="216" t="s">
        <v>73</v>
      </c>
      <c r="E91" s="228" t="s">
        <v>2838</v>
      </c>
      <c r="F91" s="228" t="s">
        <v>139</v>
      </c>
      <c r="G91" s="215"/>
      <c r="H91" s="215"/>
      <c r="I91" s="218"/>
      <c r="J91" s="229">
        <f>BK91</f>
        <v>0</v>
      </c>
      <c r="K91" s="215"/>
      <c r="L91" s="220"/>
      <c r="M91" s="221"/>
      <c r="N91" s="222"/>
      <c r="O91" s="222"/>
      <c r="P91" s="223">
        <f>SUM(P92:P102)</f>
        <v>0</v>
      </c>
      <c r="Q91" s="222"/>
      <c r="R91" s="223">
        <f>SUM(R92:R102)</f>
        <v>0.26902999999999999</v>
      </c>
      <c r="S91" s="222"/>
      <c r="T91" s="224">
        <f>SUM(T92:T102)</f>
        <v>0</v>
      </c>
      <c r="U91" s="12"/>
      <c r="V91" s="12"/>
      <c r="W91" s="12"/>
      <c r="X91" s="12"/>
      <c r="Y91" s="12"/>
      <c r="Z91" s="12"/>
      <c r="AA91" s="12"/>
      <c r="AB91" s="12"/>
      <c r="AC91" s="12"/>
      <c r="AD91" s="12"/>
      <c r="AE91" s="12"/>
      <c r="AR91" s="225" t="s">
        <v>83</v>
      </c>
      <c r="AT91" s="226" t="s">
        <v>73</v>
      </c>
      <c r="AU91" s="226" t="s">
        <v>81</v>
      </c>
      <c r="AY91" s="225" t="s">
        <v>259</v>
      </c>
      <c r="BK91" s="227">
        <f>SUM(BK92:BK102)</f>
        <v>0</v>
      </c>
    </row>
    <row r="92" s="2" customFormat="1" ht="16.5" customHeight="1">
      <c r="A92" s="40"/>
      <c r="B92" s="41"/>
      <c r="C92" s="230" t="s">
        <v>81</v>
      </c>
      <c r="D92" s="230" t="s">
        <v>261</v>
      </c>
      <c r="E92" s="231" t="s">
        <v>2839</v>
      </c>
      <c r="F92" s="232" t="s">
        <v>2840</v>
      </c>
      <c r="G92" s="233" t="s">
        <v>432</v>
      </c>
      <c r="H92" s="234">
        <v>2</v>
      </c>
      <c r="I92" s="235"/>
      <c r="J92" s="236">
        <f>ROUND(I92*H92,2)</f>
        <v>0</v>
      </c>
      <c r="K92" s="232" t="s">
        <v>401</v>
      </c>
      <c r="L92" s="46"/>
      <c r="M92" s="237" t="s">
        <v>21</v>
      </c>
      <c r="N92" s="238" t="s">
        <v>46</v>
      </c>
      <c r="O92" s="86"/>
      <c r="P92" s="239">
        <f>O92*H92</f>
        <v>0</v>
      </c>
      <c r="Q92" s="239">
        <v>0</v>
      </c>
      <c r="R92" s="239">
        <f>Q92*H92</f>
        <v>0</v>
      </c>
      <c r="S92" s="239">
        <v>0</v>
      </c>
      <c r="T92" s="240">
        <f>S92*H92</f>
        <v>0</v>
      </c>
      <c r="U92" s="40"/>
      <c r="V92" s="40"/>
      <c r="W92" s="40"/>
      <c r="X92" s="40"/>
      <c r="Y92" s="40"/>
      <c r="Z92" s="40"/>
      <c r="AA92" s="40"/>
      <c r="AB92" s="40"/>
      <c r="AC92" s="40"/>
      <c r="AD92" s="40"/>
      <c r="AE92" s="40"/>
      <c r="AR92" s="241" t="s">
        <v>266</v>
      </c>
      <c r="AT92" s="241" t="s">
        <v>261</v>
      </c>
      <c r="AU92" s="241" t="s">
        <v>83</v>
      </c>
      <c r="AY92" s="19" t="s">
        <v>259</v>
      </c>
      <c r="BE92" s="242">
        <f>IF(N92="základní",J92,0)</f>
        <v>0</v>
      </c>
      <c r="BF92" s="242">
        <f>IF(N92="snížená",J92,0)</f>
        <v>0</v>
      </c>
      <c r="BG92" s="242">
        <f>IF(N92="zákl. přenesená",J92,0)</f>
        <v>0</v>
      </c>
      <c r="BH92" s="242">
        <f>IF(N92="sníž. přenesená",J92,0)</f>
        <v>0</v>
      </c>
      <c r="BI92" s="242">
        <f>IF(N92="nulová",J92,0)</f>
        <v>0</v>
      </c>
      <c r="BJ92" s="19" t="s">
        <v>83</v>
      </c>
      <c r="BK92" s="242">
        <f>ROUND(I92*H92,2)</f>
        <v>0</v>
      </c>
      <c r="BL92" s="19" t="s">
        <v>266</v>
      </c>
      <c r="BM92" s="241" t="s">
        <v>81</v>
      </c>
    </row>
    <row r="93" s="2" customFormat="1" ht="16.5" customHeight="1">
      <c r="A93" s="40"/>
      <c r="B93" s="41"/>
      <c r="C93" s="230" t="s">
        <v>83</v>
      </c>
      <c r="D93" s="230" t="s">
        <v>261</v>
      </c>
      <c r="E93" s="231" t="s">
        <v>2841</v>
      </c>
      <c r="F93" s="232" t="s">
        <v>2842</v>
      </c>
      <c r="G93" s="233" t="s">
        <v>432</v>
      </c>
      <c r="H93" s="234">
        <v>3</v>
      </c>
      <c r="I93" s="235"/>
      <c r="J93" s="236">
        <f>ROUND(I93*H93,2)</f>
        <v>0</v>
      </c>
      <c r="K93" s="232" t="s">
        <v>401</v>
      </c>
      <c r="L93" s="46"/>
      <c r="M93" s="237" t="s">
        <v>21</v>
      </c>
      <c r="N93" s="238" t="s">
        <v>46</v>
      </c>
      <c r="O93" s="86"/>
      <c r="P93" s="239">
        <f>O93*H93</f>
        <v>0</v>
      </c>
      <c r="Q93" s="239">
        <v>0</v>
      </c>
      <c r="R93" s="239">
        <f>Q93*H93</f>
        <v>0</v>
      </c>
      <c r="S93" s="239">
        <v>0</v>
      </c>
      <c r="T93" s="240">
        <f>S93*H93</f>
        <v>0</v>
      </c>
      <c r="U93" s="40"/>
      <c r="V93" s="40"/>
      <c r="W93" s="40"/>
      <c r="X93" s="40"/>
      <c r="Y93" s="40"/>
      <c r="Z93" s="40"/>
      <c r="AA93" s="40"/>
      <c r="AB93" s="40"/>
      <c r="AC93" s="40"/>
      <c r="AD93" s="40"/>
      <c r="AE93" s="40"/>
      <c r="AR93" s="241" t="s">
        <v>266</v>
      </c>
      <c r="AT93" s="241" t="s">
        <v>261</v>
      </c>
      <c r="AU93" s="241" t="s">
        <v>83</v>
      </c>
      <c r="AY93" s="19" t="s">
        <v>259</v>
      </c>
      <c r="BE93" s="242">
        <f>IF(N93="základní",J93,0)</f>
        <v>0</v>
      </c>
      <c r="BF93" s="242">
        <f>IF(N93="snížená",J93,0)</f>
        <v>0</v>
      </c>
      <c r="BG93" s="242">
        <f>IF(N93="zákl. přenesená",J93,0)</f>
        <v>0</v>
      </c>
      <c r="BH93" s="242">
        <f>IF(N93="sníž. přenesená",J93,0)</f>
        <v>0</v>
      </c>
      <c r="BI93" s="242">
        <f>IF(N93="nulová",J93,0)</f>
        <v>0</v>
      </c>
      <c r="BJ93" s="19" t="s">
        <v>83</v>
      </c>
      <c r="BK93" s="242">
        <f>ROUND(I93*H93,2)</f>
        <v>0</v>
      </c>
      <c r="BL93" s="19" t="s">
        <v>266</v>
      </c>
      <c r="BM93" s="241" t="s">
        <v>83</v>
      </c>
    </row>
    <row r="94" s="2" customFormat="1" ht="21.75" customHeight="1">
      <c r="A94" s="40"/>
      <c r="B94" s="41"/>
      <c r="C94" s="280" t="s">
        <v>94</v>
      </c>
      <c r="D94" s="280" t="s">
        <v>438</v>
      </c>
      <c r="E94" s="281" t="s">
        <v>2843</v>
      </c>
      <c r="F94" s="282" t="s">
        <v>2844</v>
      </c>
      <c r="G94" s="283" t="s">
        <v>432</v>
      </c>
      <c r="H94" s="284">
        <v>3</v>
      </c>
      <c r="I94" s="285"/>
      <c r="J94" s="286">
        <f>ROUND(I94*H94,2)</f>
        <v>0</v>
      </c>
      <c r="K94" s="282" t="s">
        <v>401</v>
      </c>
      <c r="L94" s="287"/>
      <c r="M94" s="288" t="s">
        <v>21</v>
      </c>
      <c r="N94" s="289" t="s">
        <v>46</v>
      </c>
      <c r="O94" s="86"/>
      <c r="P94" s="239">
        <f>O94*H94</f>
        <v>0</v>
      </c>
      <c r="Q94" s="239">
        <v>0.00080999999999999996</v>
      </c>
      <c r="R94" s="239">
        <f>Q94*H94</f>
        <v>0.0024299999999999999</v>
      </c>
      <c r="S94" s="239">
        <v>0</v>
      </c>
      <c r="T94" s="240">
        <f>S94*H94</f>
        <v>0</v>
      </c>
      <c r="U94" s="40"/>
      <c r="V94" s="40"/>
      <c r="W94" s="40"/>
      <c r="X94" s="40"/>
      <c r="Y94" s="40"/>
      <c r="Z94" s="40"/>
      <c r="AA94" s="40"/>
      <c r="AB94" s="40"/>
      <c r="AC94" s="40"/>
      <c r="AD94" s="40"/>
      <c r="AE94" s="40"/>
      <c r="AR94" s="241" t="s">
        <v>303</v>
      </c>
      <c r="AT94" s="241" t="s">
        <v>438</v>
      </c>
      <c r="AU94" s="241" t="s">
        <v>83</v>
      </c>
      <c r="AY94" s="19" t="s">
        <v>259</v>
      </c>
      <c r="BE94" s="242">
        <f>IF(N94="základní",J94,0)</f>
        <v>0</v>
      </c>
      <c r="BF94" s="242">
        <f>IF(N94="snížená",J94,0)</f>
        <v>0</v>
      </c>
      <c r="BG94" s="242">
        <f>IF(N94="zákl. přenesená",J94,0)</f>
        <v>0</v>
      </c>
      <c r="BH94" s="242">
        <f>IF(N94="sníž. přenesená",J94,0)</f>
        <v>0</v>
      </c>
      <c r="BI94" s="242">
        <f>IF(N94="nulová",J94,0)</f>
        <v>0</v>
      </c>
      <c r="BJ94" s="19" t="s">
        <v>83</v>
      </c>
      <c r="BK94" s="242">
        <f>ROUND(I94*H94,2)</f>
        <v>0</v>
      </c>
      <c r="BL94" s="19" t="s">
        <v>266</v>
      </c>
      <c r="BM94" s="241" t="s">
        <v>94</v>
      </c>
    </row>
    <row r="95" s="2" customFormat="1" ht="16.5" customHeight="1">
      <c r="A95" s="40"/>
      <c r="B95" s="41"/>
      <c r="C95" s="280" t="s">
        <v>266</v>
      </c>
      <c r="D95" s="280" t="s">
        <v>438</v>
      </c>
      <c r="E95" s="281" t="s">
        <v>2845</v>
      </c>
      <c r="F95" s="282" t="s">
        <v>2846</v>
      </c>
      <c r="G95" s="283" t="s">
        <v>432</v>
      </c>
      <c r="H95" s="284">
        <v>3</v>
      </c>
      <c r="I95" s="285"/>
      <c r="J95" s="286">
        <f>ROUND(I95*H95,2)</f>
        <v>0</v>
      </c>
      <c r="K95" s="282" t="s">
        <v>401</v>
      </c>
      <c r="L95" s="287"/>
      <c r="M95" s="288" t="s">
        <v>21</v>
      </c>
      <c r="N95" s="289" t="s">
        <v>46</v>
      </c>
      <c r="O95" s="86"/>
      <c r="P95" s="239">
        <f>O95*H95</f>
        <v>0</v>
      </c>
      <c r="Q95" s="239">
        <v>0.0022000000000000001</v>
      </c>
      <c r="R95" s="239">
        <f>Q95*H95</f>
        <v>0.0066</v>
      </c>
      <c r="S95" s="239">
        <v>0</v>
      </c>
      <c r="T95" s="240">
        <f>S95*H95</f>
        <v>0</v>
      </c>
      <c r="U95" s="40"/>
      <c r="V95" s="40"/>
      <c r="W95" s="40"/>
      <c r="X95" s="40"/>
      <c r="Y95" s="40"/>
      <c r="Z95" s="40"/>
      <c r="AA95" s="40"/>
      <c r="AB95" s="40"/>
      <c r="AC95" s="40"/>
      <c r="AD95" s="40"/>
      <c r="AE95" s="40"/>
      <c r="AR95" s="241" t="s">
        <v>303</v>
      </c>
      <c r="AT95" s="241" t="s">
        <v>438</v>
      </c>
      <c r="AU95" s="241" t="s">
        <v>83</v>
      </c>
      <c r="AY95" s="19" t="s">
        <v>259</v>
      </c>
      <c r="BE95" s="242">
        <f>IF(N95="základní",J95,0)</f>
        <v>0</v>
      </c>
      <c r="BF95" s="242">
        <f>IF(N95="snížená",J95,0)</f>
        <v>0</v>
      </c>
      <c r="BG95" s="242">
        <f>IF(N95="zákl. přenesená",J95,0)</f>
        <v>0</v>
      </c>
      <c r="BH95" s="242">
        <f>IF(N95="sníž. přenesená",J95,0)</f>
        <v>0</v>
      </c>
      <c r="BI95" s="242">
        <f>IF(N95="nulová",J95,0)</f>
        <v>0</v>
      </c>
      <c r="BJ95" s="19" t="s">
        <v>83</v>
      </c>
      <c r="BK95" s="242">
        <f>ROUND(I95*H95,2)</f>
        <v>0</v>
      </c>
      <c r="BL95" s="19" t="s">
        <v>266</v>
      </c>
      <c r="BM95" s="241" t="s">
        <v>266</v>
      </c>
    </row>
    <row r="96" s="2" customFormat="1" ht="21.75" customHeight="1">
      <c r="A96" s="40"/>
      <c r="B96" s="41"/>
      <c r="C96" s="280" t="s">
        <v>287</v>
      </c>
      <c r="D96" s="280" t="s">
        <v>438</v>
      </c>
      <c r="E96" s="281" t="s">
        <v>2847</v>
      </c>
      <c r="F96" s="282" t="s">
        <v>2848</v>
      </c>
      <c r="G96" s="283" t="s">
        <v>432</v>
      </c>
      <c r="H96" s="284">
        <v>2</v>
      </c>
      <c r="I96" s="285"/>
      <c r="J96" s="286">
        <f>ROUND(I96*H96,2)</f>
        <v>0</v>
      </c>
      <c r="K96" s="282" t="s">
        <v>401</v>
      </c>
      <c r="L96" s="287"/>
      <c r="M96" s="288" t="s">
        <v>21</v>
      </c>
      <c r="N96" s="289" t="s">
        <v>46</v>
      </c>
      <c r="O96" s="86"/>
      <c r="P96" s="239">
        <f>O96*H96</f>
        <v>0</v>
      </c>
      <c r="Q96" s="239">
        <v>0.13</v>
      </c>
      <c r="R96" s="239">
        <f>Q96*H96</f>
        <v>0.26000000000000001</v>
      </c>
      <c r="S96" s="239">
        <v>0</v>
      </c>
      <c r="T96" s="240">
        <f>S96*H96</f>
        <v>0</v>
      </c>
      <c r="U96" s="40"/>
      <c r="V96" s="40"/>
      <c r="W96" s="40"/>
      <c r="X96" s="40"/>
      <c r="Y96" s="40"/>
      <c r="Z96" s="40"/>
      <c r="AA96" s="40"/>
      <c r="AB96" s="40"/>
      <c r="AC96" s="40"/>
      <c r="AD96" s="40"/>
      <c r="AE96" s="40"/>
      <c r="AR96" s="241" t="s">
        <v>303</v>
      </c>
      <c r="AT96" s="241" t="s">
        <v>438</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287</v>
      </c>
    </row>
    <row r="97" s="2" customFormat="1" ht="21.75" customHeight="1">
      <c r="A97" s="40"/>
      <c r="B97" s="41"/>
      <c r="C97" s="280" t="s">
        <v>291</v>
      </c>
      <c r="D97" s="280" t="s">
        <v>438</v>
      </c>
      <c r="E97" s="281" t="s">
        <v>2849</v>
      </c>
      <c r="F97" s="282" t="s">
        <v>2850</v>
      </c>
      <c r="G97" s="283" t="s">
        <v>432</v>
      </c>
      <c r="H97" s="284">
        <v>2</v>
      </c>
      <c r="I97" s="285"/>
      <c r="J97" s="286">
        <f>ROUND(I97*H97,2)</f>
        <v>0</v>
      </c>
      <c r="K97" s="282" t="s">
        <v>401</v>
      </c>
      <c r="L97" s="287"/>
      <c r="M97" s="288" t="s">
        <v>21</v>
      </c>
      <c r="N97" s="289"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303</v>
      </c>
      <c r="AT97" s="241" t="s">
        <v>438</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291</v>
      </c>
    </row>
    <row r="98" s="2" customFormat="1" ht="33" customHeight="1">
      <c r="A98" s="40"/>
      <c r="B98" s="41"/>
      <c r="C98" s="280" t="s">
        <v>299</v>
      </c>
      <c r="D98" s="280" t="s">
        <v>438</v>
      </c>
      <c r="E98" s="281" t="s">
        <v>2851</v>
      </c>
      <c r="F98" s="282" t="s">
        <v>2852</v>
      </c>
      <c r="G98" s="283" t="s">
        <v>427</v>
      </c>
      <c r="H98" s="284">
        <v>1</v>
      </c>
      <c r="I98" s="285"/>
      <c r="J98" s="286">
        <f>ROUND(I98*H98,2)</f>
        <v>0</v>
      </c>
      <c r="K98" s="282" t="s">
        <v>401</v>
      </c>
      <c r="L98" s="287"/>
      <c r="M98" s="288" t="s">
        <v>21</v>
      </c>
      <c r="N98" s="289"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303</v>
      </c>
      <c r="AT98" s="241" t="s">
        <v>438</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299</v>
      </c>
    </row>
    <row r="99" s="2" customFormat="1" ht="21.75" customHeight="1">
      <c r="A99" s="40"/>
      <c r="B99" s="41"/>
      <c r="C99" s="280" t="s">
        <v>303</v>
      </c>
      <c r="D99" s="280" t="s">
        <v>438</v>
      </c>
      <c r="E99" s="281" t="s">
        <v>2853</v>
      </c>
      <c r="F99" s="282" t="s">
        <v>2854</v>
      </c>
      <c r="G99" s="283" t="s">
        <v>1716</v>
      </c>
      <c r="H99" s="284">
        <v>6</v>
      </c>
      <c r="I99" s="285"/>
      <c r="J99" s="286">
        <f>ROUND(I99*H99,2)</f>
        <v>0</v>
      </c>
      <c r="K99" s="282" t="s">
        <v>401</v>
      </c>
      <c r="L99" s="287"/>
      <c r="M99" s="288" t="s">
        <v>21</v>
      </c>
      <c r="N99" s="289"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303</v>
      </c>
      <c r="AT99" s="241" t="s">
        <v>438</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303</v>
      </c>
    </row>
    <row r="100" s="2" customFormat="1" ht="21.75" customHeight="1">
      <c r="A100" s="40"/>
      <c r="B100" s="41"/>
      <c r="C100" s="280" t="s">
        <v>310</v>
      </c>
      <c r="D100" s="280" t="s">
        <v>438</v>
      </c>
      <c r="E100" s="281" t="s">
        <v>2855</v>
      </c>
      <c r="F100" s="282" t="s">
        <v>2856</v>
      </c>
      <c r="G100" s="283" t="s">
        <v>449</v>
      </c>
      <c r="H100" s="284">
        <v>16</v>
      </c>
      <c r="I100" s="285"/>
      <c r="J100" s="286">
        <f>ROUND(I100*H100,2)</f>
        <v>0</v>
      </c>
      <c r="K100" s="282" t="s">
        <v>401</v>
      </c>
      <c r="L100" s="287"/>
      <c r="M100" s="288" t="s">
        <v>21</v>
      </c>
      <c r="N100" s="289"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303</v>
      </c>
      <c r="AT100" s="241" t="s">
        <v>438</v>
      </c>
      <c r="AU100" s="241" t="s">
        <v>83</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310</v>
      </c>
    </row>
    <row r="101" s="2" customFormat="1" ht="16.5" customHeight="1">
      <c r="A101" s="40"/>
      <c r="B101" s="41"/>
      <c r="C101" s="280" t="s">
        <v>314</v>
      </c>
      <c r="D101" s="280" t="s">
        <v>438</v>
      </c>
      <c r="E101" s="281" t="s">
        <v>2857</v>
      </c>
      <c r="F101" s="282" t="s">
        <v>2858</v>
      </c>
      <c r="G101" s="283" t="s">
        <v>1716</v>
      </c>
      <c r="H101" s="284">
        <v>6</v>
      </c>
      <c r="I101" s="285"/>
      <c r="J101" s="286">
        <f>ROUND(I101*H101,2)</f>
        <v>0</v>
      </c>
      <c r="K101" s="282" t="s">
        <v>401</v>
      </c>
      <c r="L101" s="287"/>
      <c r="M101" s="288" t="s">
        <v>21</v>
      </c>
      <c r="N101" s="289"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303</v>
      </c>
      <c r="AT101" s="241" t="s">
        <v>438</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314</v>
      </c>
    </row>
    <row r="102" s="2" customFormat="1" ht="21.75" customHeight="1">
      <c r="A102" s="40"/>
      <c r="B102" s="41"/>
      <c r="C102" s="230" t="s">
        <v>323</v>
      </c>
      <c r="D102" s="230" t="s">
        <v>261</v>
      </c>
      <c r="E102" s="231" t="s">
        <v>2859</v>
      </c>
      <c r="F102" s="232" t="s">
        <v>2860</v>
      </c>
      <c r="G102" s="233" t="s">
        <v>427</v>
      </c>
      <c r="H102" s="234">
        <v>0.26900000000000002</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323</v>
      </c>
    </row>
    <row r="103" s="12" customFormat="1" ht="25.92" customHeight="1">
      <c r="A103" s="12"/>
      <c r="B103" s="214"/>
      <c r="C103" s="215"/>
      <c r="D103" s="216" t="s">
        <v>73</v>
      </c>
      <c r="E103" s="217" t="s">
        <v>257</v>
      </c>
      <c r="F103" s="217" t="s">
        <v>257</v>
      </c>
      <c r="G103" s="215"/>
      <c r="H103" s="215"/>
      <c r="I103" s="218"/>
      <c r="J103" s="219">
        <f>BK103</f>
        <v>0</v>
      </c>
      <c r="K103" s="215"/>
      <c r="L103" s="220"/>
      <c r="M103" s="221"/>
      <c r="N103" s="222"/>
      <c r="O103" s="222"/>
      <c r="P103" s="223">
        <f>P104</f>
        <v>0</v>
      </c>
      <c r="Q103" s="222"/>
      <c r="R103" s="223">
        <f>R104</f>
        <v>0</v>
      </c>
      <c r="S103" s="222"/>
      <c r="T103" s="224">
        <f>T104</f>
        <v>0</v>
      </c>
      <c r="U103" s="12"/>
      <c r="V103" s="12"/>
      <c r="W103" s="12"/>
      <c r="X103" s="12"/>
      <c r="Y103" s="12"/>
      <c r="Z103" s="12"/>
      <c r="AA103" s="12"/>
      <c r="AB103" s="12"/>
      <c r="AC103" s="12"/>
      <c r="AD103" s="12"/>
      <c r="AE103" s="12"/>
      <c r="AR103" s="225" t="s">
        <v>81</v>
      </c>
      <c r="AT103" s="226" t="s">
        <v>73</v>
      </c>
      <c r="AU103" s="226" t="s">
        <v>74</v>
      </c>
      <c r="AY103" s="225" t="s">
        <v>259</v>
      </c>
      <c r="BK103" s="227">
        <f>BK104</f>
        <v>0</v>
      </c>
    </row>
    <row r="104" s="12" customFormat="1" ht="22.8" customHeight="1">
      <c r="A104" s="12"/>
      <c r="B104" s="214"/>
      <c r="C104" s="215"/>
      <c r="D104" s="216" t="s">
        <v>73</v>
      </c>
      <c r="E104" s="228" t="s">
        <v>2861</v>
      </c>
      <c r="F104" s="228" t="s">
        <v>2862</v>
      </c>
      <c r="G104" s="215"/>
      <c r="H104" s="215"/>
      <c r="I104" s="218"/>
      <c r="J104" s="229">
        <f>BK104</f>
        <v>0</v>
      </c>
      <c r="K104" s="215"/>
      <c r="L104" s="220"/>
      <c r="M104" s="221"/>
      <c r="N104" s="222"/>
      <c r="O104" s="222"/>
      <c r="P104" s="223">
        <f>SUM(P105:P106)</f>
        <v>0</v>
      </c>
      <c r="Q104" s="222"/>
      <c r="R104" s="223">
        <f>SUM(R105:R106)</f>
        <v>0</v>
      </c>
      <c r="S104" s="222"/>
      <c r="T104" s="224">
        <f>SUM(T105:T106)</f>
        <v>0</v>
      </c>
      <c r="U104" s="12"/>
      <c r="V104" s="12"/>
      <c r="W104" s="12"/>
      <c r="X104" s="12"/>
      <c r="Y104" s="12"/>
      <c r="Z104" s="12"/>
      <c r="AA104" s="12"/>
      <c r="AB104" s="12"/>
      <c r="AC104" s="12"/>
      <c r="AD104" s="12"/>
      <c r="AE104" s="12"/>
      <c r="AR104" s="225" t="s">
        <v>81</v>
      </c>
      <c r="AT104" s="226" t="s">
        <v>73</v>
      </c>
      <c r="AU104" s="226" t="s">
        <v>81</v>
      </c>
      <c r="AY104" s="225" t="s">
        <v>259</v>
      </c>
      <c r="BK104" s="227">
        <f>SUM(BK105:BK106)</f>
        <v>0</v>
      </c>
    </row>
    <row r="105" s="2" customFormat="1" ht="16.5" customHeight="1">
      <c r="A105" s="40"/>
      <c r="B105" s="41"/>
      <c r="C105" s="230" t="s">
        <v>328</v>
      </c>
      <c r="D105" s="230" t="s">
        <v>261</v>
      </c>
      <c r="E105" s="231" t="s">
        <v>2863</v>
      </c>
      <c r="F105" s="232" t="s">
        <v>2864</v>
      </c>
      <c r="G105" s="233" t="s">
        <v>2865</v>
      </c>
      <c r="H105" s="234">
        <v>1</v>
      </c>
      <c r="I105" s="235"/>
      <c r="J105" s="236">
        <f>ROUND(I105*H105,2)</f>
        <v>0</v>
      </c>
      <c r="K105" s="232" t="s">
        <v>401</v>
      </c>
      <c r="L105" s="46"/>
      <c r="M105" s="237" t="s">
        <v>21</v>
      </c>
      <c r="N105" s="238" t="s">
        <v>46</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83</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328</v>
      </c>
    </row>
    <row r="106" s="2" customFormat="1" ht="16.5" customHeight="1">
      <c r="A106" s="40"/>
      <c r="B106" s="41"/>
      <c r="C106" s="230" t="s">
        <v>334</v>
      </c>
      <c r="D106" s="230" t="s">
        <v>261</v>
      </c>
      <c r="E106" s="231" t="s">
        <v>2866</v>
      </c>
      <c r="F106" s="232" t="s">
        <v>2867</v>
      </c>
      <c r="G106" s="233" t="s">
        <v>427</v>
      </c>
      <c r="H106" s="234">
        <v>1</v>
      </c>
      <c r="I106" s="235"/>
      <c r="J106" s="236">
        <f>ROUND(I106*H106,2)</f>
        <v>0</v>
      </c>
      <c r="K106" s="232" t="s">
        <v>401</v>
      </c>
      <c r="L106" s="46"/>
      <c r="M106" s="306" t="s">
        <v>21</v>
      </c>
      <c r="N106" s="307" t="s">
        <v>46</v>
      </c>
      <c r="O106" s="303"/>
      <c r="P106" s="308">
        <f>O106*H106</f>
        <v>0</v>
      </c>
      <c r="Q106" s="308">
        <v>0</v>
      </c>
      <c r="R106" s="308">
        <f>Q106*H106</f>
        <v>0</v>
      </c>
      <c r="S106" s="308">
        <v>0</v>
      </c>
      <c r="T106" s="309">
        <f>S106*H106</f>
        <v>0</v>
      </c>
      <c r="U106" s="40"/>
      <c r="V106" s="40"/>
      <c r="W106" s="40"/>
      <c r="X106" s="40"/>
      <c r="Y106" s="40"/>
      <c r="Z106" s="40"/>
      <c r="AA106" s="40"/>
      <c r="AB106" s="40"/>
      <c r="AC106" s="40"/>
      <c r="AD106" s="40"/>
      <c r="AE106" s="40"/>
      <c r="AR106" s="241" t="s">
        <v>266</v>
      </c>
      <c r="AT106" s="241" t="s">
        <v>261</v>
      </c>
      <c r="AU106" s="241" t="s">
        <v>83</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334</v>
      </c>
    </row>
    <row r="107" s="2" customFormat="1" ht="6.96" customHeight="1">
      <c r="A107" s="40"/>
      <c r="B107" s="61"/>
      <c r="C107" s="62"/>
      <c r="D107" s="62"/>
      <c r="E107" s="62"/>
      <c r="F107" s="62"/>
      <c r="G107" s="62"/>
      <c r="H107" s="62"/>
      <c r="I107" s="179"/>
      <c r="J107" s="62"/>
      <c r="K107" s="62"/>
      <c r="L107" s="46"/>
      <c r="M107" s="40"/>
      <c r="O107" s="40"/>
      <c r="P107" s="40"/>
      <c r="Q107" s="40"/>
      <c r="R107" s="40"/>
      <c r="S107" s="40"/>
      <c r="T107" s="40"/>
      <c r="U107" s="40"/>
      <c r="V107" s="40"/>
      <c r="W107" s="40"/>
      <c r="X107" s="40"/>
      <c r="Y107" s="40"/>
      <c r="Z107" s="40"/>
      <c r="AA107" s="40"/>
      <c r="AB107" s="40"/>
      <c r="AC107" s="40"/>
      <c r="AD107" s="40"/>
      <c r="AE107" s="40"/>
    </row>
  </sheetData>
  <sheetProtection sheet="1" autoFilter="0" formatColumns="0" formatRows="0" objects="1" scenarios="1" spinCount="100000" saltValue="7l4OrhiGouE2oMS8/O4EKWR5H6tD0PBez6eXDHToNxRoy1e4K2NqZwyMIj6hzDrypXhz1zSjWU0j/HwbJWDosw==" hashValue="nyRkIXZTWJcrh73Du3JQZ/Jg2Q4iWy8G691EhYKkNrI7Jb097TEsF/iV6GoGLbkGTeM0hKaz+rVMOl4oDeTKMQ==" algorithmName="SHA-512" password="CC35"/>
  <autoFilter ref="C88:K106"/>
  <mergeCells count="12">
    <mergeCell ref="E7:H7"/>
    <mergeCell ref="E9:H9"/>
    <mergeCell ref="E11:H11"/>
    <mergeCell ref="E20:H20"/>
    <mergeCell ref="E29:H29"/>
    <mergeCell ref="E50:H50"/>
    <mergeCell ref="E52:H52"/>
    <mergeCell ref="E54:H54"/>
    <mergeCell ref="E77:H77"/>
    <mergeCell ref="E79:H79"/>
    <mergeCell ref="E81:H8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143</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s="2" customFormat="1" ht="12" customHeight="1">
      <c r="A8" s="40"/>
      <c r="B8" s="46"/>
      <c r="C8" s="40"/>
      <c r="D8" s="148" t="s">
        <v>166</v>
      </c>
      <c r="E8" s="40"/>
      <c r="F8" s="40"/>
      <c r="G8" s="40"/>
      <c r="H8" s="40"/>
      <c r="I8" s="150"/>
      <c r="J8" s="40"/>
      <c r="K8" s="40"/>
      <c r="L8" s="151"/>
      <c r="S8" s="40"/>
      <c r="T8" s="40"/>
      <c r="U8" s="40"/>
      <c r="V8" s="40"/>
      <c r="W8" s="40"/>
      <c r="X8" s="40"/>
      <c r="Y8" s="40"/>
      <c r="Z8" s="40"/>
      <c r="AA8" s="40"/>
      <c r="AB8" s="40"/>
      <c r="AC8" s="40"/>
      <c r="AD8" s="40"/>
      <c r="AE8" s="40"/>
    </row>
    <row r="9" s="2" customFormat="1" ht="16.5" customHeight="1">
      <c r="A9" s="40"/>
      <c r="B9" s="46"/>
      <c r="C9" s="40"/>
      <c r="D9" s="40"/>
      <c r="E9" s="152" t="s">
        <v>2868</v>
      </c>
      <c r="F9" s="40"/>
      <c r="G9" s="40"/>
      <c r="H9" s="40"/>
      <c r="I9" s="150"/>
      <c r="J9" s="40"/>
      <c r="K9" s="40"/>
      <c r="L9" s="151"/>
      <c r="S9" s="40"/>
      <c r="T9" s="40"/>
      <c r="U9" s="40"/>
      <c r="V9" s="40"/>
      <c r="W9" s="40"/>
      <c r="X9" s="40"/>
      <c r="Y9" s="40"/>
      <c r="Z9" s="40"/>
      <c r="AA9" s="40"/>
      <c r="AB9" s="40"/>
      <c r="AC9" s="40"/>
      <c r="AD9" s="40"/>
      <c r="AE9" s="40"/>
    </row>
    <row r="10" s="2" customFormat="1">
      <c r="A10" s="40"/>
      <c r="B10" s="46"/>
      <c r="C10" s="40"/>
      <c r="D10" s="40"/>
      <c r="E10" s="40"/>
      <c r="F10" s="40"/>
      <c r="G10" s="40"/>
      <c r="H10" s="40"/>
      <c r="I10" s="150"/>
      <c r="J10" s="40"/>
      <c r="K10" s="40"/>
      <c r="L10" s="151"/>
      <c r="S10" s="40"/>
      <c r="T10" s="40"/>
      <c r="U10" s="40"/>
      <c r="V10" s="40"/>
      <c r="W10" s="40"/>
      <c r="X10" s="40"/>
      <c r="Y10" s="40"/>
      <c r="Z10" s="40"/>
      <c r="AA10" s="40"/>
      <c r="AB10" s="40"/>
      <c r="AC10" s="40"/>
      <c r="AD10" s="40"/>
      <c r="AE10" s="40"/>
    </row>
    <row r="11" s="2" customFormat="1" ht="12" customHeight="1">
      <c r="A11" s="40"/>
      <c r="B11" s="46"/>
      <c r="C11" s="40"/>
      <c r="D11" s="148" t="s">
        <v>18</v>
      </c>
      <c r="E11" s="40"/>
      <c r="F11" s="135" t="s">
        <v>19</v>
      </c>
      <c r="G11" s="40"/>
      <c r="H11" s="40"/>
      <c r="I11" s="153" t="s">
        <v>20</v>
      </c>
      <c r="J11" s="135" t="s">
        <v>21</v>
      </c>
      <c r="K11" s="40"/>
      <c r="L11" s="151"/>
      <c r="S11" s="40"/>
      <c r="T11" s="40"/>
      <c r="U11" s="40"/>
      <c r="V11" s="40"/>
      <c r="W11" s="40"/>
      <c r="X11" s="40"/>
      <c r="Y11" s="40"/>
      <c r="Z11" s="40"/>
      <c r="AA11" s="40"/>
      <c r="AB11" s="40"/>
      <c r="AC11" s="40"/>
      <c r="AD11" s="40"/>
      <c r="AE11" s="40"/>
    </row>
    <row r="12" s="2" customFormat="1" ht="12" customHeight="1">
      <c r="A12" s="40"/>
      <c r="B12" s="46"/>
      <c r="C12" s="40"/>
      <c r="D12" s="148" t="s">
        <v>22</v>
      </c>
      <c r="E12" s="40"/>
      <c r="F12" s="135" t="s">
        <v>23</v>
      </c>
      <c r="G12" s="40"/>
      <c r="H12" s="40"/>
      <c r="I12" s="153" t="s">
        <v>24</v>
      </c>
      <c r="J12" s="154" t="str">
        <f>'Rekapitulace stavby'!AN8</f>
        <v>7. 10. 2019</v>
      </c>
      <c r="K12" s="40"/>
      <c r="L12" s="151"/>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0"/>
      <c r="J13" s="40"/>
      <c r="K13" s="40"/>
      <c r="L13" s="151"/>
      <c r="S13" s="40"/>
      <c r="T13" s="40"/>
      <c r="U13" s="40"/>
      <c r="V13" s="40"/>
      <c r="W13" s="40"/>
      <c r="X13" s="40"/>
      <c r="Y13" s="40"/>
      <c r="Z13" s="40"/>
      <c r="AA13" s="40"/>
      <c r="AB13" s="40"/>
      <c r="AC13" s="40"/>
      <c r="AD13" s="40"/>
      <c r="AE13" s="40"/>
    </row>
    <row r="14" s="2" customFormat="1" ht="12" customHeight="1">
      <c r="A14" s="40"/>
      <c r="B14" s="46"/>
      <c r="C14" s="40"/>
      <c r="D14" s="148" t="s">
        <v>26</v>
      </c>
      <c r="E14" s="40"/>
      <c r="F14" s="40"/>
      <c r="G14" s="40"/>
      <c r="H14" s="40"/>
      <c r="I14" s="153" t="s">
        <v>27</v>
      </c>
      <c r="J14" s="135" t="s">
        <v>21</v>
      </c>
      <c r="K14" s="40"/>
      <c r="L14" s="151"/>
      <c r="S14" s="40"/>
      <c r="T14" s="40"/>
      <c r="U14" s="40"/>
      <c r="V14" s="40"/>
      <c r="W14" s="40"/>
      <c r="X14" s="40"/>
      <c r="Y14" s="40"/>
      <c r="Z14" s="40"/>
      <c r="AA14" s="40"/>
      <c r="AB14" s="40"/>
      <c r="AC14" s="40"/>
      <c r="AD14" s="40"/>
      <c r="AE14" s="40"/>
    </row>
    <row r="15" s="2" customFormat="1" ht="18" customHeight="1">
      <c r="A15" s="40"/>
      <c r="B15" s="46"/>
      <c r="C15" s="40"/>
      <c r="D15" s="40"/>
      <c r="E15" s="135" t="s">
        <v>28</v>
      </c>
      <c r="F15" s="40"/>
      <c r="G15" s="40"/>
      <c r="H15" s="40"/>
      <c r="I15" s="153" t="s">
        <v>29</v>
      </c>
      <c r="J15" s="135" t="s">
        <v>21</v>
      </c>
      <c r="K15" s="40"/>
      <c r="L15" s="151"/>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0"/>
      <c r="J16" s="40"/>
      <c r="K16" s="40"/>
      <c r="L16" s="151"/>
      <c r="S16" s="40"/>
      <c r="T16" s="40"/>
      <c r="U16" s="40"/>
      <c r="V16" s="40"/>
      <c r="W16" s="40"/>
      <c r="X16" s="40"/>
      <c r="Y16" s="40"/>
      <c r="Z16" s="40"/>
      <c r="AA16" s="40"/>
      <c r="AB16" s="40"/>
      <c r="AC16" s="40"/>
      <c r="AD16" s="40"/>
      <c r="AE16" s="40"/>
    </row>
    <row r="17" s="2" customFormat="1" ht="12" customHeight="1">
      <c r="A17" s="40"/>
      <c r="B17" s="46"/>
      <c r="C17" s="40"/>
      <c r="D17" s="148" t="s">
        <v>30</v>
      </c>
      <c r="E17" s="40"/>
      <c r="F17" s="40"/>
      <c r="G17" s="40"/>
      <c r="H17" s="40"/>
      <c r="I17" s="153" t="s">
        <v>27</v>
      </c>
      <c r="J17" s="35" t="str">
        <f>'Rekapitulace stavby'!AN13</f>
        <v>Vyplň údaj</v>
      </c>
      <c r="K17" s="40"/>
      <c r="L17" s="151"/>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53" t="s">
        <v>29</v>
      </c>
      <c r="J18" s="35" t="str">
        <f>'Rekapitulace stavby'!AN14</f>
        <v>Vyplň údaj</v>
      </c>
      <c r="K18" s="40"/>
      <c r="L18" s="151"/>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0"/>
      <c r="J19" s="40"/>
      <c r="K19" s="40"/>
      <c r="L19" s="151"/>
      <c r="S19" s="40"/>
      <c r="T19" s="40"/>
      <c r="U19" s="40"/>
      <c r="V19" s="40"/>
      <c r="W19" s="40"/>
      <c r="X19" s="40"/>
      <c r="Y19" s="40"/>
      <c r="Z19" s="40"/>
      <c r="AA19" s="40"/>
      <c r="AB19" s="40"/>
      <c r="AC19" s="40"/>
      <c r="AD19" s="40"/>
      <c r="AE19" s="40"/>
    </row>
    <row r="20" s="2" customFormat="1" ht="12" customHeight="1">
      <c r="A20" s="40"/>
      <c r="B20" s="46"/>
      <c r="C20" s="40"/>
      <c r="D20" s="148" t="s">
        <v>32</v>
      </c>
      <c r="E20" s="40"/>
      <c r="F20" s="40"/>
      <c r="G20" s="40"/>
      <c r="H20" s="40"/>
      <c r="I20" s="153" t="s">
        <v>27</v>
      </c>
      <c r="J20" s="135" t="s">
        <v>21</v>
      </c>
      <c r="K20" s="40"/>
      <c r="L20" s="151"/>
      <c r="S20" s="40"/>
      <c r="T20" s="40"/>
      <c r="U20" s="40"/>
      <c r="V20" s="40"/>
      <c r="W20" s="40"/>
      <c r="X20" s="40"/>
      <c r="Y20" s="40"/>
      <c r="Z20" s="40"/>
      <c r="AA20" s="40"/>
      <c r="AB20" s="40"/>
      <c r="AC20" s="40"/>
      <c r="AD20" s="40"/>
      <c r="AE20" s="40"/>
    </row>
    <row r="21" s="2" customFormat="1" ht="18" customHeight="1">
      <c r="A21" s="40"/>
      <c r="B21" s="46"/>
      <c r="C21" s="40"/>
      <c r="D21" s="40"/>
      <c r="E21" s="135" t="s">
        <v>33</v>
      </c>
      <c r="F21" s="40"/>
      <c r="G21" s="40"/>
      <c r="H21" s="40"/>
      <c r="I21" s="153" t="s">
        <v>29</v>
      </c>
      <c r="J21" s="135" t="s">
        <v>21</v>
      </c>
      <c r="K21" s="40"/>
      <c r="L21" s="151"/>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0"/>
      <c r="J22" s="40"/>
      <c r="K22" s="40"/>
      <c r="L22" s="151"/>
      <c r="S22" s="40"/>
      <c r="T22" s="40"/>
      <c r="U22" s="40"/>
      <c r="V22" s="40"/>
      <c r="W22" s="40"/>
      <c r="X22" s="40"/>
      <c r="Y22" s="40"/>
      <c r="Z22" s="40"/>
      <c r="AA22" s="40"/>
      <c r="AB22" s="40"/>
      <c r="AC22" s="40"/>
      <c r="AD22" s="40"/>
      <c r="AE22" s="40"/>
    </row>
    <row r="23" s="2" customFormat="1" ht="12" customHeight="1">
      <c r="A23" s="40"/>
      <c r="B23" s="46"/>
      <c r="C23" s="40"/>
      <c r="D23" s="148" t="s">
        <v>35</v>
      </c>
      <c r="E23" s="40"/>
      <c r="F23" s="40"/>
      <c r="G23" s="40"/>
      <c r="H23" s="40"/>
      <c r="I23" s="153" t="s">
        <v>27</v>
      </c>
      <c r="J23" s="135" t="s">
        <v>36</v>
      </c>
      <c r="K23" s="40"/>
      <c r="L23" s="151"/>
      <c r="S23" s="40"/>
      <c r="T23" s="40"/>
      <c r="U23" s="40"/>
      <c r="V23" s="40"/>
      <c r="W23" s="40"/>
      <c r="X23" s="40"/>
      <c r="Y23" s="40"/>
      <c r="Z23" s="40"/>
      <c r="AA23" s="40"/>
      <c r="AB23" s="40"/>
      <c r="AC23" s="40"/>
      <c r="AD23" s="40"/>
      <c r="AE23" s="40"/>
    </row>
    <row r="24" s="2" customFormat="1" ht="18" customHeight="1">
      <c r="A24" s="40"/>
      <c r="B24" s="46"/>
      <c r="C24" s="40"/>
      <c r="D24" s="40"/>
      <c r="E24" s="135" t="s">
        <v>37</v>
      </c>
      <c r="F24" s="40"/>
      <c r="G24" s="40"/>
      <c r="H24" s="40"/>
      <c r="I24" s="153" t="s">
        <v>29</v>
      </c>
      <c r="J24" s="135" t="s">
        <v>21</v>
      </c>
      <c r="K24" s="40"/>
      <c r="L24" s="151"/>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0"/>
      <c r="J25" s="40"/>
      <c r="K25" s="40"/>
      <c r="L25" s="151"/>
      <c r="S25" s="40"/>
      <c r="T25" s="40"/>
      <c r="U25" s="40"/>
      <c r="V25" s="40"/>
      <c r="W25" s="40"/>
      <c r="X25" s="40"/>
      <c r="Y25" s="40"/>
      <c r="Z25" s="40"/>
      <c r="AA25" s="40"/>
      <c r="AB25" s="40"/>
      <c r="AC25" s="40"/>
      <c r="AD25" s="40"/>
      <c r="AE25" s="40"/>
    </row>
    <row r="26" s="2" customFormat="1" ht="12" customHeight="1">
      <c r="A26" s="40"/>
      <c r="B26" s="46"/>
      <c r="C26" s="40"/>
      <c r="D26" s="148" t="s">
        <v>38</v>
      </c>
      <c r="E26" s="40"/>
      <c r="F26" s="40"/>
      <c r="G26" s="40"/>
      <c r="H26" s="40"/>
      <c r="I26" s="150"/>
      <c r="J26" s="40"/>
      <c r="K26" s="40"/>
      <c r="L26" s="151"/>
      <c r="S26" s="40"/>
      <c r="T26" s="40"/>
      <c r="U26" s="40"/>
      <c r="V26" s="40"/>
      <c r="W26" s="40"/>
      <c r="X26" s="40"/>
      <c r="Y26" s="40"/>
      <c r="Z26" s="40"/>
      <c r="AA26" s="40"/>
      <c r="AB26" s="40"/>
      <c r="AC26" s="40"/>
      <c r="AD26" s="40"/>
      <c r="AE26" s="40"/>
    </row>
    <row r="27" s="8" customFormat="1" ht="83.25" customHeight="1">
      <c r="A27" s="155"/>
      <c r="B27" s="156"/>
      <c r="C27" s="155"/>
      <c r="D27" s="155"/>
      <c r="E27" s="157" t="s">
        <v>39</v>
      </c>
      <c r="F27" s="157"/>
      <c r="G27" s="157"/>
      <c r="H27" s="157"/>
      <c r="I27" s="158"/>
      <c r="J27" s="155"/>
      <c r="K27" s="155"/>
      <c r="L27" s="159"/>
      <c r="S27" s="155"/>
      <c r="T27" s="155"/>
      <c r="U27" s="155"/>
      <c r="V27" s="155"/>
      <c r="W27" s="155"/>
      <c r="X27" s="155"/>
      <c r="Y27" s="155"/>
      <c r="Z27" s="155"/>
      <c r="AA27" s="155"/>
      <c r="AB27" s="155"/>
      <c r="AC27" s="155"/>
      <c r="AD27" s="155"/>
      <c r="AE27" s="155"/>
    </row>
    <row r="28" s="2" customFormat="1" ht="6.96" customHeight="1">
      <c r="A28" s="40"/>
      <c r="B28" s="46"/>
      <c r="C28" s="40"/>
      <c r="D28" s="40"/>
      <c r="E28" s="40"/>
      <c r="F28" s="40"/>
      <c r="G28" s="40"/>
      <c r="H28" s="40"/>
      <c r="I28" s="150"/>
      <c r="J28" s="40"/>
      <c r="K28" s="40"/>
      <c r="L28" s="151"/>
      <c r="S28" s="40"/>
      <c r="T28" s="40"/>
      <c r="U28" s="40"/>
      <c r="V28" s="40"/>
      <c r="W28" s="40"/>
      <c r="X28" s="40"/>
      <c r="Y28" s="40"/>
      <c r="Z28" s="40"/>
      <c r="AA28" s="40"/>
      <c r="AB28" s="40"/>
      <c r="AC28" s="40"/>
      <c r="AD28" s="40"/>
      <c r="AE28" s="40"/>
    </row>
    <row r="29" s="2" customFormat="1" ht="6.96" customHeight="1">
      <c r="A29" s="40"/>
      <c r="B29" s="46"/>
      <c r="C29" s="40"/>
      <c r="D29" s="160"/>
      <c r="E29" s="160"/>
      <c r="F29" s="160"/>
      <c r="G29" s="160"/>
      <c r="H29" s="160"/>
      <c r="I29" s="161"/>
      <c r="J29" s="160"/>
      <c r="K29" s="160"/>
      <c r="L29" s="151"/>
      <c r="S29" s="40"/>
      <c r="T29" s="40"/>
      <c r="U29" s="40"/>
      <c r="V29" s="40"/>
      <c r="W29" s="40"/>
      <c r="X29" s="40"/>
      <c r="Y29" s="40"/>
      <c r="Z29" s="40"/>
      <c r="AA29" s="40"/>
      <c r="AB29" s="40"/>
      <c r="AC29" s="40"/>
      <c r="AD29" s="40"/>
      <c r="AE29" s="40"/>
    </row>
    <row r="30" s="2" customFormat="1" ht="25.44" customHeight="1">
      <c r="A30" s="40"/>
      <c r="B30" s="46"/>
      <c r="C30" s="40"/>
      <c r="D30" s="162" t="s">
        <v>40</v>
      </c>
      <c r="E30" s="40"/>
      <c r="F30" s="40"/>
      <c r="G30" s="40"/>
      <c r="H30" s="40"/>
      <c r="I30" s="150"/>
      <c r="J30" s="163">
        <f>ROUND(J83, 2)</f>
        <v>0</v>
      </c>
      <c r="K30" s="40"/>
      <c r="L30" s="151"/>
      <c r="S30" s="40"/>
      <c r="T30" s="40"/>
      <c r="U30" s="40"/>
      <c r="V30" s="40"/>
      <c r="W30" s="40"/>
      <c r="X30" s="40"/>
      <c r="Y30" s="40"/>
      <c r="Z30" s="40"/>
      <c r="AA30" s="40"/>
      <c r="AB30" s="40"/>
      <c r="AC30" s="40"/>
      <c r="AD30" s="40"/>
      <c r="AE30" s="40"/>
    </row>
    <row r="31" s="2" customFormat="1" ht="6.96" customHeight="1">
      <c r="A31" s="40"/>
      <c r="B31" s="46"/>
      <c r="C31" s="40"/>
      <c r="D31" s="160"/>
      <c r="E31" s="160"/>
      <c r="F31" s="160"/>
      <c r="G31" s="160"/>
      <c r="H31" s="160"/>
      <c r="I31" s="161"/>
      <c r="J31" s="160"/>
      <c r="K31" s="160"/>
      <c r="L31" s="151"/>
      <c r="S31" s="40"/>
      <c r="T31" s="40"/>
      <c r="U31" s="40"/>
      <c r="V31" s="40"/>
      <c r="W31" s="40"/>
      <c r="X31" s="40"/>
      <c r="Y31" s="40"/>
      <c r="Z31" s="40"/>
      <c r="AA31" s="40"/>
      <c r="AB31" s="40"/>
      <c r="AC31" s="40"/>
      <c r="AD31" s="40"/>
      <c r="AE31" s="40"/>
    </row>
    <row r="32" s="2" customFormat="1" ht="14.4" customHeight="1">
      <c r="A32" s="40"/>
      <c r="B32" s="46"/>
      <c r="C32" s="40"/>
      <c r="D32" s="40"/>
      <c r="E32" s="40"/>
      <c r="F32" s="164" t="s">
        <v>42</v>
      </c>
      <c r="G32" s="40"/>
      <c r="H32" s="40"/>
      <c r="I32" s="165" t="s">
        <v>41</v>
      </c>
      <c r="J32" s="164" t="s">
        <v>43</v>
      </c>
      <c r="K32" s="40"/>
      <c r="L32" s="151"/>
      <c r="S32" s="40"/>
      <c r="T32" s="40"/>
      <c r="U32" s="40"/>
      <c r="V32" s="40"/>
      <c r="W32" s="40"/>
      <c r="X32" s="40"/>
      <c r="Y32" s="40"/>
      <c r="Z32" s="40"/>
      <c r="AA32" s="40"/>
      <c r="AB32" s="40"/>
      <c r="AC32" s="40"/>
      <c r="AD32" s="40"/>
      <c r="AE32" s="40"/>
    </row>
    <row r="33" s="2" customFormat="1" ht="14.4" customHeight="1">
      <c r="A33" s="40"/>
      <c r="B33" s="46"/>
      <c r="C33" s="40"/>
      <c r="D33" s="166" t="s">
        <v>44</v>
      </c>
      <c r="E33" s="148" t="s">
        <v>45</v>
      </c>
      <c r="F33" s="167">
        <f>ROUND((SUM(BE83:BE123)),  2)</f>
        <v>0</v>
      </c>
      <c r="G33" s="40"/>
      <c r="H33" s="40"/>
      <c r="I33" s="168">
        <v>0.20999999999999999</v>
      </c>
      <c r="J33" s="167">
        <f>ROUND(((SUM(BE83:BE123))*I33),  2)</f>
        <v>0</v>
      </c>
      <c r="K33" s="40"/>
      <c r="L33" s="151"/>
      <c r="S33" s="40"/>
      <c r="T33" s="40"/>
      <c r="U33" s="40"/>
      <c r="V33" s="40"/>
      <c r="W33" s="40"/>
      <c r="X33" s="40"/>
      <c r="Y33" s="40"/>
      <c r="Z33" s="40"/>
      <c r="AA33" s="40"/>
      <c r="AB33" s="40"/>
      <c r="AC33" s="40"/>
      <c r="AD33" s="40"/>
      <c r="AE33" s="40"/>
    </row>
    <row r="34" s="2" customFormat="1" ht="14.4" customHeight="1">
      <c r="A34" s="40"/>
      <c r="B34" s="46"/>
      <c r="C34" s="40"/>
      <c r="D34" s="40"/>
      <c r="E34" s="148" t="s">
        <v>46</v>
      </c>
      <c r="F34" s="167">
        <f>ROUND((SUM(BF83:BF123)),  2)</f>
        <v>0</v>
      </c>
      <c r="G34" s="40"/>
      <c r="H34" s="40"/>
      <c r="I34" s="168">
        <v>0.14999999999999999</v>
      </c>
      <c r="J34" s="167">
        <f>ROUND(((SUM(BF83:BF123))*I34),  2)</f>
        <v>0</v>
      </c>
      <c r="K34" s="40"/>
      <c r="L34" s="151"/>
      <c r="S34" s="40"/>
      <c r="T34" s="40"/>
      <c r="U34" s="40"/>
      <c r="V34" s="40"/>
      <c r="W34" s="40"/>
      <c r="X34" s="40"/>
      <c r="Y34" s="40"/>
      <c r="Z34" s="40"/>
      <c r="AA34" s="40"/>
      <c r="AB34" s="40"/>
      <c r="AC34" s="40"/>
      <c r="AD34" s="40"/>
      <c r="AE34" s="40"/>
    </row>
    <row r="35" hidden="1" s="2" customFormat="1" ht="14.4" customHeight="1">
      <c r="A35" s="40"/>
      <c r="B35" s="46"/>
      <c r="C35" s="40"/>
      <c r="D35" s="40"/>
      <c r="E35" s="148" t="s">
        <v>47</v>
      </c>
      <c r="F35" s="167">
        <f>ROUND((SUM(BG83:BG123)),  2)</f>
        <v>0</v>
      </c>
      <c r="G35" s="40"/>
      <c r="H35" s="40"/>
      <c r="I35" s="168">
        <v>0.20999999999999999</v>
      </c>
      <c r="J35" s="167">
        <f>0</f>
        <v>0</v>
      </c>
      <c r="K35" s="40"/>
      <c r="L35" s="151"/>
      <c r="S35" s="40"/>
      <c r="T35" s="40"/>
      <c r="U35" s="40"/>
      <c r="V35" s="40"/>
      <c r="W35" s="40"/>
      <c r="X35" s="40"/>
      <c r="Y35" s="40"/>
      <c r="Z35" s="40"/>
      <c r="AA35" s="40"/>
      <c r="AB35" s="40"/>
      <c r="AC35" s="40"/>
      <c r="AD35" s="40"/>
      <c r="AE35" s="40"/>
    </row>
    <row r="36" hidden="1" s="2" customFormat="1" ht="14.4" customHeight="1">
      <c r="A36" s="40"/>
      <c r="B36" s="46"/>
      <c r="C36" s="40"/>
      <c r="D36" s="40"/>
      <c r="E36" s="148" t="s">
        <v>48</v>
      </c>
      <c r="F36" s="167">
        <f>ROUND((SUM(BH83:BH123)),  2)</f>
        <v>0</v>
      </c>
      <c r="G36" s="40"/>
      <c r="H36" s="40"/>
      <c r="I36" s="168">
        <v>0.14999999999999999</v>
      </c>
      <c r="J36" s="167">
        <f>0</f>
        <v>0</v>
      </c>
      <c r="K36" s="40"/>
      <c r="L36" s="151"/>
      <c r="S36" s="40"/>
      <c r="T36" s="40"/>
      <c r="U36" s="40"/>
      <c r="V36" s="40"/>
      <c r="W36" s="40"/>
      <c r="X36" s="40"/>
      <c r="Y36" s="40"/>
      <c r="Z36" s="40"/>
      <c r="AA36" s="40"/>
      <c r="AB36" s="40"/>
      <c r="AC36" s="40"/>
      <c r="AD36" s="40"/>
      <c r="AE36" s="40"/>
    </row>
    <row r="37" hidden="1" s="2" customFormat="1" ht="14.4" customHeight="1">
      <c r="A37" s="40"/>
      <c r="B37" s="46"/>
      <c r="C37" s="40"/>
      <c r="D37" s="40"/>
      <c r="E37" s="148" t="s">
        <v>49</v>
      </c>
      <c r="F37" s="167">
        <f>ROUND((SUM(BI83:BI123)),  2)</f>
        <v>0</v>
      </c>
      <c r="G37" s="40"/>
      <c r="H37" s="40"/>
      <c r="I37" s="168">
        <v>0</v>
      </c>
      <c r="J37" s="167">
        <f>0</f>
        <v>0</v>
      </c>
      <c r="K37" s="40"/>
      <c r="L37" s="151"/>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0"/>
      <c r="J38" s="40"/>
      <c r="K38" s="40"/>
      <c r="L38" s="151"/>
      <c r="S38" s="40"/>
      <c r="T38" s="40"/>
      <c r="U38" s="40"/>
      <c r="V38" s="40"/>
      <c r="W38" s="40"/>
      <c r="X38" s="40"/>
      <c r="Y38" s="40"/>
      <c r="Z38" s="40"/>
      <c r="AA38" s="40"/>
      <c r="AB38" s="40"/>
      <c r="AC38" s="40"/>
      <c r="AD38" s="40"/>
      <c r="AE38" s="40"/>
    </row>
    <row r="39" s="2" customFormat="1" ht="25.44" customHeight="1">
      <c r="A39" s="40"/>
      <c r="B39" s="46"/>
      <c r="C39" s="169"/>
      <c r="D39" s="170" t="s">
        <v>50</v>
      </c>
      <c r="E39" s="171"/>
      <c r="F39" s="171"/>
      <c r="G39" s="172" t="s">
        <v>51</v>
      </c>
      <c r="H39" s="173" t="s">
        <v>52</v>
      </c>
      <c r="I39" s="174"/>
      <c r="J39" s="175">
        <f>SUM(J30:J37)</f>
        <v>0</v>
      </c>
      <c r="K39" s="176"/>
      <c r="L39" s="151"/>
      <c r="S39" s="40"/>
      <c r="T39" s="40"/>
      <c r="U39" s="40"/>
      <c r="V39" s="40"/>
      <c r="W39" s="40"/>
      <c r="X39" s="40"/>
      <c r="Y39" s="40"/>
      <c r="Z39" s="40"/>
      <c r="AA39" s="40"/>
      <c r="AB39" s="40"/>
      <c r="AC39" s="40"/>
      <c r="AD39" s="40"/>
      <c r="AE39" s="40"/>
    </row>
    <row r="40" s="2" customFormat="1" ht="14.4" customHeight="1">
      <c r="A40" s="40"/>
      <c r="B40" s="177"/>
      <c r="C40" s="178"/>
      <c r="D40" s="178"/>
      <c r="E40" s="178"/>
      <c r="F40" s="178"/>
      <c r="G40" s="178"/>
      <c r="H40" s="178"/>
      <c r="I40" s="179"/>
      <c r="J40" s="178"/>
      <c r="K40" s="178"/>
      <c r="L40" s="151"/>
      <c r="S40" s="40"/>
      <c r="T40" s="40"/>
      <c r="U40" s="40"/>
      <c r="V40" s="40"/>
      <c r="W40" s="40"/>
      <c r="X40" s="40"/>
      <c r="Y40" s="40"/>
      <c r="Z40" s="40"/>
      <c r="AA40" s="40"/>
      <c r="AB40" s="40"/>
      <c r="AC40" s="40"/>
      <c r="AD40" s="40"/>
      <c r="AE40" s="40"/>
    </row>
    <row r="44" s="2" customFormat="1" ht="6.96" customHeight="1">
      <c r="A44" s="40"/>
      <c r="B44" s="180"/>
      <c r="C44" s="181"/>
      <c r="D44" s="181"/>
      <c r="E44" s="181"/>
      <c r="F44" s="181"/>
      <c r="G44" s="181"/>
      <c r="H44" s="181"/>
      <c r="I44" s="182"/>
      <c r="J44" s="181"/>
      <c r="K44" s="181"/>
      <c r="L44" s="151"/>
      <c r="S44" s="40"/>
      <c r="T44" s="40"/>
      <c r="U44" s="40"/>
      <c r="V44" s="40"/>
      <c r="W44" s="40"/>
      <c r="X44" s="40"/>
      <c r="Y44" s="40"/>
      <c r="Z44" s="40"/>
      <c r="AA44" s="40"/>
      <c r="AB44" s="40"/>
      <c r="AC44" s="40"/>
      <c r="AD44" s="40"/>
      <c r="AE44" s="40"/>
    </row>
    <row r="45" s="2" customFormat="1" ht="24.96" customHeight="1">
      <c r="A45" s="40"/>
      <c r="B45" s="41"/>
      <c r="C45" s="25" t="s">
        <v>215</v>
      </c>
      <c r="D45" s="42"/>
      <c r="E45" s="42"/>
      <c r="F45" s="42"/>
      <c r="G45" s="42"/>
      <c r="H45" s="42"/>
      <c r="I45" s="150"/>
      <c r="J45" s="42"/>
      <c r="K45" s="42"/>
      <c r="L45" s="151"/>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150"/>
      <c r="J46" s="42"/>
      <c r="K46" s="42"/>
      <c r="L46" s="151"/>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150"/>
      <c r="J47" s="42"/>
      <c r="K47" s="42"/>
      <c r="L47" s="151"/>
      <c r="S47" s="40"/>
      <c r="T47" s="40"/>
      <c r="U47" s="40"/>
      <c r="V47" s="40"/>
      <c r="W47" s="40"/>
      <c r="X47" s="40"/>
      <c r="Y47" s="40"/>
      <c r="Z47" s="40"/>
      <c r="AA47" s="40"/>
      <c r="AB47" s="40"/>
      <c r="AC47" s="40"/>
      <c r="AD47" s="40"/>
      <c r="AE47" s="40"/>
    </row>
    <row r="48" s="2" customFormat="1" ht="16.5" customHeight="1">
      <c r="A48" s="40"/>
      <c r="B48" s="41"/>
      <c r="C48" s="42"/>
      <c r="D48" s="42"/>
      <c r="E48" s="183" t="str">
        <f>E7</f>
        <v>SEN a stavební úpravy objektu občanského vybavení č.p. 37</v>
      </c>
      <c r="F48" s="34"/>
      <c r="G48" s="34"/>
      <c r="H48" s="34"/>
      <c r="I48" s="150"/>
      <c r="J48" s="42"/>
      <c r="K48" s="42"/>
      <c r="L48" s="151"/>
      <c r="S48" s="40"/>
      <c r="T48" s="40"/>
      <c r="U48" s="40"/>
      <c r="V48" s="40"/>
      <c r="W48" s="40"/>
      <c r="X48" s="40"/>
      <c r="Y48" s="40"/>
      <c r="Z48" s="40"/>
      <c r="AA48" s="40"/>
      <c r="AB48" s="40"/>
      <c r="AC48" s="40"/>
      <c r="AD48" s="40"/>
      <c r="AE48" s="40"/>
    </row>
    <row r="49" s="2" customFormat="1" ht="12" customHeight="1">
      <c r="A49" s="40"/>
      <c r="B49" s="41"/>
      <c r="C49" s="34" t="s">
        <v>166</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16.5" customHeight="1">
      <c r="A50" s="40"/>
      <c r="B50" s="41"/>
      <c r="C50" s="42"/>
      <c r="D50" s="42"/>
      <c r="E50" s="71" t="str">
        <f>E9</f>
        <v>SO-02 - Zpevnněné plochy</v>
      </c>
      <c r="F50" s="42"/>
      <c r="G50" s="42"/>
      <c r="H50" s="42"/>
      <c r="I50" s="150"/>
      <c r="J50" s="42"/>
      <c r="K50" s="42"/>
      <c r="L50" s="151"/>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Libkovice 37</v>
      </c>
      <c r="G52" s="42"/>
      <c r="H52" s="42"/>
      <c r="I52" s="153" t="s">
        <v>24</v>
      </c>
      <c r="J52" s="74" t="str">
        <f>IF(J12="","",J12)</f>
        <v>7. 10. 2019</v>
      </c>
      <c r="K52" s="42"/>
      <c r="L52" s="151"/>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150"/>
      <c r="J53" s="42"/>
      <c r="K53" s="42"/>
      <c r="L53" s="151"/>
      <c r="S53" s="40"/>
      <c r="T53" s="40"/>
      <c r="U53" s="40"/>
      <c r="V53" s="40"/>
      <c r="W53" s="40"/>
      <c r="X53" s="40"/>
      <c r="Y53" s="40"/>
      <c r="Z53" s="40"/>
      <c r="AA53" s="40"/>
      <c r="AB53" s="40"/>
      <c r="AC53" s="40"/>
      <c r="AD53" s="40"/>
      <c r="AE53" s="40"/>
    </row>
    <row r="54" s="2" customFormat="1" ht="25.65" customHeight="1">
      <c r="A54" s="40"/>
      <c r="B54" s="41"/>
      <c r="C54" s="34" t="s">
        <v>26</v>
      </c>
      <c r="D54" s="42"/>
      <c r="E54" s="42"/>
      <c r="F54" s="29" t="str">
        <f>E15</f>
        <v>Obec Libkovice</v>
      </c>
      <c r="G54" s="42"/>
      <c r="H54" s="42"/>
      <c r="I54" s="153" t="s">
        <v>32</v>
      </c>
      <c r="J54" s="38" t="str">
        <f>E21</f>
        <v>SONETBUILDING s.r.o</v>
      </c>
      <c r="K54" s="42"/>
      <c r="L54" s="151"/>
      <c r="S54" s="40"/>
      <c r="T54" s="40"/>
      <c r="U54" s="40"/>
      <c r="V54" s="40"/>
      <c r="W54" s="40"/>
      <c r="X54" s="40"/>
      <c r="Y54" s="40"/>
      <c r="Z54" s="40"/>
      <c r="AA54" s="40"/>
      <c r="AB54" s="40"/>
      <c r="AC54" s="40"/>
      <c r="AD54" s="40"/>
      <c r="AE54" s="40"/>
    </row>
    <row r="55" s="2" customFormat="1" ht="15.15" customHeight="1">
      <c r="A55" s="40"/>
      <c r="B55" s="41"/>
      <c r="C55" s="34" t="s">
        <v>30</v>
      </c>
      <c r="D55" s="42"/>
      <c r="E55" s="42"/>
      <c r="F55" s="29" t="str">
        <f>IF(E18="","",E18)</f>
        <v>Vyplň údaj</v>
      </c>
      <c r="G55" s="42"/>
      <c r="H55" s="42"/>
      <c r="I55" s="153" t="s">
        <v>35</v>
      </c>
      <c r="J55" s="38" t="str">
        <f>E24</f>
        <v>Toman Martin</v>
      </c>
      <c r="K55" s="42"/>
      <c r="L55" s="151"/>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150"/>
      <c r="J56" s="42"/>
      <c r="K56" s="42"/>
      <c r="L56" s="151"/>
      <c r="S56" s="40"/>
      <c r="T56" s="40"/>
      <c r="U56" s="40"/>
      <c r="V56" s="40"/>
      <c r="W56" s="40"/>
      <c r="X56" s="40"/>
      <c r="Y56" s="40"/>
      <c r="Z56" s="40"/>
      <c r="AA56" s="40"/>
      <c r="AB56" s="40"/>
      <c r="AC56" s="40"/>
      <c r="AD56" s="40"/>
      <c r="AE56" s="40"/>
    </row>
    <row r="57" s="2" customFormat="1" ht="29.28" customHeight="1">
      <c r="A57" s="40"/>
      <c r="B57" s="41"/>
      <c r="C57" s="184" t="s">
        <v>216</v>
      </c>
      <c r="D57" s="185"/>
      <c r="E57" s="185"/>
      <c r="F57" s="185"/>
      <c r="G57" s="185"/>
      <c r="H57" s="185"/>
      <c r="I57" s="186"/>
      <c r="J57" s="187" t="s">
        <v>217</v>
      </c>
      <c r="K57" s="185"/>
      <c r="L57" s="151"/>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150"/>
      <c r="J58" s="42"/>
      <c r="K58" s="42"/>
      <c r="L58" s="151"/>
      <c r="S58" s="40"/>
      <c r="T58" s="40"/>
      <c r="U58" s="40"/>
      <c r="V58" s="40"/>
      <c r="W58" s="40"/>
      <c r="X58" s="40"/>
      <c r="Y58" s="40"/>
      <c r="Z58" s="40"/>
      <c r="AA58" s="40"/>
      <c r="AB58" s="40"/>
      <c r="AC58" s="40"/>
      <c r="AD58" s="40"/>
      <c r="AE58" s="40"/>
    </row>
    <row r="59" s="2" customFormat="1" ht="22.8" customHeight="1">
      <c r="A59" s="40"/>
      <c r="B59" s="41"/>
      <c r="C59" s="188" t="s">
        <v>72</v>
      </c>
      <c r="D59" s="42"/>
      <c r="E59" s="42"/>
      <c r="F59" s="42"/>
      <c r="G59" s="42"/>
      <c r="H59" s="42"/>
      <c r="I59" s="150"/>
      <c r="J59" s="104">
        <f>J83</f>
        <v>0</v>
      </c>
      <c r="K59" s="42"/>
      <c r="L59" s="151"/>
      <c r="S59" s="40"/>
      <c r="T59" s="40"/>
      <c r="U59" s="40"/>
      <c r="V59" s="40"/>
      <c r="W59" s="40"/>
      <c r="X59" s="40"/>
      <c r="Y59" s="40"/>
      <c r="Z59" s="40"/>
      <c r="AA59" s="40"/>
      <c r="AB59" s="40"/>
      <c r="AC59" s="40"/>
      <c r="AD59" s="40"/>
      <c r="AE59" s="40"/>
      <c r="AU59" s="19" t="s">
        <v>218</v>
      </c>
    </row>
    <row r="60" s="9" customFormat="1" ht="24.96" customHeight="1">
      <c r="A60" s="9"/>
      <c r="B60" s="189"/>
      <c r="C60" s="190"/>
      <c r="D60" s="191" t="s">
        <v>219</v>
      </c>
      <c r="E60" s="192"/>
      <c r="F60" s="192"/>
      <c r="G60" s="192"/>
      <c r="H60" s="192"/>
      <c r="I60" s="193"/>
      <c r="J60" s="194">
        <f>J84</f>
        <v>0</v>
      </c>
      <c r="K60" s="190"/>
      <c r="L60" s="195"/>
      <c r="S60" s="9"/>
      <c r="T60" s="9"/>
      <c r="U60" s="9"/>
      <c r="V60" s="9"/>
      <c r="W60" s="9"/>
      <c r="X60" s="9"/>
      <c r="Y60" s="9"/>
      <c r="Z60" s="9"/>
      <c r="AA60" s="9"/>
      <c r="AB60" s="9"/>
      <c r="AC60" s="9"/>
      <c r="AD60" s="9"/>
      <c r="AE60" s="9"/>
    </row>
    <row r="61" s="10" customFormat="1" ht="19.92" customHeight="1">
      <c r="A61" s="10"/>
      <c r="B61" s="196"/>
      <c r="C61" s="127"/>
      <c r="D61" s="197" t="s">
        <v>2131</v>
      </c>
      <c r="E61" s="198"/>
      <c r="F61" s="198"/>
      <c r="G61" s="198"/>
      <c r="H61" s="198"/>
      <c r="I61" s="199"/>
      <c r="J61" s="200">
        <f>J85</f>
        <v>0</v>
      </c>
      <c r="K61" s="127"/>
      <c r="L61" s="201"/>
      <c r="S61" s="10"/>
      <c r="T61" s="10"/>
      <c r="U61" s="10"/>
      <c r="V61" s="10"/>
      <c r="W61" s="10"/>
      <c r="X61" s="10"/>
      <c r="Y61" s="10"/>
      <c r="Z61" s="10"/>
      <c r="AA61" s="10"/>
      <c r="AB61" s="10"/>
      <c r="AC61" s="10"/>
      <c r="AD61" s="10"/>
      <c r="AE61" s="10"/>
    </row>
    <row r="62" s="10" customFormat="1" ht="19.92" customHeight="1">
      <c r="A62" s="10"/>
      <c r="B62" s="196"/>
      <c r="C62" s="127"/>
      <c r="D62" s="197" t="s">
        <v>225</v>
      </c>
      <c r="E62" s="198"/>
      <c r="F62" s="198"/>
      <c r="G62" s="198"/>
      <c r="H62" s="198"/>
      <c r="I62" s="199"/>
      <c r="J62" s="200">
        <f>J108</f>
        <v>0</v>
      </c>
      <c r="K62" s="127"/>
      <c r="L62" s="201"/>
      <c r="S62" s="10"/>
      <c r="T62" s="10"/>
      <c r="U62" s="10"/>
      <c r="V62" s="10"/>
      <c r="W62" s="10"/>
      <c r="X62" s="10"/>
      <c r="Y62" s="10"/>
      <c r="Z62" s="10"/>
      <c r="AA62" s="10"/>
      <c r="AB62" s="10"/>
      <c r="AC62" s="10"/>
      <c r="AD62" s="10"/>
      <c r="AE62" s="10"/>
    </row>
    <row r="63" s="10" customFormat="1" ht="19.92" customHeight="1">
      <c r="A63" s="10"/>
      <c r="B63" s="196"/>
      <c r="C63" s="127"/>
      <c r="D63" s="197" t="s">
        <v>227</v>
      </c>
      <c r="E63" s="198"/>
      <c r="F63" s="198"/>
      <c r="G63" s="198"/>
      <c r="H63" s="198"/>
      <c r="I63" s="199"/>
      <c r="J63" s="200">
        <f>J122</f>
        <v>0</v>
      </c>
      <c r="K63" s="127"/>
      <c r="L63" s="201"/>
      <c r="S63" s="10"/>
      <c r="T63" s="10"/>
      <c r="U63" s="10"/>
      <c r="V63" s="10"/>
      <c r="W63" s="10"/>
      <c r="X63" s="10"/>
      <c r="Y63" s="10"/>
      <c r="Z63" s="10"/>
      <c r="AA63" s="10"/>
      <c r="AB63" s="10"/>
      <c r="AC63" s="10"/>
      <c r="AD63" s="10"/>
      <c r="AE63" s="10"/>
    </row>
    <row r="64" s="2" customFormat="1" ht="21.84"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6.96" customHeight="1">
      <c r="A65" s="40"/>
      <c r="B65" s="61"/>
      <c r="C65" s="62"/>
      <c r="D65" s="62"/>
      <c r="E65" s="62"/>
      <c r="F65" s="62"/>
      <c r="G65" s="62"/>
      <c r="H65" s="62"/>
      <c r="I65" s="179"/>
      <c r="J65" s="62"/>
      <c r="K65" s="62"/>
      <c r="L65" s="151"/>
      <c r="S65" s="40"/>
      <c r="T65" s="40"/>
      <c r="U65" s="40"/>
      <c r="V65" s="40"/>
      <c r="W65" s="40"/>
      <c r="X65" s="40"/>
      <c r="Y65" s="40"/>
      <c r="Z65" s="40"/>
      <c r="AA65" s="40"/>
      <c r="AB65" s="40"/>
      <c r="AC65" s="40"/>
      <c r="AD65" s="40"/>
      <c r="AE65" s="40"/>
    </row>
    <row r="69" s="2" customFormat="1" ht="6.96" customHeight="1">
      <c r="A69" s="40"/>
      <c r="B69" s="63"/>
      <c r="C69" s="64"/>
      <c r="D69" s="64"/>
      <c r="E69" s="64"/>
      <c r="F69" s="64"/>
      <c r="G69" s="64"/>
      <c r="H69" s="64"/>
      <c r="I69" s="182"/>
      <c r="J69" s="64"/>
      <c r="K69" s="64"/>
      <c r="L69" s="151"/>
      <c r="S69" s="40"/>
      <c r="T69" s="40"/>
      <c r="U69" s="40"/>
      <c r="V69" s="40"/>
      <c r="W69" s="40"/>
      <c r="X69" s="40"/>
      <c r="Y69" s="40"/>
      <c r="Z69" s="40"/>
      <c r="AA69" s="40"/>
      <c r="AB69" s="40"/>
      <c r="AC69" s="40"/>
      <c r="AD69" s="40"/>
      <c r="AE69" s="40"/>
    </row>
    <row r="70" s="2" customFormat="1" ht="24.96" customHeight="1">
      <c r="A70" s="40"/>
      <c r="B70" s="41"/>
      <c r="C70" s="25" t="s">
        <v>244</v>
      </c>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150"/>
      <c r="J71" s="42"/>
      <c r="K71" s="42"/>
      <c r="L71" s="151"/>
      <c r="S71" s="40"/>
      <c r="T71" s="40"/>
      <c r="U71" s="40"/>
      <c r="V71" s="40"/>
      <c r="W71" s="40"/>
      <c r="X71" s="40"/>
      <c r="Y71" s="40"/>
      <c r="Z71" s="40"/>
      <c r="AA71" s="40"/>
      <c r="AB71" s="40"/>
      <c r="AC71" s="40"/>
      <c r="AD71" s="40"/>
      <c r="AE71" s="40"/>
    </row>
    <row r="72" s="2" customFormat="1" ht="12" customHeight="1">
      <c r="A72" s="40"/>
      <c r="B72" s="41"/>
      <c r="C72" s="34" t="s">
        <v>16</v>
      </c>
      <c r="D72" s="42"/>
      <c r="E72" s="42"/>
      <c r="F72" s="42"/>
      <c r="G72" s="42"/>
      <c r="H72" s="42"/>
      <c r="I72" s="150"/>
      <c r="J72" s="42"/>
      <c r="K72" s="42"/>
      <c r="L72" s="151"/>
      <c r="S72" s="40"/>
      <c r="T72" s="40"/>
      <c r="U72" s="40"/>
      <c r="V72" s="40"/>
      <c r="W72" s="40"/>
      <c r="X72" s="40"/>
      <c r="Y72" s="40"/>
      <c r="Z72" s="40"/>
      <c r="AA72" s="40"/>
      <c r="AB72" s="40"/>
      <c r="AC72" s="40"/>
      <c r="AD72" s="40"/>
      <c r="AE72" s="40"/>
    </row>
    <row r="73" s="2" customFormat="1" ht="16.5" customHeight="1">
      <c r="A73" s="40"/>
      <c r="B73" s="41"/>
      <c r="C73" s="42"/>
      <c r="D73" s="42"/>
      <c r="E73" s="183" t="str">
        <f>E7</f>
        <v>SEN a stavební úpravy objektu občanského vybavení č.p. 37</v>
      </c>
      <c r="F73" s="34"/>
      <c r="G73" s="34"/>
      <c r="H73" s="34"/>
      <c r="I73" s="150"/>
      <c r="J73" s="42"/>
      <c r="K73" s="42"/>
      <c r="L73" s="151"/>
      <c r="S73" s="40"/>
      <c r="T73" s="40"/>
      <c r="U73" s="40"/>
      <c r="V73" s="40"/>
      <c r="W73" s="40"/>
      <c r="X73" s="40"/>
      <c r="Y73" s="40"/>
      <c r="Z73" s="40"/>
      <c r="AA73" s="40"/>
      <c r="AB73" s="40"/>
      <c r="AC73" s="40"/>
      <c r="AD73" s="40"/>
      <c r="AE73" s="40"/>
    </row>
    <row r="74" s="2" customFormat="1" ht="12" customHeight="1">
      <c r="A74" s="40"/>
      <c r="B74" s="41"/>
      <c r="C74" s="34" t="s">
        <v>166</v>
      </c>
      <c r="D74" s="42"/>
      <c r="E74" s="42"/>
      <c r="F74" s="42"/>
      <c r="G74" s="42"/>
      <c r="H74" s="42"/>
      <c r="I74" s="150"/>
      <c r="J74" s="42"/>
      <c r="K74" s="42"/>
      <c r="L74" s="151"/>
      <c r="S74" s="40"/>
      <c r="T74" s="40"/>
      <c r="U74" s="40"/>
      <c r="V74" s="40"/>
      <c r="W74" s="40"/>
      <c r="X74" s="40"/>
      <c r="Y74" s="40"/>
      <c r="Z74" s="40"/>
      <c r="AA74" s="40"/>
      <c r="AB74" s="40"/>
      <c r="AC74" s="40"/>
      <c r="AD74" s="40"/>
      <c r="AE74" s="40"/>
    </row>
    <row r="75" s="2" customFormat="1" ht="16.5" customHeight="1">
      <c r="A75" s="40"/>
      <c r="B75" s="41"/>
      <c r="C75" s="42"/>
      <c r="D75" s="42"/>
      <c r="E75" s="71" t="str">
        <f>E9</f>
        <v>SO-02 - Zpevnněné plochy</v>
      </c>
      <c r="F75" s="42"/>
      <c r="G75" s="42"/>
      <c r="H75" s="42"/>
      <c r="I75" s="150"/>
      <c r="J75" s="42"/>
      <c r="K75" s="42"/>
      <c r="L75" s="151"/>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12" customHeight="1">
      <c r="A77" s="40"/>
      <c r="B77" s="41"/>
      <c r="C77" s="34" t="s">
        <v>22</v>
      </c>
      <c r="D77" s="42"/>
      <c r="E77" s="42"/>
      <c r="F77" s="29" t="str">
        <f>F12</f>
        <v>Libkovice 37</v>
      </c>
      <c r="G77" s="42"/>
      <c r="H77" s="42"/>
      <c r="I77" s="153" t="s">
        <v>24</v>
      </c>
      <c r="J77" s="74" t="str">
        <f>IF(J12="","",J12)</f>
        <v>7. 10. 2019</v>
      </c>
      <c r="K77" s="42"/>
      <c r="L77" s="151"/>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25.65" customHeight="1">
      <c r="A79" s="40"/>
      <c r="B79" s="41"/>
      <c r="C79" s="34" t="s">
        <v>26</v>
      </c>
      <c r="D79" s="42"/>
      <c r="E79" s="42"/>
      <c r="F79" s="29" t="str">
        <f>E15</f>
        <v>Obec Libkovice</v>
      </c>
      <c r="G79" s="42"/>
      <c r="H79" s="42"/>
      <c r="I79" s="153" t="s">
        <v>32</v>
      </c>
      <c r="J79" s="38" t="str">
        <f>E21</f>
        <v>SONETBUILDING s.r.o</v>
      </c>
      <c r="K79" s="42"/>
      <c r="L79" s="151"/>
      <c r="S79" s="40"/>
      <c r="T79" s="40"/>
      <c r="U79" s="40"/>
      <c r="V79" s="40"/>
      <c r="W79" s="40"/>
      <c r="X79" s="40"/>
      <c r="Y79" s="40"/>
      <c r="Z79" s="40"/>
      <c r="AA79" s="40"/>
      <c r="AB79" s="40"/>
      <c r="AC79" s="40"/>
      <c r="AD79" s="40"/>
      <c r="AE79" s="40"/>
    </row>
    <row r="80" s="2" customFormat="1" ht="15.15" customHeight="1">
      <c r="A80" s="40"/>
      <c r="B80" s="41"/>
      <c r="C80" s="34" t="s">
        <v>30</v>
      </c>
      <c r="D80" s="42"/>
      <c r="E80" s="42"/>
      <c r="F80" s="29" t="str">
        <f>IF(E18="","",E18)</f>
        <v>Vyplň údaj</v>
      </c>
      <c r="G80" s="42"/>
      <c r="H80" s="42"/>
      <c r="I80" s="153" t="s">
        <v>35</v>
      </c>
      <c r="J80" s="38" t="str">
        <f>E24</f>
        <v>Toman Martin</v>
      </c>
      <c r="K80" s="42"/>
      <c r="L80" s="151"/>
      <c r="S80" s="40"/>
      <c r="T80" s="40"/>
      <c r="U80" s="40"/>
      <c r="V80" s="40"/>
      <c r="W80" s="40"/>
      <c r="X80" s="40"/>
      <c r="Y80" s="40"/>
      <c r="Z80" s="40"/>
      <c r="AA80" s="40"/>
      <c r="AB80" s="40"/>
      <c r="AC80" s="40"/>
      <c r="AD80" s="40"/>
      <c r="AE80" s="40"/>
    </row>
    <row r="81" s="2" customFormat="1" ht="10.32" customHeight="1">
      <c r="A81" s="40"/>
      <c r="B81" s="41"/>
      <c r="C81" s="42"/>
      <c r="D81" s="42"/>
      <c r="E81" s="42"/>
      <c r="F81" s="42"/>
      <c r="G81" s="42"/>
      <c r="H81" s="42"/>
      <c r="I81" s="150"/>
      <c r="J81" s="42"/>
      <c r="K81" s="42"/>
      <c r="L81" s="151"/>
      <c r="S81" s="40"/>
      <c r="T81" s="40"/>
      <c r="U81" s="40"/>
      <c r="V81" s="40"/>
      <c r="W81" s="40"/>
      <c r="X81" s="40"/>
      <c r="Y81" s="40"/>
      <c r="Z81" s="40"/>
      <c r="AA81" s="40"/>
      <c r="AB81" s="40"/>
      <c r="AC81" s="40"/>
      <c r="AD81" s="40"/>
      <c r="AE81" s="40"/>
    </row>
    <row r="82" s="11" customFormat="1" ht="29.28" customHeight="1">
      <c r="A82" s="202"/>
      <c r="B82" s="203"/>
      <c r="C82" s="204" t="s">
        <v>245</v>
      </c>
      <c r="D82" s="205" t="s">
        <v>59</v>
      </c>
      <c r="E82" s="205" t="s">
        <v>55</v>
      </c>
      <c r="F82" s="205" t="s">
        <v>56</v>
      </c>
      <c r="G82" s="205" t="s">
        <v>246</v>
      </c>
      <c r="H82" s="205" t="s">
        <v>247</v>
      </c>
      <c r="I82" s="206" t="s">
        <v>248</v>
      </c>
      <c r="J82" s="205" t="s">
        <v>217</v>
      </c>
      <c r="K82" s="207" t="s">
        <v>249</v>
      </c>
      <c r="L82" s="208"/>
      <c r="M82" s="94" t="s">
        <v>21</v>
      </c>
      <c r="N82" s="95" t="s">
        <v>44</v>
      </c>
      <c r="O82" s="95" t="s">
        <v>250</v>
      </c>
      <c r="P82" s="95" t="s">
        <v>251</v>
      </c>
      <c r="Q82" s="95" t="s">
        <v>252</v>
      </c>
      <c r="R82" s="95" t="s">
        <v>253</v>
      </c>
      <c r="S82" s="95" t="s">
        <v>254</v>
      </c>
      <c r="T82" s="96" t="s">
        <v>255</v>
      </c>
      <c r="U82" s="202"/>
      <c r="V82" s="202"/>
      <c r="W82" s="202"/>
      <c r="X82" s="202"/>
      <c r="Y82" s="202"/>
      <c r="Z82" s="202"/>
      <c r="AA82" s="202"/>
      <c r="AB82" s="202"/>
      <c r="AC82" s="202"/>
      <c r="AD82" s="202"/>
      <c r="AE82" s="202"/>
    </row>
    <row r="83" s="2" customFormat="1" ht="22.8" customHeight="1">
      <c r="A83" s="40"/>
      <c r="B83" s="41"/>
      <c r="C83" s="101" t="s">
        <v>256</v>
      </c>
      <c r="D83" s="42"/>
      <c r="E83" s="42"/>
      <c r="F83" s="42"/>
      <c r="G83" s="42"/>
      <c r="H83" s="42"/>
      <c r="I83" s="150"/>
      <c r="J83" s="209">
        <f>BK83</f>
        <v>0</v>
      </c>
      <c r="K83" s="42"/>
      <c r="L83" s="46"/>
      <c r="M83" s="97"/>
      <c r="N83" s="210"/>
      <c r="O83" s="98"/>
      <c r="P83" s="211">
        <f>P84</f>
        <v>0</v>
      </c>
      <c r="Q83" s="98"/>
      <c r="R83" s="211">
        <f>R84</f>
        <v>39.596964</v>
      </c>
      <c r="S83" s="98"/>
      <c r="T83" s="212">
        <f>T84</f>
        <v>0</v>
      </c>
      <c r="U83" s="40"/>
      <c r="V83" s="40"/>
      <c r="W83" s="40"/>
      <c r="X83" s="40"/>
      <c r="Y83" s="40"/>
      <c r="Z83" s="40"/>
      <c r="AA83" s="40"/>
      <c r="AB83" s="40"/>
      <c r="AC83" s="40"/>
      <c r="AD83" s="40"/>
      <c r="AE83" s="40"/>
      <c r="AT83" s="19" t="s">
        <v>73</v>
      </c>
      <c r="AU83" s="19" t="s">
        <v>218</v>
      </c>
      <c r="BK83" s="213">
        <f>BK84</f>
        <v>0</v>
      </c>
    </row>
    <row r="84" s="12" customFormat="1" ht="25.92" customHeight="1">
      <c r="A84" s="12"/>
      <c r="B84" s="214"/>
      <c r="C84" s="215"/>
      <c r="D84" s="216" t="s">
        <v>73</v>
      </c>
      <c r="E84" s="217" t="s">
        <v>257</v>
      </c>
      <c r="F84" s="217" t="s">
        <v>258</v>
      </c>
      <c r="G84" s="215"/>
      <c r="H84" s="215"/>
      <c r="I84" s="218"/>
      <c r="J84" s="219">
        <f>BK84</f>
        <v>0</v>
      </c>
      <c r="K84" s="215"/>
      <c r="L84" s="220"/>
      <c r="M84" s="221"/>
      <c r="N84" s="222"/>
      <c r="O84" s="222"/>
      <c r="P84" s="223">
        <f>P85+P108+P122</f>
        <v>0</v>
      </c>
      <c r="Q84" s="222"/>
      <c r="R84" s="223">
        <f>R85+R108+R122</f>
        <v>39.596964</v>
      </c>
      <c r="S84" s="222"/>
      <c r="T84" s="224">
        <f>T85+T108+T122</f>
        <v>0</v>
      </c>
      <c r="U84" s="12"/>
      <c r="V84" s="12"/>
      <c r="W84" s="12"/>
      <c r="X84" s="12"/>
      <c r="Y84" s="12"/>
      <c r="Z84" s="12"/>
      <c r="AA84" s="12"/>
      <c r="AB84" s="12"/>
      <c r="AC84" s="12"/>
      <c r="AD84" s="12"/>
      <c r="AE84" s="12"/>
      <c r="AR84" s="225" t="s">
        <v>81</v>
      </c>
      <c r="AT84" s="226" t="s">
        <v>73</v>
      </c>
      <c r="AU84" s="226" t="s">
        <v>74</v>
      </c>
      <c r="AY84" s="225" t="s">
        <v>259</v>
      </c>
      <c r="BK84" s="227">
        <f>BK85+BK108+BK122</f>
        <v>0</v>
      </c>
    </row>
    <row r="85" s="12" customFormat="1" ht="22.8" customHeight="1">
      <c r="A85" s="12"/>
      <c r="B85" s="214"/>
      <c r="C85" s="215"/>
      <c r="D85" s="216" t="s">
        <v>73</v>
      </c>
      <c r="E85" s="228" t="s">
        <v>287</v>
      </c>
      <c r="F85" s="228" t="s">
        <v>2175</v>
      </c>
      <c r="G85" s="215"/>
      <c r="H85" s="215"/>
      <c r="I85" s="218"/>
      <c r="J85" s="229">
        <f>BK85</f>
        <v>0</v>
      </c>
      <c r="K85" s="215"/>
      <c r="L85" s="220"/>
      <c r="M85" s="221"/>
      <c r="N85" s="222"/>
      <c r="O85" s="222"/>
      <c r="P85" s="223">
        <f>SUM(P86:P107)</f>
        <v>0</v>
      </c>
      <c r="Q85" s="222"/>
      <c r="R85" s="223">
        <f>SUM(R86:R107)</f>
        <v>29.595015000000004</v>
      </c>
      <c r="S85" s="222"/>
      <c r="T85" s="224">
        <f>SUM(T86:T107)</f>
        <v>0</v>
      </c>
      <c r="U85" s="12"/>
      <c r="V85" s="12"/>
      <c r="W85" s="12"/>
      <c r="X85" s="12"/>
      <c r="Y85" s="12"/>
      <c r="Z85" s="12"/>
      <c r="AA85" s="12"/>
      <c r="AB85" s="12"/>
      <c r="AC85" s="12"/>
      <c r="AD85" s="12"/>
      <c r="AE85" s="12"/>
      <c r="AR85" s="225" t="s">
        <v>81</v>
      </c>
      <c r="AT85" s="226" t="s">
        <v>73</v>
      </c>
      <c r="AU85" s="226" t="s">
        <v>81</v>
      </c>
      <c r="AY85" s="225" t="s">
        <v>259</v>
      </c>
      <c r="BK85" s="227">
        <f>SUM(BK86:BK107)</f>
        <v>0</v>
      </c>
    </row>
    <row r="86" s="2" customFormat="1" ht="33" customHeight="1">
      <c r="A86" s="40"/>
      <c r="B86" s="41"/>
      <c r="C86" s="230" t="s">
        <v>81</v>
      </c>
      <c r="D86" s="230" t="s">
        <v>261</v>
      </c>
      <c r="E86" s="231" t="s">
        <v>2869</v>
      </c>
      <c r="F86" s="232" t="s">
        <v>2870</v>
      </c>
      <c r="G86" s="233" t="s">
        <v>358</v>
      </c>
      <c r="H86" s="234">
        <v>128.94</v>
      </c>
      <c r="I86" s="235"/>
      <c r="J86" s="236">
        <f>ROUND(I86*H86,2)</f>
        <v>0</v>
      </c>
      <c r="K86" s="232" t="s">
        <v>265</v>
      </c>
      <c r="L86" s="46"/>
      <c r="M86" s="237" t="s">
        <v>21</v>
      </c>
      <c r="N86" s="238" t="s">
        <v>46</v>
      </c>
      <c r="O86" s="86"/>
      <c r="P86" s="239">
        <f>O86*H86</f>
        <v>0</v>
      </c>
      <c r="Q86" s="239">
        <v>0</v>
      </c>
      <c r="R86" s="239">
        <f>Q86*H86</f>
        <v>0</v>
      </c>
      <c r="S86" s="239">
        <v>0</v>
      </c>
      <c r="T86" s="240">
        <f>S86*H86</f>
        <v>0</v>
      </c>
      <c r="U86" s="40"/>
      <c r="V86" s="40"/>
      <c r="W86" s="40"/>
      <c r="X86" s="40"/>
      <c r="Y86" s="40"/>
      <c r="Z86" s="40"/>
      <c r="AA86" s="40"/>
      <c r="AB86" s="40"/>
      <c r="AC86" s="40"/>
      <c r="AD86" s="40"/>
      <c r="AE86" s="40"/>
      <c r="AR86" s="241" t="s">
        <v>266</v>
      </c>
      <c r="AT86" s="241" t="s">
        <v>261</v>
      </c>
      <c r="AU86" s="241" t="s">
        <v>83</v>
      </c>
      <c r="AY86" s="19" t="s">
        <v>259</v>
      </c>
      <c r="BE86" s="242">
        <f>IF(N86="základní",J86,0)</f>
        <v>0</v>
      </c>
      <c r="BF86" s="242">
        <f>IF(N86="snížená",J86,0)</f>
        <v>0</v>
      </c>
      <c r="BG86" s="242">
        <f>IF(N86="zákl. přenesená",J86,0)</f>
        <v>0</v>
      </c>
      <c r="BH86" s="242">
        <f>IF(N86="sníž. přenesená",J86,0)</f>
        <v>0</v>
      </c>
      <c r="BI86" s="242">
        <f>IF(N86="nulová",J86,0)</f>
        <v>0</v>
      </c>
      <c r="BJ86" s="19" t="s">
        <v>83</v>
      </c>
      <c r="BK86" s="242">
        <f>ROUND(I86*H86,2)</f>
        <v>0</v>
      </c>
      <c r="BL86" s="19" t="s">
        <v>266</v>
      </c>
      <c r="BM86" s="241" t="s">
        <v>2871</v>
      </c>
    </row>
    <row r="87" s="13" customFormat="1">
      <c r="A87" s="13"/>
      <c r="B87" s="247"/>
      <c r="C87" s="248"/>
      <c r="D87" s="243" t="s">
        <v>270</v>
      </c>
      <c r="E87" s="249" t="s">
        <v>21</v>
      </c>
      <c r="F87" s="250" t="s">
        <v>2872</v>
      </c>
      <c r="G87" s="248"/>
      <c r="H87" s="249" t="s">
        <v>21</v>
      </c>
      <c r="I87" s="251"/>
      <c r="J87" s="248"/>
      <c r="K87" s="248"/>
      <c r="L87" s="252"/>
      <c r="M87" s="253"/>
      <c r="N87" s="254"/>
      <c r="O87" s="254"/>
      <c r="P87" s="254"/>
      <c r="Q87" s="254"/>
      <c r="R87" s="254"/>
      <c r="S87" s="254"/>
      <c r="T87" s="255"/>
      <c r="U87" s="13"/>
      <c r="V87" s="13"/>
      <c r="W87" s="13"/>
      <c r="X87" s="13"/>
      <c r="Y87" s="13"/>
      <c r="Z87" s="13"/>
      <c r="AA87" s="13"/>
      <c r="AB87" s="13"/>
      <c r="AC87" s="13"/>
      <c r="AD87" s="13"/>
      <c r="AE87" s="13"/>
      <c r="AT87" s="256" t="s">
        <v>270</v>
      </c>
      <c r="AU87" s="256" t="s">
        <v>83</v>
      </c>
      <c r="AV87" s="13" t="s">
        <v>81</v>
      </c>
      <c r="AW87" s="13" t="s">
        <v>34</v>
      </c>
      <c r="AX87" s="13" t="s">
        <v>74</v>
      </c>
      <c r="AY87" s="256" t="s">
        <v>259</v>
      </c>
    </row>
    <row r="88" s="14" customFormat="1">
      <c r="A88" s="14"/>
      <c r="B88" s="257"/>
      <c r="C88" s="258"/>
      <c r="D88" s="243" t="s">
        <v>270</v>
      </c>
      <c r="E88" s="259" t="s">
        <v>21</v>
      </c>
      <c r="F88" s="260" t="s">
        <v>2873</v>
      </c>
      <c r="G88" s="258"/>
      <c r="H88" s="261">
        <v>128.94</v>
      </c>
      <c r="I88" s="262"/>
      <c r="J88" s="258"/>
      <c r="K88" s="258"/>
      <c r="L88" s="263"/>
      <c r="M88" s="264"/>
      <c r="N88" s="265"/>
      <c r="O88" s="265"/>
      <c r="P88" s="265"/>
      <c r="Q88" s="265"/>
      <c r="R88" s="265"/>
      <c r="S88" s="265"/>
      <c r="T88" s="266"/>
      <c r="U88" s="14"/>
      <c r="V88" s="14"/>
      <c r="W88" s="14"/>
      <c r="X88" s="14"/>
      <c r="Y88" s="14"/>
      <c r="Z88" s="14"/>
      <c r="AA88" s="14"/>
      <c r="AB88" s="14"/>
      <c r="AC88" s="14"/>
      <c r="AD88" s="14"/>
      <c r="AE88" s="14"/>
      <c r="AT88" s="267" t="s">
        <v>270</v>
      </c>
      <c r="AU88" s="267" t="s">
        <v>83</v>
      </c>
      <c r="AV88" s="14" t="s">
        <v>83</v>
      </c>
      <c r="AW88" s="14" t="s">
        <v>34</v>
      </c>
      <c r="AX88" s="14" t="s">
        <v>74</v>
      </c>
      <c r="AY88" s="267" t="s">
        <v>259</v>
      </c>
    </row>
    <row r="89" s="15" customFormat="1">
      <c r="A89" s="15"/>
      <c r="B89" s="268"/>
      <c r="C89" s="269"/>
      <c r="D89" s="243" t="s">
        <v>270</v>
      </c>
      <c r="E89" s="270" t="s">
        <v>21</v>
      </c>
      <c r="F89" s="271" t="s">
        <v>273</v>
      </c>
      <c r="G89" s="269"/>
      <c r="H89" s="272">
        <v>128.94</v>
      </c>
      <c r="I89" s="273"/>
      <c r="J89" s="269"/>
      <c r="K89" s="269"/>
      <c r="L89" s="274"/>
      <c r="M89" s="275"/>
      <c r="N89" s="276"/>
      <c r="O89" s="276"/>
      <c r="P89" s="276"/>
      <c r="Q89" s="276"/>
      <c r="R89" s="276"/>
      <c r="S89" s="276"/>
      <c r="T89" s="277"/>
      <c r="U89" s="15"/>
      <c r="V89" s="15"/>
      <c r="W89" s="15"/>
      <c r="X89" s="15"/>
      <c r="Y89" s="15"/>
      <c r="Z89" s="15"/>
      <c r="AA89" s="15"/>
      <c r="AB89" s="15"/>
      <c r="AC89" s="15"/>
      <c r="AD89" s="15"/>
      <c r="AE89" s="15"/>
      <c r="AT89" s="278" t="s">
        <v>270</v>
      </c>
      <c r="AU89" s="278" t="s">
        <v>83</v>
      </c>
      <c r="AV89" s="15" t="s">
        <v>266</v>
      </c>
      <c r="AW89" s="15" t="s">
        <v>34</v>
      </c>
      <c r="AX89" s="15" t="s">
        <v>81</v>
      </c>
      <c r="AY89" s="278" t="s">
        <v>259</v>
      </c>
    </row>
    <row r="90" s="2" customFormat="1" ht="33" customHeight="1">
      <c r="A90" s="40"/>
      <c r="B90" s="41"/>
      <c r="C90" s="230" t="s">
        <v>83</v>
      </c>
      <c r="D90" s="230" t="s">
        <v>261</v>
      </c>
      <c r="E90" s="231" t="s">
        <v>2874</v>
      </c>
      <c r="F90" s="232" t="s">
        <v>2875</v>
      </c>
      <c r="G90" s="233" t="s">
        <v>358</v>
      </c>
      <c r="H90" s="234">
        <v>10.199999999999999</v>
      </c>
      <c r="I90" s="235"/>
      <c r="J90" s="236">
        <f>ROUND(I90*H90,2)</f>
        <v>0</v>
      </c>
      <c r="K90" s="232" t="s">
        <v>265</v>
      </c>
      <c r="L90" s="46"/>
      <c r="M90" s="237" t="s">
        <v>21</v>
      </c>
      <c r="N90" s="238" t="s">
        <v>46</v>
      </c>
      <c r="O90" s="86"/>
      <c r="P90" s="239">
        <f>O90*H90</f>
        <v>0</v>
      </c>
      <c r="Q90" s="239">
        <v>0</v>
      </c>
      <c r="R90" s="239">
        <f>Q90*H90</f>
        <v>0</v>
      </c>
      <c r="S90" s="239">
        <v>0</v>
      </c>
      <c r="T90" s="240">
        <f>S90*H90</f>
        <v>0</v>
      </c>
      <c r="U90" s="40"/>
      <c r="V90" s="40"/>
      <c r="W90" s="40"/>
      <c r="X90" s="40"/>
      <c r="Y90" s="40"/>
      <c r="Z90" s="40"/>
      <c r="AA90" s="40"/>
      <c r="AB90" s="40"/>
      <c r="AC90" s="40"/>
      <c r="AD90" s="40"/>
      <c r="AE90" s="40"/>
      <c r="AR90" s="241" t="s">
        <v>266</v>
      </c>
      <c r="AT90" s="241" t="s">
        <v>261</v>
      </c>
      <c r="AU90" s="241" t="s">
        <v>83</v>
      </c>
      <c r="AY90" s="19" t="s">
        <v>259</v>
      </c>
      <c r="BE90" s="242">
        <f>IF(N90="základní",J90,0)</f>
        <v>0</v>
      </c>
      <c r="BF90" s="242">
        <f>IF(N90="snížená",J90,0)</f>
        <v>0</v>
      </c>
      <c r="BG90" s="242">
        <f>IF(N90="zákl. přenesená",J90,0)</f>
        <v>0</v>
      </c>
      <c r="BH90" s="242">
        <f>IF(N90="sníž. přenesená",J90,0)</f>
        <v>0</v>
      </c>
      <c r="BI90" s="242">
        <f>IF(N90="nulová",J90,0)</f>
        <v>0</v>
      </c>
      <c r="BJ90" s="19" t="s">
        <v>83</v>
      </c>
      <c r="BK90" s="242">
        <f>ROUND(I90*H90,2)</f>
        <v>0</v>
      </c>
      <c r="BL90" s="19" t="s">
        <v>266</v>
      </c>
      <c r="BM90" s="241" t="s">
        <v>2876</v>
      </c>
    </row>
    <row r="91" s="13" customFormat="1">
      <c r="A91" s="13"/>
      <c r="B91" s="247"/>
      <c r="C91" s="248"/>
      <c r="D91" s="243" t="s">
        <v>270</v>
      </c>
      <c r="E91" s="249" t="s">
        <v>21</v>
      </c>
      <c r="F91" s="250" t="s">
        <v>308</v>
      </c>
      <c r="G91" s="248"/>
      <c r="H91" s="249" t="s">
        <v>21</v>
      </c>
      <c r="I91" s="251"/>
      <c r="J91" s="248"/>
      <c r="K91" s="248"/>
      <c r="L91" s="252"/>
      <c r="M91" s="253"/>
      <c r="N91" s="254"/>
      <c r="O91" s="254"/>
      <c r="P91" s="254"/>
      <c r="Q91" s="254"/>
      <c r="R91" s="254"/>
      <c r="S91" s="254"/>
      <c r="T91" s="255"/>
      <c r="U91" s="13"/>
      <c r="V91" s="13"/>
      <c r="W91" s="13"/>
      <c r="X91" s="13"/>
      <c r="Y91" s="13"/>
      <c r="Z91" s="13"/>
      <c r="AA91" s="13"/>
      <c r="AB91" s="13"/>
      <c r="AC91" s="13"/>
      <c r="AD91" s="13"/>
      <c r="AE91" s="13"/>
      <c r="AT91" s="256" t="s">
        <v>270</v>
      </c>
      <c r="AU91" s="256" t="s">
        <v>83</v>
      </c>
      <c r="AV91" s="13" t="s">
        <v>81</v>
      </c>
      <c r="AW91" s="13" t="s">
        <v>34</v>
      </c>
      <c r="AX91" s="13" t="s">
        <v>74</v>
      </c>
      <c r="AY91" s="256" t="s">
        <v>259</v>
      </c>
    </row>
    <row r="92" s="14" customFormat="1">
      <c r="A92" s="14"/>
      <c r="B92" s="257"/>
      <c r="C92" s="258"/>
      <c r="D92" s="243" t="s">
        <v>270</v>
      </c>
      <c r="E92" s="259" t="s">
        <v>21</v>
      </c>
      <c r="F92" s="260" t="s">
        <v>2877</v>
      </c>
      <c r="G92" s="258"/>
      <c r="H92" s="261">
        <v>10.199999999999999</v>
      </c>
      <c r="I92" s="262"/>
      <c r="J92" s="258"/>
      <c r="K92" s="258"/>
      <c r="L92" s="263"/>
      <c r="M92" s="264"/>
      <c r="N92" s="265"/>
      <c r="O92" s="265"/>
      <c r="P92" s="265"/>
      <c r="Q92" s="265"/>
      <c r="R92" s="265"/>
      <c r="S92" s="265"/>
      <c r="T92" s="266"/>
      <c r="U92" s="14"/>
      <c r="V92" s="14"/>
      <c r="W92" s="14"/>
      <c r="X92" s="14"/>
      <c r="Y92" s="14"/>
      <c r="Z92" s="14"/>
      <c r="AA92" s="14"/>
      <c r="AB92" s="14"/>
      <c r="AC92" s="14"/>
      <c r="AD92" s="14"/>
      <c r="AE92" s="14"/>
      <c r="AT92" s="267" t="s">
        <v>270</v>
      </c>
      <c r="AU92" s="267" t="s">
        <v>83</v>
      </c>
      <c r="AV92" s="14" t="s">
        <v>83</v>
      </c>
      <c r="AW92" s="14" t="s">
        <v>34</v>
      </c>
      <c r="AX92" s="14" t="s">
        <v>74</v>
      </c>
      <c r="AY92" s="267" t="s">
        <v>259</v>
      </c>
    </row>
    <row r="93" s="15" customFormat="1">
      <c r="A93" s="15"/>
      <c r="B93" s="268"/>
      <c r="C93" s="269"/>
      <c r="D93" s="243" t="s">
        <v>270</v>
      </c>
      <c r="E93" s="270" t="s">
        <v>21</v>
      </c>
      <c r="F93" s="271" t="s">
        <v>273</v>
      </c>
      <c r="G93" s="269"/>
      <c r="H93" s="272">
        <v>10.199999999999999</v>
      </c>
      <c r="I93" s="273"/>
      <c r="J93" s="269"/>
      <c r="K93" s="269"/>
      <c r="L93" s="274"/>
      <c r="M93" s="275"/>
      <c r="N93" s="276"/>
      <c r="O93" s="276"/>
      <c r="P93" s="276"/>
      <c r="Q93" s="276"/>
      <c r="R93" s="276"/>
      <c r="S93" s="276"/>
      <c r="T93" s="277"/>
      <c r="U93" s="15"/>
      <c r="V93" s="15"/>
      <c r="W93" s="15"/>
      <c r="X93" s="15"/>
      <c r="Y93" s="15"/>
      <c r="Z93" s="15"/>
      <c r="AA93" s="15"/>
      <c r="AB93" s="15"/>
      <c r="AC93" s="15"/>
      <c r="AD93" s="15"/>
      <c r="AE93" s="15"/>
      <c r="AT93" s="278" t="s">
        <v>270</v>
      </c>
      <c r="AU93" s="278" t="s">
        <v>83</v>
      </c>
      <c r="AV93" s="15" t="s">
        <v>266</v>
      </c>
      <c r="AW93" s="15" t="s">
        <v>34</v>
      </c>
      <c r="AX93" s="15" t="s">
        <v>81</v>
      </c>
      <c r="AY93" s="278" t="s">
        <v>259</v>
      </c>
    </row>
    <row r="94" s="2" customFormat="1" ht="33" customHeight="1">
      <c r="A94" s="40"/>
      <c r="B94" s="41"/>
      <c r="C94" s="230" t="s">
        <v>94</v>
      </c>
      <c r="D94" s="230" t="s">
        <v>261</v>
      </c>
      <c r="E94" s="231" t="s">
        <v>2878</v>
      </c>
      <c r="F94" s="232" t="s">
        <v>2879</v>
      </c>
      <c r="G94" s="233" t="s">
        <v>358</v>
      </c>
      <c r="H94" s="234">
        <v>128.94</v>
      </c>
      <c r="I94" s="235"/>
      <c r="J94" s="236">
        <f>ROUND(I94*H94,2)</f>
        <v>0</v>
      </c>
      <c r="K94" s="232" t="s">
        <v>265</v>
      </c>
      <c r="L94" s="46"/>
      <c r="M94" s="237" t="s">
        <v>21</v>
      </c>
      <c r="N94" s="238" t="s">
        <v>46</v>
      </c>
      <c r="O94" s="86"/>
      <c r="P94" s="239">
        <f>O94*H94</f>
        <v>0</v>
      </c>
      <c r="Q94" s="239">
        <v>0</v>
      </c>
      <c r="R94" s="239">
        <f>Q94*H94</f>
        <v>0</v>
      </c>
      <c r="S94" s="239">
        <v>0</v>
      </c>
      <c r="T94" s="240">
        <f>S94*H94</f>
        <v>0</v>
      </c>
      <c r="U94" s="40"/>
      <c r="V94" s="40"/>
      <c r="W94" s="40"/>
      <c r="X94" s="40"/>
      <c r="Y94" s="40"/>
      <c r="Z94" s="40"/>
      <c r="AA94" s="40"/>
      <c r="AB94" s="40"/>
      <c r="AC94" s="40"/>
      <c r="AD94" s="40"/>
      <c r="AE94" s="40"/>
      <c r="AR94" s="241" t="s">
        <v>266</v>
      </c>
      <c r="AT94" s="241" t="s">
        <v>261</v>
      </c>
      <c r="AU94" s="241" t="s">
        <v>83</v>
      </c>
      <c r="AY94" s="19" t="s">
        <v>259</v>
      </c>
      <c r="BE94" s="242">
        <f>IF(N94="základní",J94,0)</f>
        <v>0</v>
      </c>
      <c r="BF94" s="242">
        <f>IF(N94="snížená",J94,0)</f>
        <v>0</v>
      </c>
      <c r="BG94" s="242">
        <f>IF(N94="zákl. přenesená",J94,0)</f>
        <v>0</v>
      </c>
      <c r="BH94" s="242">
        <f>IF(N94="sníž. přenesená",J94,0)</f>
        <v>0</v>
      </c>
      <c r="BI94" s="242">
        <f>IF(N94="nulová",J94,0)</f>
        <v>0</v>
      </c>
      <c r="BJ94" s="19" t="s">
        <v>83</v>
      </c>
      <c r="BK94" s="242">
        <f>ROUND(I94*H94,2)</f>
        <v>0</v>
      </c>
      <c r="BL94" s="19" t="s">
        <v>266</v>
      </c>
      <c r="BM94" s="241" t="s">
        <v>2880</v>
      </c>
    </row>
    <row r="95" s="13" customFormat="1">
      <c r="A95" s="13"/>
      <c r="B95" s="247"/>
      <c r="C95" s="248"/>
      <c r="D95" s="243" t="s">
        <v>270</v>
      </c>
      <c r="E95" s="249" t="s">
        <v>21</v>
      </c>
      <c r="F95" s="250" t="s">
        <v>2872</v>
      </c>
      <c r="G95" s="248"/>
      <c r="H95" s="249" t="s">
        <v>21</v>
      </c>
      <c r="I95" s="251"/>
      <c r="J95" s="248"/>
      <c r="K95" s="248"/>
      <c r="L95" s="252"/>
      <c r="M95" s="253"/>
      <c r="N95" s="254"/>
      <c r="O95" s="254"/>
      <c r="P95" s="254"/>
      <c r="Q95" s="254"/>
      <c r="R95" s="254"/>
      <c r="S95" s="254"/>
      <c r="T95" s="255"/>
      <c r="U95" s="13"/>
      <c r="V95" s="13"/>
      <c r="W95" s="13"/>
      <c r="X95" s="13"/>
      <c r="Y95" s="13"/>
      <c r="Z95" s="13"/>
      <c r="AA95" s="13"/>
      <c r="AB95" s="13"/>
      <c r="AC95" s="13"/>
      <c r="AD95" s="13"/>
      <c r="AE95" s="13"/>
      <c r="AT95" s="256" t="s">
        <v>270</v>
      </c>
      <c r="AU95" s="256" t="s">
        <v>83</v>
      </c>
      <c r="AV95" s="13" t="s">
        <v>81</v>
      </c>
      <c r="AW95" s="13" t="s">
        <v>34</v>
      </c>
      <c r="AX95" s="13" t="s">
        <v>74</v>
      </c>
      <c r="AY95" s="256" t="s">
        <v>259</v>
      </c>
    </row>
    <row r="96" s="14" customFormat="1">
      <c r="A96" s="14"/>
      <c r="B96" s="257"/>
      <c r="C96" s="258"/>
      <c r="D96" s="243" t="s">
        <v>270</v>
      </c>
      <c r="E96" s="259" t="s">
        <v>21</v>
      </c>
      <c r="F96" s="260" t="s">
        <v>2873</v>
      </c>
      <c r="G96" s="258"/>
      <c r="H96" s="261">
        <v>128.94</v>
      </c>
      <c r="I96" s="262"/>
      <c r="J96" s="258"/>
      <c r="K96" s="258"/>
      <c r="L96" s="263"/>
      <c r="M96" s="264"/>
      <c r="N96" s="265"/>
      <c r="O96" s="265"/>
      <c r="P96" s="265"/>
      <c r="Q96" s="265"/>
      <c r="R96" s="265"/>
      <c r="S96" s="265"/>
      <c r="T96" s="266"/>
      <c r="U96" s="14"/>
      <c r="V96" s="14"/>
      <c r="W96" s="14"/>
      <c r="X96" s="14"/>
      <c r="Y96" s="14"/>
      <c r="Z96" s="14"/>
      <c r="AA96" s="14"/>
      <c r="AB96" s="14"/>
      <c r="AC96" s="14"/>
      <c r="AD96" s="14"/>
      <c r="AE96" s="14"/>
      <c r="AT96" s="267" t="s">
        <v>270</v>
      </c>
      <c r="AU96" s="267" t="s">
        <v>83</v>
      </c>
      <c r="AV96" s="14" t="s">
        <v>83</v>
      </c>
      <c r="AW96" s="14" t="s">
        <v>34</v>
      </c>
      <c r="AX96" s="14" t="s">
        <v>74</v>
      </c>
      <c r="AY96" s="267" t="s">
        <v>259</v>
      </c>
    </row>
    <row r="97" s="15" customFormat="1">
      <c r="A97" s="15"/>
      <c r="B97" s="268"/>
      <c r="C97" s="269"/>
      <c r="D97" s="243" t="s">
        <v>270</v>
      </c>
      <c r="E97" s="270" t="s">
        <v>21</v>
      </c>
      <c r="F97" s="271" t="s">
        <v>273</v>
      </c>
      <c r="G97" s="269"/>
      <c r="H97" s="272">
        <v>128.94</v>
      </c>
      <c r="I97" s="273"/>
      <c r="J97" s="269"/>
      <c r="K97" s="269"/>
      <c r="L97" s="274"/>
      <c r="M97" s="275"/>
      <c r="N97" s="276"/>
      <c r="O97" s="276"/>
      <c r="P97" s="276"/>
      <c r="Q97" s="276"/>
      <c r="R97" s="276"/>
      <c r="S97" s="276"/>
      <c r="T97" s="277"/>
      <c r="U97" s="15"/>
      <c r="V97" s="15"/>
      <c r="W97" s="15"/>
      <c r="X97" s="15"/>
      <c r="Y97" s="15"/>
      <c r="Z97" s="15"/>
      <c r="AA97" s="15"/>
      <c r="AB97" s="15"/>
      <c r="AC97" s="15"/>
      <c r="AD97" s="15"/>
      <c r="AE97" s="15"/>
      <c r="AT97" s="278" t="s">
        <v>270</v>
      </c>
      <c r="AU97" s="278" t="s">
        <v>83</v>
      </c>
      <c r="AV97" s="15" t="s">
        <v>266</v>
      </c>
      <c r="AW97" s="15" t="s">
        <v>34</v>
      </c>
      <c r="AX97" s="15" t="s">
        <v>81</v>
      </c>
      <c r="AY97" s="278" t="s">
        <v>259</v>
      </c>
    </row>
    <row r="98" s="2" customFormat="1" ht="21.75" customHeight="1">
      <c r="A98" s="40"/>
      <c r="B98" s="41"/>
      <c r="C98" s="230" t="s">
        <v>266</v>
      </c>
      <c r="D98" s="230" t="s">
        <v>261</v>
      </c>
      <c r="E98" s="231" t="s">
        <v>2881</v>
      </c>
      <c r="F98" s="232" t="s">
        <v>2882</v>
      </c>
      <c r="G98" s="233" t="s">
        <v>358</v>
      </c>
      <c r="H98" s="234">
        <v>10.199999999999999</v>
      </c>
      <c r="I98" s="235"/>
      <c r="J98" s="236">
        <f>ROUND(I98*H98,2)</f>
        <v>0</v>
      </c>
      <c r="K98" s="232" t="s">
        <v>265</v>
      </c>
      <c r="L98" s="46"/>
      <c r="M98" s="237" t="s">
        <v>21</v>
      </c>
      <c r="N98" s="238" t="s">
        <v>46</v>
      </c>
      <c r="O98" s="86"/>
      <c r="P98" s="239">
        <f>O98*H98</f>
        <v>0</v>
      </c>
      <c r="Q98" s="239">
        <v>0.40799999999999997</v>
      </c>
      <c r="R98" s="239">
        <f>Q98*H98</f>
        <v>4.1615999999999991</v>
      </c>
      <c r="S98" s="239">
        <v>0</v>
      </c>
      <c r="T98" s="240">
        <f>S98*H98</f>
        <v>0</v>
      </c>
      <c r="U98" s="40"/>
      <c r="V98" s="40"/>
      <c r="W98" s="40"/>
      <c r="X98" s="40"/>
      <c r="Y98" s="40"/>
      <c r="Z98" s="40"/>
      <c r="AA98" s="40"/>
      <c r="AB98" s="40"/>
      <c r="AC98" s="40"/>
      <c r="AD98" s="40"/>
      <c r="AE98" s="40"/>
      <c r="AR98" s="241" t="s">
        <v>266</v>
      </c>
      <c r="AT98" s="241" t="s">
        <v>261</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2883</v>
      </c>
    </row>
    <row r="99" s="13" customFormat="1">
      <c r="A99" s="13"/>
      <c r="B99" s="247"/>
      <c r="C99" s="248"/>
      <c r="D99" s="243" t="s">
        <v>270</v>
      </c>
      <c r="E99" s="249" t="s">
        <v>21</v>
      </c>
      <c r="F99" s="250" t="s">
        <v>308</v>
      </c>
      <c r="G99" s="248"/>
      <c r="H99" s="249" t="s">
        <v>21</v>
      </c>
      <c r="I99" s="251"/>
      <c r="J99" s="248"/>
      <c r="K99" s="248"/>
      <c r="L99" s="252"/>
      <c r="M99" s="253"/>
      <c r="N99" s="254"/>
      <c r="O99" s="254"/>
      <c r="P99" s="254"/>
      <c r="Q99" s="254"/>
      <c r="R99" s="254"/>
      <c r="S99" s="254"/>
      <c r="T99" s="255"/>
      <c r="U99" s="13"/>
      <c r="V99" s="13"/>
      <c r="W99" s="13"/>
      <c r="X99" s="13"/>
      <c r="Y99" s="13"/>
      <c r="Z99" s="13"/>
      <c r="AA99" s="13"/>
      <c r="AB99" s="13"/>
      <c r="AC99" s="13"/>
      <c r="AD99" s="13"/>
      <c r="AE99" s="13"/>
      <c r="AT99" s="256" t="s">
        <v>270</v>
      </c>
      <c r="AU99" s="256" t="s">
        <v>83</v>
      </c>
      <c r="AV99" s="13" t="s">
        <v>81</v>
      </c>
      <c r="AW99" s="13" t="s">
        <v>34</v>
      </c>
      <c r="AX99" s="13" t="s">
        <v>74</v>
      </c>
      <c r="AY99" s="256" t="s">
        <v>259</v>
      </c>
    </row>
    <row r="100" s="14" customFormat="1">
      <c r="A100" s="14"/>
      <c r="B100" s="257"/>
      <c r="C100" s="258"/>
      <c r="D100" s="243" t="s">
        <v>270</v>
      </c>
      <c r="E100" s="259" t="s">
        <v>21</v>
      </c>
      <c r="F100" s="260" t="s">
        <v>2877</v>
      </c>
      <c r="G100" s="258"/>
      <c r="H100" s="261">
        <v>10.199999999999999</v>
      </c>
      <c r="I100" s="262"/>
      <c r="J100" s="258"/>
      <c r="K100" s="258"/>
      <c r="L100" s="263"/>
      <c r="M100" s="264"/>
      <c r="N100" s="265"/>
      <c r="O100" s="265"/>
      <c r="P100" s="265"/>
      <c r="Q100" s="265"/>
      <c r="R100" s="265"/>
      <c r="S100" s="265"/>
      <c r="T100" s="266"/>
      <c r="U100" s="14"/>
      <c r="V100" s="14"/>
      <c r="W100" s="14"/>
      <c r="X100" s="14"/>
      <c r="Y100" s="14"/>
      <c r="Z100" s="14"/>
      <c r="AA100" s="14"/>
      <c r="AB100" s="14"/>
      <c r="AC100" s="14"/>
      <c r="AD100" s="14"/>
      <c r="AE100" s="14"/>
      <c r="AT100" s="267" t="s">
        <v>270</v>
      </c>
      <c r="AU100" s="267" t="s">
        <v>83</v>
      </c>
      <c r="AV100" s="14" t="s">
        <v>83</v>
      </c>
      <c r="AW100" s="14" t="s">
        <v>34</v>
      </c>
      <c r="AX100" s="14" t="s">
        <v>74</v>
      </c>
      <c r="AY100" s="267" t="s">
        <v>259</v>
      </c>
    </row>
    <row r="101" s="15" customFormat="1">
      <c r="A101" s="15"/>
      <c r="B101" s="268"/>
      <c r="C101" s="269"/>
      <c r="D101" s="243" t="s">
        <v>270</v>
      </c>
      <c r="E101" s="270" t="s">
        <v>21</v>
      </c>
      <c r="F101" s="271" t="s">
        <v>273</v>
      </c>
      <c r="G101" s="269"/>
      <c r="H101" s="272">
        <v>10.199999999999999</v>
      </c>
      <c r="I101" s="273"/>
      <c r="J101" s="269"/>
      <c r="K101" s="269"/>
      <c r="L101" s="274"/>
      <c r="M101" s="275"/>
      <c r="N101" s="276"/>
      <c r="O101" s="276"/>
      <c r="P101" s="276"/>
      <c r="Q101" s="276"/>
      <c r="R101" s="276"/>
      <c r="S101" s="276"/>
      <c r="T101" s="277"/>
      <c r="U101" s="15"/>
      <c r="V101" s="15"/>
      <c r="W101" s="15"/>
      <c r="X101" s="15"/>
      <c r="Y101" s="15"/>
      <c r="Z101" s="15"/>
      <c r="AA101" s="15"/>
      <c r="AB101" s="15"/>
      <c r="AC101" s="15"/>
      <c r="AD101" s="15"/>
      <c r="AE101" s="15"/>
      <c r="AT101" s="278" t="s">
        <v>270</v>
      </c>
      <c r="AU101" s="278" t="s">
        <v>83</v>
      </c>
      <c r="AV101" s="15" t="s">
        <v>266</v>
      </c>
      <c r="AW101" s="15" t="s">
        <v>34</v>
      </c>
      <c r="AX101" s="15" t="s">
        <v>81</v>
      </c>
      <c r="AY101" s="278" t="s">
        <v>259</v>
      </c>
    </row>
    <row r="102" s="2" customFormat="1" ht="66.75" customHeight="1">
      <c r="A102" s="40"/>
      <c r="B102" s="41"/>
      <c r="C102" s="230" t="s">
        <v>287</v>
      </c>
      <c r="D102" s="230" t="s">
        <v>261</v>
      </c>
      <c r="E102" s="231" t="s">
        <v>2884</v>
      </c>
      <c r="F102" s="232" t="s">
        <v>2885</v>
      </c>
      <c r="G102" s="233" t="s">
        <v>358</v>
      </c>
      <c r="H102" s="234">
        <v>128.94</v>
      </c>
      <c r="I102" s="235"/>
      <c r="J102" s="236">
        <f>ROUND(I102*H102,2)</f>
        <v>0</v>
      </c>
      <c r="K102" s="232" t="s">
        <v>265</v>
      </c>
      <c r="L102" s="46"/>
      <c r="M102" s="237" t="s">
        <v>21</v>
      </c>
      <c r="N102" s="238" t="s">
        <v>46</v>
      </c>
      <c r="O102" s="86"/>
      <c r="P102" s="239">
        <f>O102*H102</f>
        <v>0</v>
      </c>
      <c r="Q102" s="239">
        <v>0.084250000000000005</v>
      </c>
      <c r="R102" s="239">
        <f>Q102*H102</f>
        <v>10.863195000000001</v>
      </c>
      <c r="S102" s="239">
        <v>0</v>
      </c>
      <c r="T102" s="240">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2886</v>
      </c>
    </row>
    <row r="103" s="2" customFormat="1">
      <c r="A103" s="40"/>
      <c r="B103" s="41"/>
      <c r="C103" s="42"/>
      <c r="D103" s="243" t="s">
        <v>268</v>
      </c>
      <c r="E103" s="42"/>
      <c r="F103" s="244" t="s">
        <v>2887</v>
      </c>
      <c r="G103" s="42"/>
      <c r="H103" s="42"/>
      <c r="I103" s="150"/>
      <c r="J103" s="42"/>
      <c r="K103" s="42"/>
      <c r="L103" s="46"/>
      <c r="M103" s="245"/>
      <c r="N103" s="246"/>
      <c r="O103" s="86"/>
      <c r="P103" s="86"/>
      <c r="Q103" s="86"/>
      <c r="R103" s="86"/>
      <c r="S103" s="86"/>
      <c r="T103" s="87"/>
      <c r="U103" s="40"/>
      <c r="V103" s="40"/>
      <c r="W103" s="40"/>
      <c r="X103" s="40"/>
      <c r="Y103" s="40"/>
      <c r="Z103" s="40"/>
      <c r="AA103" s="40"/>
      <c r="AB103" s="40"/>
      <c r="AC103" s="40"/>
      <c r="AD103" s="40"/>
      <c r="AE103" s="40"/>
      <c r="AT103" s="19" t="s">
        <v>268</v>
      </c>
      <c r="AU103" s="19" t="s">
        <v>83</v>
      </c>
    </row>
    <row r="104" s="13" customFormat="1">
      <c r="A104" s="13"/>
      <c r="B104" s="247"/>
      <c r="C104" s="248"/>
      <c r="D104" s="243" t="s">
        <v>270</v>
      </c>
      <c r="E104" s="249" t="s">
        <v>21</v>
      </c>
      <c r="F104" s="250" t="s">
        <v>2872</v>
      </c>
      <c r="G104" s="248"/>
      <c r="H104" s="249" t="s">
        <v>21</v>
      </c>
      <c r="I104" s="251"/>
      <c r="J104" s="248"/>
      <c r="K104" s="248"/>
      <c r="L104" s="252"/>
      <c r="M104" s="253"/>
      <c r="N104" s="254"/>
      <c r="O104" s="254"/>
      <c r="P104" s="254"/>
      <c r="Q104" s="254"/>
      <c r="R104" s="254"/>
      <c r="S104" s="254"/>
      <c r="T104" s="255"/>
      <c r="U104" s="13"/>
      <c r="V104" s="13"/>
      <c r="W104" s="13"/>
      <c r="X104" s="13"/>
      <c r="Y104" s="13"/>
      <c r="Z104" s="13"/>
      <c r="AA104" s="13"/>
      <c r="AB104" s="13"/>
      <c r="AC104" s="13"/>
      <c r="AD104" s="13"/>
      <c r="AE104" s="13"/>
      <c r="AT104" s="256" t="s">
        <v>270</v>
      </c>
      <c r="AU104" s="256" t="s">
        <v>83</v>
      </c>
      <c r="AV104" s="13" t="s">
        <v>81</v>
      </c>
      <c r="AW104" s="13" t="s">
        <v>34</v>
      </c>
      <c r="AX104" s="13" t="s">
        <v>74</v>
      </c>
      <c r="AY104" s="256" t="s">
        <v>259</v>
      </c>
    </row>
    <row r="105" s="14" customFormat="1">
      <c r="A105" s="14"/>
      <c r="B105" s="257"/>
      <c r="C105" s="258"/>
      <c r="D105" s="243" t="s">
        <v>270</v>
      </c>
      <c r="E105" s="259" t="s">
        <v>21</v>
      </c>
      <c r="F105" s="260" t="s">
        <v>2873</v>
      </c>
      <c r="G105" s="258"/>
      <c r="H105" s="261">
        <v>128.94</v>
      </c>
      <c r="I105" s="262"/>
      <c r="J105" s="258"/>
      <c r="K105" s="258"/>
      <c r="L105" s="263"/>
      <c r="M105" s="264"/>
      <c r="N105" s="265"/>
      <c r="O105" s="265"/>
      <c r="P105" s="265"/>
      <c r="Q105" s="265"/>
      <c r="R105" s="265"/>
      <c r="S105" s="265"/>
      <c r="T105" s="266"/>
      <c r="U105" s="14"/>
      <c r="V105" s="14"/>
      <c r="W105" s="14"/>
      <c r="X105" s="14"/>
      <c r="Y105" s="14"/>
      <c r="Z105" s="14"/>
      <c r="AA105" s="14"/>
      <c r="AB105" s="14"/>
      <c r="AC105" s="14"/>
      <c r="AD105" s="14"/>
      <c r="AE105" s="14"/>
      <c r="AT105" s="267" t="s">
        <v>270</v>
      </c>
      <c r="AU105" s="267" t="s">
        <v>83</v>
      </c>
      <c r="AV105" s="14" t="s">
        <v>83</v>
      </c>
      <c r="AW105" s="14" t="s">
        <v>34</v>
      </c>
      <c r="AX105" s="14" t="s">
        <v>74</v>
      </c>
      <c r="AY105" s="267" t="s">
        <v>259</v>
      </c>
    </row>
    <row r="106" s="15" customFormat="1">
      <c r="A106" s="15"/>
      <c r="B106" s="268"/>
      <c r="C106" s="269"/>
      <c r="D106" s="243" t="s">
        <v>270</v>
      </c>
      <c r="E106" s="270" t="s">
        <v>21</v>
      </c>
      <c r="F106" s="271" t="s">
        <v>273</v>
      </c>
      <c r="G106" s="269"/>
      <c r="H106" s="272">
        <v>128.94</v>
      </c>
      <c r="I106" s="273"/>
      <c r="J106" s="269"/>
      <c r="K106" s="269"/>
      <c r="L106" s="274"/>
      <c r="M106" s="275"/>
      <c r="N106" s="276"/>
      <c r="O106" s="276"/>
      <c r="P106" s="276"/>
      <c r="Q106" s="276"/>
      <c r="R106" s="276"/>
      <c r="S106" s="276"/>
      <c r="T106" s="277"/>
      <c r="U106" s="15"/>
      <c r="V106" s="15"/>
      <c r="W106" s="15"/>
      <c r="X106" s="15"/>
      <c r="Y106" s="15"/>
      <c r="Z106" s="15"/>
      <c r="AA106" s="15"/>
      <c r="AB106" s="15"/>
      <c r="AC106" s="15"/>
      <c r="AD106" s="15"/>
      <c r="AE106" s="15"/>
      <c r="AT106" s="278" t="s">
        <v>270</v>
      </c>
      <c r="AU106" s="278" t="s">
        <v>83</v>
      </c>
      <c r="AV106" s="15" t="s">
        <v>266</v>
      </c>
      <c r="AW106" s="15" t="s">
        <v>34</v>
      </c>
      <c r="AX106" s="15" t="s">
        <v>81</v>
      </c>
      <c r="AY106" s="278" t="s">
        <v>259</v>
      </c>
    </row>
    <row r="107" s="2" customFormat="1" ht="16.5" customHeight="1">
      <c r="A107" s="40"/>
      <c r="B107" s="41"/>
      <c r="C107" s="280" t="s">
        <v>291</v>
      </c>
      <c r="D107" s="280" t="s">
        <v>438</v>
      </c>
      <c r="E107" s="281" t="s">
        <v>2888</v>
      </c>
      <c r="F107" s="282" t="s">
        <v>2889</v>
      </c>
      <c r="G107" s="283" t="s">
        <v>358</v>
      </c>
      <c r="H107" s="284">
        <v>128.94</v>
      </c>
      <c r="I107" s="285"/>
      <c r="J107" s="286">
        <f>ROUND(I107*H107,2)</f>
        <v>0</v>
      </c>
      <c r="K107" s="282" t="s">
        <v>265</v>
      </c>
      <c r="L107" s="287"/>
      <c r="M107" s="288" t="s">
        <v>21</v>
      </c>
      <c r="N107" s="289" t="s">
        <v>46</v>
      </c>
      <c r="O107" s="86"/>
      <c r="P107" s="239">
        <f>O107*H107</f>
        <v>0</v>
      </c>
      <c r="Q107" s="239">
        <v>0.113</v>
      </c>
      <c r="R107" s="239">
        <f>Q107*H107</f>
        <v>14.570220000000001</v>
      </c>
      <c r="S107" s="239">
        <v>0</v>
      </c>
      <c r="T107" s="240">
        <f>S107*H107</f>
        <v>0</v>
      </c>
      <c r="U107" s="40"/>
      <c r="V107" s="40"/>
      <c r="W107" s="40"/>
      <c r="X107" s="40"/>
      <c r="Y107" s="40"/>
      <c r="Z107" s="40"/>
      <c r="AA107" s="40"/>
      <c r="AB107" s="40"/>
      <c r="AC107" s="40"/>
      <c r="AD107" s="40"/>
      <c r="AE107" s="40"/>
      <c r="AR107" s="241" t="s">
        <v>303</v>
      </c>
      <c r="AT107" s="241" t="s">
        <v>438</v>
      </c>
      <c r="AU107" s="241" t="s">
        <v>83</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2890</v>
      </c>
    </row>
    <row r="108" s="12" customFormat="1" ht="22.8" customHeight="1">
      <c r="A108" s="12"/>
      <c r="B108" s="214"/>
      <c r="C108" s="215"/>
      <c r="D108" s="216" t="s">
        <v>73</v>
      </c>
      <c r="E108" s="228" t="s">
        <v>310</v>
      </c>
      <c r="F108" s="228" t="s">
        <v>779</v>
      </c>
      <c r="G108" s="215"/>
      <c r="H108" s="215"/>
      <c r="I108" s="218"/>
      <c r="J108" s="229">
        <f>BK108</f>
        <v>0</v>
      </c>
      <c r="K108" s="215"/>
      <c r="L108" s="220"/>
      <c r="M108" s="221"/>
      <c r="N108" s="222"/>
      <c r="O108" s="222"/>
      <c r="P108" s="223">
        <f>SUM(P109:P121)</f>
        <v>0</v>
      </c>
      <c r="Q108" s="222"/>
      <c r="R108" s="223">
        <f>SUM(R109:R121)</f>
        <v>10.001949</v>
      </c>
      <c r="S108" s="222"/>
      <c r="T108" s="224">
        <f>SUM(T109:T121)</f>
        <v>0</v>
      </c>
      <c r="U108" s="12"/>
      <c r="V108" s="12"/>
      <c r="W108" s="12"/>
      <c r="X108" s="12"/>
      <c r="Y108" s="12"/>
      <c r="Z108" s="12"/>
      <c r="AA108" s="12"/>
      <c r="AB108" s="12"/>
      <c r="AC108" s="12"/>
      <c r="AD108" s="12"/>
      <c r="AE108" s="12"/>
      <c r="AR108" s="225" t="s">
        <v>81</v>
      </c>
      <c r="AT108" s="226" t="s">
        <v>73</v>
      </c>
      <c r="AU108" s="226" t="s">
        <v>81</v>
      </c>
      <c r="AY108" s="225" t="s">
        <v>259</v>
      </c>
      <c r="BK108" s="227">
        <f>SUM(BK109:BK121)</f>
        <v>0</v>
      </c>
    </row>
    <row r="109" s="2" customFormat="1" ht="44.25" customHeight="1">
      <c r="A109" s="40"/>
      <c r="B109" s="41"/>
      <c r="C109" s="230" t="s">
        <v>299</v>
      </c>
      <c r="D109" s="230" t="s">
        <v>261</v>
      </c>
      <c r="E109" s="231" t="s">
        <v>2891</v>
      </c>
      <c r="F109" s="232" t="s">
        <v>2892</v>
      </c>
      <c r="G109" s="233" t="s">
        <v>449</v>
      </c>
      <c r="H109" s="234">
        <v>63.473999999999997</v>
      </c>
      <c r="I109" s="235"/>
      <c r="J109" s="236">
        <f>ROUND(I109*H109,2)</f>
        <v>0</v>
      </c>
      <c r="K109" s="232" t="s">
        <v>265</v>
      </c>
      <c r="L109" s="46"/>
      <c r="M109" s="237" t="s">
        <v>21</v>
      </c>
      <c r="N109" s="238" t="s">
        <v>46</v>
      </c>
      <c r="O109" s="86"/>
      <c r="P109" s="239">
        <f>O109*H109</f>
        <v>0</v>
      </c>
      <c r="Q109" s="239">
        <v>0.1295</v>
      </c>
      <c r="R109" s="239">
        <f>Q109*H109</f>
        <v>8.2198829999999994</v>
      </c>
      <c r="S109" s="239">
        <v>0</v>
      </c>
      <c r="T109" s="240">
        <f>S109*H109</f>
        <v>0</v>
      </c>
      <c r="U109" s="40"/>
      <c r="V109" s="40"/>
      <c r="W109" s="40"/>
      <c r="X109" s="40"/>
      <c r="Y109" s="40"/>
      <c r="Z109" s="40"/>
      <c r="AA109" s="40"/>
      <c r="AB109" s="40"/>
      <c r="AC109" s="40"/>
      <c r="AD109" s="40"/>
      <c r="AE109" s="40"/>
      <c r="AR109" s="241" t="s">
        <v>266</v>
      </c>
      <c r="AT109" s="241" t="s">
        <v>261</v>
      </c>
      <c r="AU109" s="241" t="s">
        <v>83</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2893</v>
      </c>
    </row>
    <row r="110" s="2" customFormat="1">
      <c r="A110" s="40"/>
      <c r="B110" s="41"/>
      <c r="C110" s="42"/>
      <c r="D110" s="243" t="s">
        <v>268</v>
      </c>
      <c r="E110" s="42"/>
      <c r="F110" s="244" t="s">
        <v>2894</v>
      </c>
      <c r="G110" s="42"/>
      <c r="H110" s="42"/>
      <c r="I110" s="150"/>
      <c r="J110" s="42"/>
      <c r="K110" s="42"/>
      <c r="L110" s="46"/>
      <c r="M110" s="245"/>
      <c r="N110" s="246"/>
      <c r="O110" s="86"/>
      <c r="P110" s="86"/>
      <c r="Q110" s="86"/>
      <c r="R110" s="86"/>
      <c r="S110" s="86"/>
      <c r="T110" s="87"/>
      <c r="U110" s="40"/>
      <c r="V110" s="40"/>
      <c r="W110" s="40"/>
      <c r="X110" s="40"/>
      <c r="Y110" s="40"/>
      <c r="Z110" s="40"/>
      <c r="AA110" s="40"/>
      <c r="AB110" s="40"/>
      <c r="AC110" s="40"/>
      <c r="AD110" s="40"/>
      <c r="AE110" s="40"/>
      <c r="AT110" s="19" t="s">
        <v>268</v>
      </c>
      <c r="AU110" s="19" t="s">
        <v>83</v>
      </c>
    </row>
    <row r="111" s="13" customFormat="1">
      <c r="A111" s="13"/>
      <c r="B111" s="247"/>
      <c r="C111" s="248"/>
      <c r="D111" s="243" t="s">
        <v>270</v>
      </c>
      <c r="E111" s="249" t="s">
        <v>21</v>
      </c>
      <c r="F111" s="250" t="s">
        <v>308</v>
      </c>
      <c r="G111" s="248"/>
      <c r="H111" s="249" t="s">
        <v>21</v>
      </c>
      <c r="I111" s="251"/>
      <c r="J111" s="248"/>
      <c r="K111" s="248"/>
      <c r="L111" s="252"/>
      <c r="M111" s="253"/>
      <c r="N111" s="254"/>
      <c r="O111" s="254"/>
      <c r="P111" s="254"/>
      <c r="Q111" s="254"/>
      <c r="R111" s="254"/>
      <c r="S111" s="254"/>
      <c r="T111" s="255"/>
      <c r="U111" s="13"/>
      <c r="V111" s="13"/>
      <c r="W111" s="13"/>
      <c r="X111" s="13"/>
      <c r="Y111" s="13"/>
      <c r="Z111" s="13"/>
      <c r="AA111" s="13"/>
      <c r="AB111" s="13"/>
      <c r="AC111" s="13"/>
      <c r="AD111" s="13"/>
      <c r="AE111" s="13"/>
      <c r="AT111" s="256" t="s">
        <v>270</v>
      </c>
      <c r="AU111" s="256" t="s">
        <v>83</v>
      </c>
      <c r="AV111" s="13" t="s">
        <v>81</v>
      </c>
      <c r="AW111" s="13" t="s">
        <v>34</v>
      </c>
      <c r="AX111" s="13" t="s">
        <v>74</v>
      </c>
      <c r="AY111" s="256" t="s">
        <v>259</v>
      </c>
    </row>
    <row r="112" s="14" customFormat="1">
      <c r="A112" s="14"/>
      <c r="B112" s="257"/>
      <c r="C112" s="258"/>
      <c r="D112" s="243" t="s">
        <v>270</v>
      </c>
      <c r="E112" s="259" t="s">
        <v>21</v>
      </c>
      <c r="F112" s="260" t="s">
        <v>1003</v>
      </c>
      <c r="G112" s="258"/>
      <c r="H112" s="261">
        <v>25.5</v>
      </c>
      <c r="I112" s="262"/>
      <c r="J112" s="258"/>
      <c r="K112" s="258"/>
      <c r="L112" s="263"/>
      <c r="M112" s="264"/>
      <c r="N112" s="265"/>
      <c r="O112" s="265"/>
      <c r="P112" s="265"/>
      <c r="Q112" s="265"/>
      <c r="R112" s="265"/>
      <c r="S112" s="265"/>
      <c r="T112" s="266"/>
      <c r="U112" s="14"/>
      <c r="V112" s="14"/>
      <c r="W112" s="14"/>
      <c r="X112" s="14"/>
      <c r="Y112" s="14"/>
      <c r="Z112" s="14"/>
      <c r="AA112" s="14"/>
      <c r="AB112" s="14"/>
      <c r="AC112" s="14"/>
      <c r="AD112" s="14"/>
      <c r="AE112" s="14"/>
      <c r="AT112" s="267" t="s">
        <v>270</v>
      </c>
      <c r="AU112" s="267" t="s">
        <v>83</v>
      </c>
      <c r="AV112" s="14" t="s">
        <v>83</v>
      </c>
      <c r="AW112" s="14" t="s">
        <v>34</v>
      </c>
      <c r="AX112" s="14" t="s">
        <v>74</v>
      </c>
      <c r="AY112" s="267" t="s">
        <v>259</v>
      </c>
    </row>
    <row r="113" s="13" customFormat="1">
      <c r="A113" s="13"/>
      <c r="B113" s="247"/>
      <c r="C113" s="248"/>
      <c r="D113" s="243" t="s">
        <v>270</v>
      </c>
      <c r="E113" s="249" t="s">
        <v>21</v>
      </c>
      <c r="F113" s="250" t="s">
        <v>2872</v>
      </c>
      <c r="G113" s="248"/>
      <c r="H113" s="249" t="s">
        <v>21</v>
      </c>
      <c r="I113" s="251"/>
      <c r="J113" s="248"/>
      <c r="K113" s="248"/>
      <c r="L113" s="252"/>
      <c r="M113" s="253"/>
      <c r="N113" s="254"/>
      <c r="O113" s="254"/>
      <c r="P113" s="254"/>
      <c r="Q113" s="254"/>
      <c r="R113" s="254"/>
      <c r="S113" s="254"/>
      <c r="T113" s="255"/>
      <c r="U113" s="13"/>
      <c r="V113" s="13"/>
      <c r="W113" s="13"/>
      <c r="X113" s="13"/>
      <c r="Y113" s="13"/>
      <c r="Z113" s="13"/>
      <c r="AA113" s="13"/>
      <c r="AB113" s="13"/>
      <c r="AC113" s="13"/>
      <c r="AD113" s="13"/>
      <c r="AE113" s="13"/>
      <c r="AT113" s="256" t="s">
        <v>270</v>
      </c>
      <c r="AU113" s="256" t="s">
        <v>83</v>
      </c>
      <c r="AV113" s="13" t="s">
        <v>81</v>
      </c>
      <c r="AW113" s="13" t="s">
        <v>34</v>
      </c>
      <c r="AX113" s="13" t="s">
        <v>74</v>
      </c>
      <c r="AY113" s="256" t="s">
        <v>259</v>
      </c>
    </row>
    <row r="114" s="14" customFormat="1">
      <c r="A114" s="14"/>
      <c r="B114" s="257"/>
      <c r="C114" s="258"/>
      <c r="D114" s="243" t="s">
        <v>270</v>
      </c>
      <c r="E114" s="259" t="s">
        <v>21</v>
      </c>
      <c r="F114" s="260" t="s">
        <v>2895</v>
      </c>
      <c r="G114" s="258"/>
      <c r="H114" s="261">
        <v>37.973999999999997</v>
      </c>
      <c r="I114" s="262"/>
      <c r="J114" s="258"/>
      <c r="K114" s="258"/>
      <c r="L114" s="263"/>
      <c r="M114" s="264"/>
      <c r="N114" s="265"/>
      <c r="O114" s="265"/>
      <c r="P114" s="265"/>
      <c r="Q114" s="265"/>
      <c r="R114" s="265"/>
      <c r="S114" s="265"/>
      <c r="T114" s="266"/>
      <c r="U114" s="14"/>
      <c r="V114" s="14"/>
      <c r="W114" s="14"/>
      <c r="X114" s="14"/>
      <c r="Y114" s="14"/>
      <c r="Z114" s="14"/>
      <c r="AA114" s="14"/>
      <c r="AB114" s="14"/>
      <c r="AC114" s="14"/>
      <c r="AD114" s="14"/>
      <c r="AE114" s="14"/>
      <c r="AT114" s="267" t="s">
        <v>270</v>
      </c>
      <c r="AU114" s="267" t="s">
        <v>83</v>
      </c>
      <c r="AV114" s="14" t="s">
        <v>83</v>
      </c>
      <c r="AW114" s="14" t="s">
        <v>34</v>
      </c>
      <c r="AX114" s="14" t="s">
        <v>74</v>
      </c>
      <c r="AY114" s="267" t="s">
        <v>259</v>
      </c>
    </row>
    <row r="115" s="15" customFormat="1">
      <c r="A115" s="15"/>
      <c r="B115" s="268"/>
      <c r="C115" s="269"/>
      <c r="D115" s="243" t="s">
        <v>270</v>
      </c>
      <c r="E115" s="270" t="s">
        <v>21</v>
      </c>
      <c r="F115" s="271" t="s">
        <v>273</v>
      </c>
      <c r="G115" s="269"/>
      <c r="H115" s="272">
        <v>63.473999999999997</v>
      </c>
      <c r="I115" s="273"/>
      <c r="J115" s="269"/>
      <c r="K115" s="269"/>
      <c r="L115" s="274"/>
      <c r="M115" s="275"/>
      <c r="N115" s="276"/>
      <c r="O115" s="276"/>
      <c r="P115" s="276"/>
      <c r="Q115" s="276"/>
      <c r="R115" s="276"/>
      <c r="S115" s="276"/>
      <c r="T115" s="277"/>
      <c r="U115" s="15"/>
      <c r="V115" s="15"/>
      <c r="W115" s="15"/>
      <c r="X115" s="15"/>
      <c r="Y115" s="15"/>
      <c r="Z115" s="15"/>
      <c r="AA115" s="15"/>
      <c r="AB115" s="15"/>
      <c r="AC115" s="15"/>
      <c r="AD115" s="15"/>
      <c r="AE115" s="15"/>
      <c r="AT115" s="278" t="s">
        <v>270</v>
      </c>
      <c r="AU115" s="278" t="s">
        <v>83</v>
      </c>
      <c r="AV115" s="15" t="s">
        <v>266</v>
      </c>
      <c r="AW115" s="15" t="s">
        <v>34</v>
      </c>
      <c r="AX115" s="15" t="s">
        <v>81</v>
      </c>
      <c r="AY115" s="278" t="s">
        <v>259</v>
      </c>
    </row>
    <row r="116" s="2" customFormat="1" ht="16.5" customHeight="1">
      <c r="A116" s="40"/>
      <c r="B116" s="41"/>
      <c r="C116" s="280" t="s">
        <v>303</v>
      </c>
      <c r="D116" s="280" t="s">
        <v>438</v>
      </c>
      <c r="E116" s="281" t="s">
        <v>2896</v>
      </c>
      <c r="F116" s="282" t="s">
        <v>2897</v>
      </c>
      <c r="G116" s="283" t="s">
        <v>449</v>
      </c>
      <c r="H116" s="284">
        <v>63.473999999999997</v>
      </c>
      <c r="I116" s="285"/>
      <c r="J116" s="286">
        <f>ROUND(I116*H116,2)</f>
        <v>0</v>
      </c>
      <c r="K116" s="282" t="s">
        <v>265</v>
      </c>
      <c r="L116" s="287"/>
      <c r="M116" s="288" t="s">
        <v>21</v>
      </c>
      <c r="N116" s="289" t="s">
        <v>46</v>
      </c>
      <c r="O116" s="86"/>
      <c r="P116" s="239">
        <f>O116*H116</f>
        <v>0</v>
      </c>
      <c r="Q116" s="239">
        <v>0.028000000000000001</v>
      </c>
      <c r="R116" s="239">
        <f>Q116*H116</f>
        <v>1.777272</v>
      </c>
      <c r="S116" s="239">
        <v>0</v>
      </c>
      <c r="T116" s="240">
        <f>S116*H116</f>
        <v>0</v>
      </c>
      <c r="U116" s="40"/>
      <c r="V116" s="40"/>
      <c r="W116" s="40"/>
      <c r="X116" s="40"/>
      <c r="Y116" s="40"/>
      <c r="Z116" s="40"/>
      <c r="AA116" s="40"/>
      <c r="AB116" s="40"/>
      <c r="AC116" s="40"/>
      <c r="AD116" s="40"/>
      <c r="AE116" s="40"/>
      <c r="AR116" s="241" t="s">
        <v>303</v>
      </c>
      <c r="AT116" s="241" t="s">
        <v>438</v>
      </c>
      <c r="AU116" s="241" t="s">
        <v>83</v>
      </c>
      <c r="AY116" s="19" t="s">
        <v>259</v>
      </c>
      <c r="BE116" s="242">
        <f>IF(N116="základní",J116,0)</f>
        <v>0</v>
      </c>
      <c r="BF116" s="242">
        <f>IF(N116="snížená",J116,0)</f>
        <v>0</v>
      </c>
      <c r="BG116" s="242">
        <f>IF(N116="zákl. přenesená",J116,0)</f>
        <v>0</v>
      </c>
      <c r="BH116" s="242">
        <f>IF(N116="sníž. přenesená",J116,0)</f>
        <v>0</v>
      </c>
      <c r="BI116" s="242">
        <f>IF(N116="nulová",J116,0)</f>
        <v>0</v>
      </c>
      <c r="BJ116" s="19" t="s">
        <v>83</v>
      </c>
      <c r="BK116" s="242">
        <f>ROUND(I116*H116,2)</f>
        <v>0</v>
      </c>
      <c r="BL116" s="19" t="s">
        <v>266</v>
      </c>
      <c r="BM116" s="241" t="s">
        <v>2898</v>
      </c>
    </row>
    <row r="117" s="2" customFormat="1" ht="21.75" customHeight="1">
      <c r="A117" s="40"/>
      <c r="B117" s="41"/>
      <c r="C117" s="230" t="s">
        <v>310</v>
      </c>
      <c r="D117" s="230" t="s">
        <v>261</v>
      </c>
      <c r="E117" s="231" t="s">
        <v>2899</v>
      </c>
      <c r="F117" s="232" t="s">
        <v>2900</v>
      </c>
      <c r="G117" s="233" t="s">
        <v>358</v>
      </c>
      <c r="H117" s="234">
        <v>10.199999999999999</v>
      </c>
      <c r="I117" s="235"/>
      <c r="J117" s="236">
        <f>ROUND(I117*H117,2)</f>
        <v>0</v>
      </c>
      <c r="K117" s="232" t="s">
        <v>265</v>
      </c>
      <c r="L117" s="46"/>
      <c r="M117" s="237" t="s">
        <v>21</v>
      </c>
      <c r="N117" s="238" t="s">
        <v>46</v>
      </c>
      <c r="O117" s="86"/>
      <c r="P117" s="239">
        <f>O117*H117</f>
        <v>0</v>
      </c>
      <c r="Q117" s="239">
        <v>0.00046999999999999999</v>
      </c>
      <c r="R117" s="239">
        <f>Q117*H117</f>
        <v>0.0047939999999999997</v>
      </c>
      <c r="S117" s="239">
        <v>0</v>
      </c>
      <c r="T117" s="240">
        <f>S117*H117</f>
        <v>0</v>
      </c>
      <c r="U117" s="40"/>
      <c r="V117" s="40"/>
      <c r="W117" s="40"/>
      <c r="X117" s="40"/>
      <c r="Y117" s="40"/>
      <c r="Z117" s="40"/>
      <c r="AA117" s="40"/>
      <c r="AB117" s="40"/>
      <c r="AC117" s="40"/>
      <c r="AD117" s="40"/>
      <c r="AE117" s="40"/>
      <c r="AR117" s="241" t="s">
        <v>266</v>
      </c>
      <c r="AT117" s="241" t="s">
        <v>261</v>
      </c>
      <c r="AU117" s="241" t="s">
        <v>83</v>
      </c>
      <c r="AY117" s="19" t="s">
        <v>259</v>
      </c>
      <c r="BE117" s="242">
        <f>IF(N117="základní",J117,0)</f>
        <v>0</v>
      </c>
      <c r="BF117" s="242">
        <f>IF(N117="snížená",J117,0)</f>
        <v>0</v>
      </c>
      <c r="BG117" s="242">
        <f>IF(N117="zákl. přenesená",J117,0)</f>
        <v>0</v>
      </c>
      <c r="BH117" s="242">
        <f>IF(N117="sníž. přenesená",J117,0)</f>
        <v>0</v>
      </c>
      <c r="BI117" s="242">
        <f>IF(N117="nulová",J117,0)</f>
        <v>0</v>
      </c>
      <c r="BJ117" s="19" t="s">
        <v>83</v>
      </c>
      <c r="BK117" s="242">
        <f>ROUND(I117*H117,2)</f>
        <v>0</v>
      </c>
      <c r="BL117" s="19" t="s">
        <v>266</v>
      </c>
      <c r="BM117" s="241" t="s">
        <v>2901</v>
      </c>
    </row>
    <row r="118" s="2" customFormat="1">
      <c r="A118" s="40"/>
      <c r="B118" s="41"/>
      <c r="C118" s="42"/>
      <c r="D118" s="243" t="s">
        <v>268</v>
      </c>
      <c r="E118" s="42"/>
      <c r="F118" s="244" t="s">
        <v>2902</v>
      </c>
      <c r="G118" s="42"/>
      <c r="H118" s="42"/>
      <c r="I118" s="150"/>
      <c r="J118" s="42"/>
      <c r="K118" s="42"/>
      <c r="L118" s="46"/>
      <c r="M118" s="245"/>
      <c r="N118" s="246"/>
      <c r="O118" s="86"/>
      <c r="P118" s="86"/>
      <c r="Q118" s="86"/>
      <c r="R118" s="86"/>
      <c r="S118" s="86"/>
      <c r="T118" s="87"/>
      <c r="U118" s="40"/>
      <c r="V118" s="40"/>
      <c r="W118" s="40"/>
      <c r="X118" s="40"/>
      <c r="Y118" s="40"/>
      <c r="Z118" s="40"/>
      <c r="AA118" s="40"/>
      <c r="AB118" s="40"/>
      <c r="AC118" s="40"/>
      <c r="AD118" s="40"/>
      <c r="AE118" s="40"/>
      <c r="AT118" s="19" t="s">
        <v>268</v>
      </c>
      <c r="AU118" s="19" t="s">
        <v>83</v>
      </c>
    </row>
    <row r="119" s="13" customFormat="1">
      <c r="A119" s="13"/>
      <c r="B119" s="247"/>
      <c r="C119" s="248"/>
      <c r="D119" s="243" t="s">
        <v>270</v>
      </c>
      <c r="E119" s="249" t="s">
        <v>21</v>
      </c>
      <c r="F119" s="250" t="s">
        <v>308</v>
      </c>
      <c r="G119" s="248"/>
      <c r="H119" s="249" t="s">
        <v>21</v>
      </c>
      <c r="I119" s="251"/>
      <c r="J119" s="248"/>
      <c r="K119" s="248"/>
      <c r="L119" s="252"/>
      <c r="M119" s="253"/>
      <c r="N119" s="254"/>
      <c r="O119" s="254"/>
      <c r="P119" s="254"/>
      <c r="Q119" s="254"/>
      <c r="R119" s="254"/>
      <c r="S119" s="254"/>
      <c r="T119" s="255"/>
      <c r="U119" s="13"/>
      <c r="V119" s="13"/>
      <c r="W119" s="13"/>
      <c r="X119" s="13"/>
      <c r="Y119" s="13"/>
      <c r="Z119" s="13"/>
      <c r="AA119" s="13"/>
      <c r="AB119" s="13"/>
      <c r="AC119" s="13"/>
      <c r="AD119" s="13"/>
      <c r="AE119" s="13"/>
      <c r="AT119" s="256" t="s">
        <v>270</v>
      </c>
      <c r="AU119" s="256" t="s">
        <v>83</v>
      </c>
      <c r="AV119" s="13" t="s">
        <v>81</v>
      </c>
      <c r="AW119" s="13" t="s">
        <v>34</v>
      </c>
      <c r="AX119" s="13" t="s">
        <v>74</v>
      </c>
      <c r="AY119" s="256" t="s">
        <v>259</v>
      </c>
    </row>
    <row r="120" s="14" customFormat="1">
      <c r="A120" s="14"/>
      <c r="B120" s="257"/>
      <c r="C120" s="258"/>
      <c r="D120" s="243" t="s">
        <v>270</v>
      </c>
      <c r="E120" s="259" t="s">
        <v>21</v>
      </c>
      <c r="F120" s="260" t="s">
        <v>2877</v>
      </c>
      <c r="G120" s="258"/>
      <c r="H120" s="261">
        <v>10.199999999999999</v>
      </c>
      <c r="I120" s="262"/>
      <c r="J120" s="258"/>
      <c r="K120" s="258"/>
      <c r="L120" s="263"/>
      <c r="M120" s="264"/>
      <c r="N120" s="265"/>
      <c r="O120" s="265"/>
      <c r="P120" s="265"/>
      <c r="Q120" s="265"/>
      <c r="R120" s="265"/>
      <c r="S120" s="265"/>
      <c r="T120" s="266"/>
      <c r="U120" s="14"/>
      <c r="V120" s="14"/>
      <c r="W120" s="14"/>
      <c r="X120" s="14"/>
      <c r="Y120" s="14"/>
      <c r="Z120" s="14"/>
      <c r="AA120" s="14"/>
      <c r="AB120" s="14"/>
      <c r="AC120" s="14"/>
      <c r="AD120" s="14"/>
      <c r="AE120" s="14"/>
      <c r="AT120" s="267" t="s">
        <v>270</v>
      </c>
      <c r="AU120" s="267" t="s">
        <v>83</v>
      </c>
      <c r="AV120" s="14" t="s">
        <v>83</v>
      </c>
      <c r="AW120" s="14" t="s">
        <v>34</v>
      </c>
      <c r="AX120" s="14" t="s">
        <v>74</v>
      </c>
      <c r="AY120" s="267" t="s">
        <v>259</v>
      </c>
    </row>
    <row r="121" s="15" customFormat="1">
      <c r="A121" s="15"/>
      <c r="B121" s="268"/>
      <c r="C121" s="269"/>
      <c r="D121" s="243" t="s">
        <v>270</v>
      </c>
      <c r="E121" s="270" t="s">
        <v>21</v>
      </c>
      <c r="F121" s="271" t="s">
        <v>273</v>
      </c>
      <c r="G121" s="269"/>
      <c r="H121" s="272">
        <v>10.199999999999999</v>
      </c>
      <c r="I121" s="273"/>
      <c r="J121" s="269"/>
      <c r="K121" s="269"/>
      <c r="L121" s="274"/>
      <c r="M121" s="275"/>
      <c r="N121" s="276"/>
      <c r="O121" s="276"/>
      <c r="P121" s="276"/>
      <c r="Q121" s="276"/>
      <c r="R121" s="276"/>
      <c r="S121" s="276"/>
      <c r="T121" s="277"/>
      <c r="U121" s="15"/>
      <c r="V121" s="15"/>
      <c r="W121" s="15"/>
      <c r="X121" s="15"/>
      <c r="Y121" s="15"/>
      <c r="Z121" s="15"/>
      <c r="AA121" s="15"/>
      <c r="AB121" s="15"/>
      <c r="AC121" s="15"/>
      <c r="AD121" s="15"/>
      <c r="AE121" s="15"/>
      <c r="AT121" s="278" t="s">
        <v>270</v>
      </c>
      <c r="AU121" s="278" t="s">
        <v>83</v>
      </c>
      <c r="AV121" s="15" t="s">
        <v>266</v>
      </c>
      <c r="AW121" s="15" t="s">
        <v>34</v>
      </c>
      <c r="AX121" s="15" t="s">
        <v>81</v>
      </c>
      <c r="AY121" s="278" t="s">
        <v>259</v>
      </c>
    </row>
    <row r="122" s="12" customFormat="1" ht="22.8" customHeight="1">
      <c r="A122" s="12"/>
      <c r="B122" s="214"/>
      <c r="C122" s="215"/>
      <c r="D122" s="216" t="s">
        <v>73</v>
      </c>
      <c r="E122" s="228" t="s">
        <v>961</v>
      </c>
      <c r="F122" s="228" t="s">
        <v>962</v>
      </c>
      <c r="G122" s="215"/>
      <c r="H122" s="215"/>
      <c r="I122" s="218"/>
      <c r="J122" s="229">
        <f>BK122</f>
        <v>0</v>
      </c>
      <c r="K122" s="215"/>
      <c r="L122" s="220"/>
      <c r="M122" s="221"/>
      <c r="N122" s="222"/>
      <c r="O122" s="222"/>
      <c r="P122" s="223">
        <f>P123</f>
        <v>0</v>
      </c>
      <c r="Q122" s="222"/>
      <c r="R122" s="223">
        <f>R123</f>
        <v>0</v>
      </c>
      <c r="S122" s="222"/>
      <c r="T122" s="224">
        <f>T123</f>
        <v>0</v>
      </c>
      <c r="U122" s="12"/>
      <c r="V122" s="12"/>
      <c r="W122" s="12"/>
      <c r="X122" s="12"/>
      <c r="Y122" s="12"/>
      <c r="Z122" s="12"/>
      <c r="AA122" s="12"/>
      <c r="AB122" s="12"/>
      <c r="AC122" s="12"/>
      <c r="AD122" s="12"/>
      <c r="AE122" s="12"/>
      <c r="AR122" s="225" t="s">
        <v>81</v>
      </c>
      <c r="AT122" s="226" t="s">
        <v>73</v>
      </c>
      <c r="AU122" s="226" t="s">
        <v>81</v>
      </c>
      <c r="AY122" s="225" t="s">
        <v>259</v>
      </c>
      <c r="BK122" s="227">
        <f>BK123</f>
        <v>0</v>
      </c>
    </row>
    <row r="123" s="2" customFormat="1" ht="33" customHeight="1">
      <c r="A123" s="40"/>
      <c r="B123" s="41"/>
      <c r="C123" s="230" t="s">
        <v>314</v>
      </c>
      <c r="D123" s="230" t="s">
        <v>261</v>
      </c>
      <c r="E123" s="231" t="s">
        <v>2903</v>
      </c>
      <c r="F123" s="232" t="s">
        <v>2904</v>
      </c>
      <c r="G123" s="233" t="s">
        <v>331</v>
      </c>
      <c r="H123" s="234">
        <v>123.268</v>
      </c>
      <c r="I123" s="235"/>
      <c r="J123" s="236">
        <f>ROUND(I123*H123,2)</f>
        <v>0</v>
      </c>
      <c r="K123" s="232" t="s">
        <v>265</v>
      </c>
      <c r="L123" s="46"/>
      <c r="M123" s="306" t="s">
        <v>21</v>
      </c>
      <c r="N123" s="307" t="s">
        <v>46</v>
      </c>
      <c r="O123" s="303"/>
      <c r="P123" s="308">
        <f>O123*H123</f>
        <v>0</v>
      </c>
      <c r="Q123" s="308">
        <v>0</v>
      </c>
      <c r="R123" s="308">
        <f>Q123*H123</f>
        <v>0</v>
      </c>
      <c r="S123" s="308">
        <v>0</v>
      </c>
      <c r="T123" s="309">
        <f>S123*H123</f>
        <v>0</v>
      </c>
      <c r="U123" s="40"/>
      <c r="V123" s="40"/>
      <c r="W123" s="40"/>
      <c r="X123" s="40"/>
      <c r="Y123" s="40"/>
      <c r="Z123" s="40"/>
      <c r="AA123" s="40"/>
      <c r="AB123" s="40"/>
      <c r="AC123" s="40"/>
      <c r="AD123" s="40"/>
      <c r="AE123" s="40"/>
      <c r="AR123" s="241" t="s">
        <v>266</v>
      </c>
      <c r="AT123" s="241" t="s">
        <v>261</v>
      </c>
      <c r="AU123" s="241" t="s">
        <v>83</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266</v>
      </c>
      <c r="BM123" s="241" t="s">
        <v>2905</v>
      </c>
    </row>
    <row r="124" s="2" customFormat="1" ht="6.96" customHeight="1">
      <c r="A124" s="40"/>
      <c r="B124" s="61"/>
      <c r="C124" s="62"/>
      <c r="D124" s="62"/>
      <c r="E124" s="62"/>
      <c r="F124" s="62"/>
      <c r="G124" s="62"/>
      <c r="H124" s="62"/>
      <c r="I124" s="179"/>
      <c r="J124" s="62"/>
      <c r="K124" s="62"/>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OiblbhKkXoljeKuOZ80LiTeUl7vcygZFLcnJ9/ToS0zbOrUCe8ZN5yr62pbD2FT6Yrg/LLNgizhiFATm7J6+QA==" hashValue="IiYkn6cxa3UjReo/UJFXnbIV1GKsrrW9ZgCcMeD+qlnvwSFe/iAsEIfrykA4L+o70UtB4EPOukKoY+G0aQ6GgA==" algorithmName="SHA-512" password="CC35"/>
  <autoFilter ref="C82:K123"/>
  <mergeCells count="9">
    <mergeCell ref="E7:H7"/>
    <mergeCell ref="E9:H9"/>
    <mergeCell ref="E18:H18"/>
    <mergeCell ref="E27:H27"/>
    <mergeCell ref="E48:H48"/>
    <mergeCell ref="E50:H50"/>
    <mergeCell ref="E73:H73"/>
    <mergeCell ref="E75:H7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146</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s="2" customFormat="1" ht="12" customHeight="1">
      <c r="A8" s="40"/>
      <c r="B8" s="46"/>
      <c r="C8" s="40"/>
      <c r="D8" s="148" t="s">
        <v>166</v>
      </c>
      <c r="E8" s="40"/>
      <c r="F8" s="40"/>
      <c r="G8" s="40"/>
      <c r="H8" s="40"/>
      <c r="I8" s="150"/>
      <c r="J8" s="40"/>
      <c r="K8" s="40"/>
      <c r="L8" s="151"/>
      <c r="S8" s="40"/>
      <c r="T8" s="40"/>
      <c r="U8" s="40"/>
      <c r="V8" s="40"/>
      <c r="W8" s="40"/>
      <c r="X8" s="40"/>
      <c r="Y8" s="40"/>
      <c r="Z8" s="40"/>
      <c r="AA8" s="40"/>
      <c r="AB8" s="40"/>
      <c r="AC8" s="40"/>
      <c r="AD8" s="40"/>
      <c r="AE8" s="40"/>
    </row>
    <row r="9" s="2" customFormat="1" ht="16.5" customHeight="1">
      <c r="A9" s="40"/>
      <c r="B9" s="46"/>
      <c r="C9" s="40"/>
      <c r="D9" s="40"/>
      <c r="E9" s="152" t="s">
        <v>2906</v>
      </c>
      <c r="F9" s="40"/>
      <c r="G9" s="40"/>
      <c r="H9" s="40"/>
      <c r="I9" s="150"/>
      <c r="J9" s="40"/>
      <c r="K9" s="40"/>
      <c r="L9" s="151"/>
      <c r="S9" s="40"/>
      <c r="T9" s="40"/>
      <c r="U9" s="40"/>
      <c r="V9" s="40"/>
      <c r="W9" s="40"/>
      <c r="X9" s="40"/>
      <c r="Y9" s="40"/>
      <c r="Z9" s="40"/>
      <c r="AA9" s="40"/>
      <c r="AB9" s="40"/>
      <c r="AC9" s="40"/>
      <c r="AD9" s="40"/>
      <c r="AE9" s="40"/>
    </row>
    <row r="10" s="2" customFormat="1">
      <c r="A10" s="40"/>
      <c r="B10" s="46"/>
      <c r="C10" s="40"/>
      <c r="D10" s="40"/>
      <c r="E10" s="40"/>
      <c r="F10" s="40"/>
      <c r="G10" s="40"/>
      <c r="H10" s="40"/>
      <c r="I10" s="150"/>
      <c r="J10" s="40"/>
      <c r="K10" s="40"/>
      <c r="L10" s="151"/>
      <c r="S10" s="40"/>
      <c r="T10" s="40"/>
      <c r="U10" s="40"/>
      <c r="V10" s="40"/>
      <c r="W10" s="40"/>
      <c r="X10" s="40"/>
      <c r="Y10" s="40"/>
      <c r="Z10" s="40"/>
      <c r="AA10" s="40"/>
      <c r="AB10" s="40"/>
      <c r="AC10" s="40"/>
      <c r="AD10" s="40"/>
      <c r="AE10" s="40"/>
    </row>
    <row r="11" s="2" customFormat="1" ht="12" customHeight="1">
      <c r="A11" s="40"/>
      <c r="B11" s="46"/>
      <c r="C11" s="40"/>
      <c r="D11" s="148" t="s">
        <v>18</v>
      </c>
      <c r="E11" s="40"/>
      <c r="F11" s="135" t="s">
        <v>19</v>
      </c>
      <c r="G11" s="40"/>
      <c r="H11" s="40"/>
      <c r="I11" s="153" t="s">
        <v>20</v>
      </c>
      <c r="J11" s="135" t="s">
        <v>21</v>
      </c>
      <c r="K11" s="40"/>
      <c r="L11" s="151"/>
      <c r="S11" s="40"/>
      <c r="T11" s="40"/>
      <c r="U11" s="40"/>
      <c r="V11" s="40"/>
      <c r="W11" s="40"/>
      <c r="X11" s="40"/>
      <c r="Y11" s="40"/>
      <c r="Z11" s="40"/>
      <c r="AA11" s="40"/>
      <c r="AB11" s="40"/>
      <c r="AC11" s="40"/>
      <c r="AD11" s="40"/>
      <c r="AE11" s="40"/>
    </row>
    <row r="12" s="2" customFormat="1" ht="12" customHeight="1">
      <c r="A12" s="40"/>
      <c r="B12" s="46"/>
      <c r="C12" s="40"/>
      <c r="D12" s="148" t="s">
        <v>22</v>
      </c>
      <c r="E12" s="40"/>
      <c r="F12" s="135" t="s">
        <v>23</v>
      </c>
      <c r="G12" s="40"/>
      <c r="H12" s="40"/>
      <c r="I12" s="153" t="s">
        <v>24</v>
      </c>
      <c r="J12" s="154" t="str">
        <f>'Rekapitulace stavby'!AN8</f>
        <v>7. 10. 2019</v>
      </c>
      <c r="K12" s="40"/>
      <c r="L12" s="151"/>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0"/>
      <c r="J13" s="40"/>
      <c r="K13" s="40"/>
      <c r="L13" s="151"/>
      <c r="S13" s="40"/>
      <c r="T13" s="40"/>
      <c r="U13" s="40"/>
      <c r="V13" s="40"/>
      <c r="W13" s="40"/>
      <c r="X13" s="40"/>
      <c r="Y13" s="40"/>
      <c r="Z13" s="40"/>
      <c r="AA13" s="40"/>
      <c r="AB13" s="40"/>
      <c r="AC13" s="40"/>
      <c r="AD13" s="40"/>
      <c r="AE13" s="40"/>
    </row>
    <row r="14" s="2" customFormat="1" ht="12" customHeight="1">
      <c r="A14" s="40"/>
      <c r="B14" s="46"/>
      <c r="C14" s="40"/>
      <c r="D14" s="148" t="s">
        <v>26</v>
      </c>
      <c r="E14" s="40"/>
      <c r="F14" s="40"/>
      <c r="G14" s="40"/>
      <c r="H14" s="40"/>
      <c r="I14" s="153" t="s">
        <v>27</v>
      </c>
      <c r="J14" s="135" t="s">
        <v>21</v>
      </c>
      <c r="K14" s="40"/>
      <c r="L14" s="151"/>
      <c r="S14" s="40"/>
      <c r="T14" s="40"/>
      <c r="U14" s="40"/>
      <c r="V14" s="40"/>
      <c r="W14" s="40"/>
      <c r="X14" s="40"/>
      <c r="Y14" s="40"/>
      <c r="Z14" s="40"/>
      <c r="AA14" s="40"/>
      <c r="AB14" s="40"/>
      <c r="AC14" s="40"/>
      <c r="AD14" s="40"/>
      <c r="AE14" s="40"/>
    </row>
    <row r="15" s="2" customFormat="1" ht="18" customHeight="1">
      <c r="A15" s="40"/>
      <c r="B15" s="46"/>
      <c r="C15" s="40"/>
      <c r="D15" s="40"/>
      <c r="E15" s="135" t="s">
        <v>28</v>
      </c>
      <c r="F15" s="40"/>
      <c r="G15" s="40"/>
      <c r="H15" s="40"/>
      <c r="I15" s="153" t="s">
        <v>29</v>
      </c>
      <c r="J15" s="135" t="s">
        <v>21</v>
      </c>
      <c r="K15" s="40"/>
      <c r="L15" s="151"/>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0"/>
      <c r="J16" s="40"/>
      <c r="K16" s="40"/>
      <c r="L16" s="151"/>
      <c r="S16" s="40"/>
      <c r="T16" s="40"/>
      <c r="U16" s="40"/>
      <c r="V16" s="40"/>
      <c r="W16" s="40"/>
      <c r="X16" s="40"/>
      <c r="Y16" s="40"/>
      <c r="Z16" s="40"/>
      <c r="AA16" s="40"/>
      <c r="AB16" s="40"/>
      <c r="AC16" s="40"/>
      <c r="AD16" s="40"/>
      <c r="AE16" s="40"/>
    </row>
    <row r="17" s="2" customFormat="1" ht="12" customHeight="1">
      <c r="A17" s="40"/>
      <c r="B17" s="46"/>
      <c r="C17" s="40"/>
      <c r="D17" s="148" t="s">
        <v>30</v>
      </c>
      <c r="E17" s="40"/>
      <c r="F17" s="40"/>
      <c r="G17" s="40"/>
      <c r="H17" s="40"/>
      <c r="I17" s="153" t="s">
        <v>27</v>
      </c>
      <c r="J17" s="35" t="str">
        <f>'Rekapitulace stavby'!AN13</f>
        <v>Vyplň údaj</v>
      </c>
      <c r="K17" s="40"/>
      <c r="L17" s="151"/>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53" t="s">
        <v>29</v>
      </c>
      <c r="J18" s="35" t="str">
        <f>'Rekapitulace stavby'!AN14</f>
        <v>Vyplň údaj</v>
      </c>
      <c r="K18" s="40"/>
      <c r="L18" s="151"/>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0"/>
      <c r="J19" s="40"/>
      <c r="K19" s="40"/>
      <c r="L19" s="151"/>
      <c r="S19" s="40"/>
      <c r="T19" s="40"/>
      <c r="U19" s="40"/>
      <c r="V19" s="40"/>
      <c r="W19" s="40"/>
      <c r="X19" s="40"/>
      <c r="Y19" s="40"/>
      <c r="Z19" s="40"/>
      <c r="AA19" s="40"/>
      <c r="AB19" s="40"/>
      <c r="AC19" s="40"/>
      <c r="AD19" s="40"/>
      <c r="AE19" s="40"/>
    </row>
    <row r="20" s="2" customFormat="1" ht="12" customHeight="1">
      <c r="A20" s="40"/>
      <c r="B20" s="46"/>
      <c r="C20" s="40"/>
      <c r="D20" s="148" t="s">
        <v>32</v>
      </c>
      <c r="E20" s="40"/>
      <c r="F20" s="40"/>
      <c r="G20" s="40"/>
      <c r="H20" s="40"/>
      <c r="I20" s="153" t="s">
        <v>27</v>
      </c>
      <c r="J20" s="135" t="s">
        <v>21</v>
      </c>
      <c r="K20" s="40"/>
      <c r="L20" s="151"/>
      <c r="S20" s="40"/>
      <c r="T20" s="40"/>
      <c r="U20" s="40"/>
      <c r="V20" s="40"/>
      <c r="W20" s="40"/>
      <c r="X20" s="40"/>
      <c r="Y20" s="40"/>
      <c r="Z20" s="40"/>
      <c r="AA20" s="40"/>
      <c r="AB20" s="40"/>
      <c r="AC20" s="40"/>
      <c r="AD20" s="40"/>
      <c r="AE20" s="40"/>
    </row>
    <row r="21" s="2" customFormat="1" ht="18" customHeight="1">
      <c r="A21" s="40"/>
      <c r="B21" s="46"/>
      <c r="C21" s="40"/>
      <c r="D21" s="40"/>
      <c r="E21" s="135" t="s">
        <v>33</v>
      </c>
      <c r="F21" s="40"/>
      <c r="G21" s="40"/>
      <c r="H21" s="40"/>
      <c r="I21" s="153" t="s">
        <v>29</v>
      </c>
      <c r="J21" s="135" t="s">
        <v>21</v>
      </c>
      <c r="K21" s="40"/>
      <c r="L21" s="151"/>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0"/>
      <c r="J22" s="40"/>
      <c r="K22" s="40"/>
      <c r="L22" s="151"/>
      <c r="S22" s="40"/>
      <c r="T22" s="40"/>
      <c r="U22" s="40"/>
      <c r="V22" s="40"/>
      <c r="W22" s="40"/>
      <c r="X22" s="40"/>
      <c r="Y22" s="40"/>
      <c r="Z22" s="40"/>
      <c r="AA22" s="40"/>
      <c r="AB22" s="40"/>
      <c r="AC22" s="40"/>
      <c r="AD22" s="40"/>
      <c r="AE22" s="40"/>
    </row>
    <row r="23" s="2" customFormat="1" ht="12" customHeight="1">
      <c r="A23" s="40"/>
      <c r="B23" s="46"/>
      <c r="C23" s="40"/>
      <c r="D23" s="148" t="s">
        <v>35</v>
      </c>
      <c r="E23" s="40"/>
      <c r="F23" s="40"/>
      <c r="G23" s="40"/>
      <c r="H23" s="40"/>
      <c r="I23" s="153" t="s">
        <v>27</v>
      </c>
      <c r="J23" s="135" t="s">
        <v>36</v>
      </c>
      <c r="K23" s="40"/>
      <c r="L23" s="151"/>
      <c r="S23" s="40"/>
      <c r="T23" s="40"/>
      <c r="U23" s="40"/>
      <c r="V23" s="40"/>
      <c r="W23" s="40"/>
      <c r="X23" s="40"/>
      <c r="Y23" s="40"/>
      <c r="Z23" s="40"/>
      <c r="AA23" s="40"/>
      <c r="AB23" s="40"/>
      <c r="AC23" s="40"/>
      <c r="AD23" s="40"/>
      <c r="AE23" s="40"/>
    </row>
    <row r="24" s="2" customFormat="1" ht="18" customHeight="1">
      <c r="A24" s="40"/>
      <c r="B24" s="46"/>
      <c r="C24" s="40"/>
      <c r="D24" s="40"/>
      <c r="E24" s="135" t="s">
        <v>37</v>
      </c>
      <c r="F24" s="40"/>
      <c r="G24" s="40"/>
      <c r="H24" s="40"/>
      <c r="I24" s="153" t="s">
        <v>29</v>
      </c>
      <c r="J24" s="135" t="s">
        <v>21</v>
      </c>
      <c r="K24" s="40"/>
      <c r="L24" s="151"/>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0"/>
      <c r="J25" s="40"/>
      <c r="K25" s="40"/>
      <c r="L25" s="151"/>
      <c r="S25" s="40"/>
      <c r="T25" s="40"/>
      <c r="U25" s="40"/>
      <c r="V25" s="40"/>
      <c r="W25" s="40"/>
      <c r="X25" s="40"/>
      <c r="Y25" s="40"/>
      <c r="Z25" s="40"/>
      <c r="AA25" s="40"/>
      <c r="AB25" s="40"/>
      <c r="AC25" s="40"/>
      <c r="AD25" s="40"/>
      <c r="AE25" s="40"/>
    </row>
    <row r="26" s="2" customFormat="1" ht="12" customHeight="1">
      <c r="A26" s="40"/>
      <c r="B26" s="46"/>
      <c r="C26" s="40"/>
      <c r="D26" s="148" t="s">
        <v>38</v>
      </c>
      <c r="E26" s="40"/>
      <c r="F26" s="40"/>
      <c r="G26" s="40"/>
      <c r="H26" s="40"/>
      <c r="I26" s="150"/>
      <c r="J26" s="40"/>
      <c r="K26" s="40"/>
      <c r="L26" s="151"/>
      <c r="S26" s="40"/>
      <c r="T26" s="40"/>
      <c r="U26" s="40"/>
      <c r="V26" s="40"/>
      <c r="W26" s="40"/>
      <c r="X26" s="40"/>
      <c r="Y26" s="40"/>
      <c r="Z26" s="40"/>
      <c r="AA26" s="40"/>
      <c r="AB26" s="40"/>
      <c r="AC26" s="40"/>
      <c r="AD26" s="40"/>
      <c r="AE26" s="40"/>
    </row>
    <row r="27" s="8" customFormat="1" ht="83.25" customHeight="1">
      <c r="A27" s="155"/>
      <c r="B27" s="156"/>
      <c r="C27" s="155"/>
      <c r="D27" s="155"/>
      <c r="E27" s="157" t="s">
        <v>39</v>
      </c>
      <c r="F27" s="157"/>
      <c r="G27" s="157"/>
      <c r="H27" s="157"/>
      <c r="I27" s="158"/>
      <c r="J27" s="155"/>
      <c r="K27" s="155"/>
      <c r="L27" s="159"/>
      <c r="S27" s="155"/>
      <c r="T27" s="155"/>
      <c r="U27" s="155"/>
      <c r="V27" s="155"/>
      <c r="W27" s="155"/>
      <c r="X27" s="155"/>
      <c r="Y27" s="155"/>
      <c r="Z27" s="155"/>
      <c r="AA27" s="155"/>
      <c r="AB27" s="155"/>
      <c r="AC27" s="155"/>
      <c r="AD27" s="155"/>
      <c r="AE27" s="155"/>
    </row>
    <row r="28" s="2" customFormat="1" ht="6.96" customHeight="1">
      <c r="A28" s="40"/>
      <c r="B28" s="46"/>
      <c r="C28" s="40"/>
      <c r="D28" s="40"/>
      <c r="E28" s="40"/>
      <c r="F28" s="40"/>
      <c r="G28" s="40"/>
      <c r="H28" s="40"/>
      <c r="I28" s="150"/>
      <c r="J28" s="40"/>
      <c r="K28" s="40"/>
      <c r="L28" s="151"/>
      <c r="S28" s="40"/>
      <c r="T28" s="40"/>
      <c r="U28" s="40"/>
      <c r="V28" s="40"/>
      <c r="W28" s="40"/>
      <c r="X28" s="40"/>
      <c r="Y28" s="40"/>
      <c r="Z28" s="40"/>
      <c r="AA28" s="40"/>
      <c r="AB28" s="40"/>
      <c r="AC28" s="40"/>
      <c r="AD28" s="40"/>
      <c r="AE28" s="40"/>
    </row>
    <row r="29" s="2" customFormat="1" ht="6.96" customHeight="1">
      <c r="A29" s="40"/>
      <c r="B29" s="46"/>
      <c r="C29" s="40"/>
      <c r="D29" s="160"/>
      <c r="E29" s="160"/>
      <c r="F29" s="160"/>
      <c r="G29" s="160"/>
      <c r="H29" s="160"/>
      <c r="I29" s="161"/>
      <c r="J29" s="160"/>
      <c r="K29" s="160"/>
      <c r="L29" s="151"/>
      <c r="S29" s="40"/>
      <c r="T29" s="40"/>
      <c r="U29" s="40"/>
      <c r="V29" s="40"/>
      <c r="W29" s="40"/>
      <c r="X29" s="40"/>
      <c r="Y29" s="40"/>
      <c r="Z29" s="40"/>
      <c r="AA29" s="40"/>
      <c r="AB29" s="40"/>
      <c r="AC29" s="40"/>
      <c r="AD29" s="40"/>
      <c r="AE29" s="40"/>
    </row>
    <row r="30" s="2" customFormat="1" ht="25.44" customHeight="1">
      <c r="A30" s="40"/>
      <c r="B30" s="46"/>
      <c r="C30" s="40"/>
      <c r="D30" s="162" t="s">
        <v>40</v>
      </c>
      <c r="E30" s="40"/>
      <c r="F30" s="40"/>
      <c r="G30" s="40"/>
      <c r="H30" s="40"/>
      <c r="I30" s="150"/>
      <c r="J30" s="163">
        <f>ROUND(J81, 2)</f>
        <v>0</v>
      </c>
      <c r="K30" s="40"/>
      <c r="L30" s="151"/>
      <c r="S30" s="40"/>
      <c r="T30" s="40"/>
      <c r="U30" s="40"/>
      <c r="V30" s="40"/>
      <c r="W30" s="40"/>
      <c r="X30" s="40"/>
      <c r="Y30" s="40"/>
      <c r="Z30" s="40"/>
      <c r="AA30" s="40"/>
      <c r="AB30" s="40"/>
      <c r="AC30" s="40"/>
      <c r="AD30" s="40"/>
      <c r="AE30" s="40"/>
    </row>
    <row r="31" s="2" customFormat="1" ht="6.96" customHeight="1">
      <c r="A31" s="40"/>
      <c r="B31" s="46"/>
      <c r="C31" s="40"/>
      <c r="D31" s="160"/>
      <c r="E31" s="160"/>
      <c r="F31" s="160"/>
      <c r="G31" s="160"/>
      <c r="H31" s="160"/>
      <c r="I31" s="161"/>
      <c r="J31" s="160"/>
      <c r="K31" s="160"/>
      <c r="L31" s="151"/>
      <c r="S31" s="40"/>
      <c r="T31" s="40"/>
      <c r="U31" s="40"/>
      <c r="V31" s="40"/>
      <c r="W31" s="40"/>
      <c r="X31" s="40"/>
      <c r="Y31" s="40"/>
      <c r="Z31" s="40"/>
      <c r="AA31" s="40"/>
      <c r="AB31" s="40"/>
      <c r="AC31" s="40"/>
      <c r="AD31" s="40"/>
      <c r="AE31" s="40"/>
    </row>
    <row r="32" s="2" customFormat="1" ht="14.4" customHeight="1">
      <c r="A32" s="40"/>
      <c r="B32" s="46"/>
      <c r="C32" s="40"/>
      <c r="D32" s="40"/>
      <c r="E32" s="40"/>
      <c r="F32" s="164" t="s">
        <v>42</v>
      </c>
      <c r="G32" s="40"/>
      <c r="H32" s="40"/>
      <c r="I32" s="165" t="s">
        <v>41</v>
      </c>
      <c r="J32" s="164" t="s">
        <v>43</v>
      </c>
      <c r="K32" s="40"/>
      <c r="L32" s="151"/>
      <c r="S32" s="40"/>
      <c r="T32" s="40"/>
      <c r="U32" s="40"/>
      <c r="V32" s="40"/>
      <c r="W32" s="40"/>
      <c r="X32" s="40"/>
      <c r="Y32" s="40"/>
      <c r="Z32" s="40"/>
      <c r="AA32" s="40"/>
      <c r="AB32" s="40"/>
      <c r="AC32" s="40"/>
      <c r="AD32" s="40"/>
      <c r="AE32" s="40"/>
    </row>
    <row r="33" s="2" customFormat="1" ht="14.4" customHeight="1">
      <c r="A33" s="40"/>
      <c r="B33" s="46"/>
      <c r="C33" s="40"/>
      <c r="D33" s="166" t="s">
        <v>44</v>
      </c>
      <c r="E33" s="148" t="s">
        <v>45</v>
      </c>
      <c r="F33" s="167">
        <f>ROUND((SUM(BE81:BE84)),  2)</f>
        <v>0</v>
      </c>
      <c r="G33" s="40"/>
      <c r="H33" s="40"/>
      <c r="I33" s="168">
        <v>0.20999999999999999</v>
      </c>
      <c r="J33" s="167">
        <f>ROUND(((SUM(BE81:BE84))*I33),  2)</f>
        <v>0</v>
      </c>
      <c r="K33" s="40"/>
      <c r="L33" s="151"/>
      <c r="S33" s="40"/>
      <c r="T33" s="40"/>
      <c r="U33" s="40"/>
      <c r="V33" s="40"/>
      <c r="W33" s="40"/>
      <c r="X33" s="40"/>
      <c r="Y33" s="40"/>
      <c r="Z33" s="40"/>
      <c r="AA33" s="40"/>
      <c r="AB33" s="40"/>
      <c r="AC33" s="40"/>
      <c r="AD33" s="40"/>
      <c r="AE33" s="40"/>
    </row>
    <row r="34" s="2" customFormat="1" ht="14.4" customHeight="1">
      <c r="A34" s="40"/>
      <c r="B34" s="46"/>
      <c r="C34" s="40"/>
      <c r="D34" s="40"/>
      <c r="E34" s="148" t="s">
        <v>46</v>
      </c>
      <c r="F34" s="167">
        <f>ROUND((SUM(BF81:BF84)),  2)</f>
        <v>0</v>
      </c>
      <c r="G34" s="40"/>
      <c r="H34" s="40"/>
      <c r="I34" s="168">
        <v>0.14999999999999999</v>
      </c>
      <c r="J34" s="167">
        <f>ROUND(((SUM(BF81:BF84))*I34),  2)</f>
        <v>0</v>
      </c>
      <c r="K34" s="40"/>
      <c r="L34" s="151"/>
      <c r="S34" s="40"/>
      <c r="T34" s="40"/>
      <c r="U34" s="40"/>
      <c r="V34" s="40"/>
      <c r="W34" s="40"/>
      <c r="X34" s="40"/>
      <c r="Y34" s="40"/>
      <c r="Z34" s="40"/>
      <c r="AA34" s="40"/>
      <c r="AB34" s="40"/>
      <c r="AC34" s="40"/>
      <c r="AD34" s="40"/>
      <c r="AE34" s="40"/>
    </row>
    <row r="35" hidden="1" s="2" customFormat="1" ht="14.4" customHeight="1">
      <c r="A35" s="40"/>
      <c r="B35" s="46"/>
      <c r="C35" s="40"/>
      <c r="D35" s="40"/>
      <c r="E35" s="148" t="s">
        <v>47</v>
      </c>
      <c r="F35" s="167">
        <f>ROUND((SUM(BG81:BG84)),  2)</f>
        <v>0</v>
      </c>
      <c r="G35" s="40"/>
      <c r="H35" s="40"/>
      <c r="I35" s="168">
        <v>0.20999999999999999</v>
      </c>
      <c r="J35" s="167">
        <f>0</f>
        <v>0</v>
      </c>
      <c r="K35" s="40"/>
      <c r="L35" s="151"/>
      <c r="S35" s="40"/>
      <c r="T35" s="40"/>
      <c r="U35" s="40"/>
      <c r="V35" s="40"/>
      <c r="W35" s="40"/>
      <c r="X35" s="40"/>
      <c r="Y35" s="40"/>
      <c r="Z35" s="40"/>
      <c r="AA35" s="40"/>
      <c r="AB35" s="40"/>
      <c r="AC35" s="40"/>
      <c r="AD35" s="40"/>
      <c r="AE35" s="40"/>
    </row>
    <row r="36" hidden="1" s="2" customFormat="1" ht="14.4" customHeight="1">
      <c r="A36" s="40"/>
      <c r="B36" s="46"/>
      <c r="C36" s="40"/>
      <c r="D36" s="40"/>
      <c r="E36" s="148" t="s">
        <v>48</v>
      </c>
      <c r="F36" s="167">
        <f>ROUND((SUM(BH81:BH84)),  2)</f>
        <v>0</v>
      </c>
      <c r="G36" s="40"/>
      <c r="H36" s="40"/>
      <c r="I36" s="168">
        <v>0.14999999999999999</v>
      </c>
      <c r="J36" s="167">
        <f>0</f>
        <v>0</v>
      </c>
      <c r="K36" s="40"/>
      <c r="L36" s="151"/>
      <c r="S36" s="40"/>
      <c r="T36" s="40"/>
      <c r="U36" s="40"/>
      <c r="V36" s="40"/>
      <c r="W36" s="40"/>
      <c r="X36" s="40"/>
      <c r="Y36" s="40"/>
      <c r="Z36" s="40"/>
      <c r="AA36" s="40"/>
      <c r="AB36" s="40"/>
      <c r="AC36" s="40"/>
      <c r="AD36" s="40"/>
      <c r="AE36" s="40"/>
    </row>
    <row r="37" hidden="1" s="2" customFormat="1" ht="14.4" customHeight="1">
      <c r="A37" s="40"/>
      <c r="B37" s="46"/>
      <c r="C37" s="40"/>
      <c r="D37" s="40"/>
      <c r="E37" s="148" t="s">
        <v>49</v>
      </c>
      <c r="F37" s="167">
        <f>ROUND((SUM(BI81:BI84)),  2)</f>
        <v>0</v>
      </c>
      <c r="G37" s="40"/>
      <c r="H37" s="40"/>
      <c r="I37" s="168">
        <v>0</v>
      </c>
      <c r="J37" s="167">
        <f>0</f>
        <v>0</v>
      </c>
      <c r="K37" s="40"/>
      <c r="L37" s="151"/>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0"/>
      <c r="J38" s="40"/>
      <c r="K38" s="40"/>
      <c r="L38" s="151"/>
      <c r="S38" s="40"/>
      <c r="T38" s="40"/>
      <c r="U38" s="40"/>
      <c r="V38" s="40"/>
      <c r="W38" s="40"/>
      <c r="X38" s="40"/>
      <c r="Y38" s="40"/>
      <c r="Z38" s="40"/>
      <c r="AA38" s="40"/>
      <c r="AB38" s="40"/>
      <c r="AC38" s="40"/>
      <c r="AD38" s="40"/>
      <c r="AE38" s="40"/>
    </row>
    <row r="39" s="2" customFormat="1" ht="25.44" customHeight="1">
      <c r="A39" s="40"/>
      <c r="B39" s="46"/>
      <c r="C39" s="169"/>
      <c r="D39" s="170" t="s">
        <v>50</v>
      </c>
      <c r="E39" s="171"/>
      <c r="F39" s="171"/>
      <c r="G39" s="172" t="s">
        <v>51</v>
      </c>
      <c r="H39" s="173" t="s">
        <v>52</v>
      </c>
      <c r="I39" s="174"/>
      <c r="J39" s="175">
        <f>SUM(J30:J37)</f>
        <v>0</v>
      </c>
      <c r="K39" s="176"/>
      <c r="L39" s="151"/>
      <c r="S39" s="40"/>
      <c r="T39" s="40"/>
      <c r="U39" s="40"/>
      <c r="V39" s="40"/>
      <c r="W39" s="40"/>
      <c r="X39" s="40"/>
      <c r="Y39" s="40"/>
      <c r="Z39" s="40"/>
      <c r="AA39" s="40"/>
      <c r="AB39" s="40"/>
      <c r="AC39" s="40"/>
      <c r="AD39" s="40"/>
      <c r="AE39" s="40"/>
    </row>
    <row r="40" s="2" customFormat="1" ht="14.4" customHeight="1">
      <c r="A40" s="40"/>
      <c r="B40" s="177"/>
      <c r="C40" s="178"/>
      <c r="D40" s="178"/>
      <c r="E40" s="178"/>
      <c r="F40" s="178"/>
      <c r="G40" s="178"/>
      <c r="H40" s="178"/>
      <c r="I40" s="179"/>
      <c r="J40" s="178"/>
      <c r="K40" s="178"/>
      <c r="L40" s="151"/>
      <c r="S40" s="40"/>
      <c r="T40" s="40"/>
      <c r="U40" s="40"/>
      <c r="V40" s="40"/>
      <c r="W40" s="40"/>
      <c r="X40" s="40"/>
      <c r="Y40" s="40"/>
      <c r="Z40" s="40"/>
      <c r="AA40" s="40"/>
      <c r="AB40" s="40"/>
      <c r="AC40" s="40"/>
      <c r="AD40" s="40"/>
      <c r="AE40" s="40"/>
    </row>
    <row r="44" s="2" customFormat="1" ht="6.96" customHeight="1">
      <c r="A44" s="40"/>
      <c r="B44" s="180"/>
      <c r="C44" s="181"/>
      <c r="D44" s="181"/>
      <c r="E44" s="181"/>
      <c r="F44" s="181"/>
      <c r="G44" s="181"/>
      <c r="H44" s="181"/>
      <c r="I44" s="182"/>
      <c r="J44" s="181"/>
      <c r="K44" s="181"/>
      <c r="L44" s="151"/>
      <c r="S44" s="40"/>
      <c r="T44" s="40"/>
      <c r="U44" s="40"/>
      <c r="V44" s="40"/>
      <c r="W44" s="40"/>
      <c r="X44" s="40"/>
      <c r="Y44" s="40"/>
      <c r="Z44" s="40"/>
      <c r="AA44" s="40"/>
      <c r="AB44" s="40"/>
      <c r="AC44" s="40"/>
      <c r="AD44" s="40"/>
      <c r="AE44" s="40"/>
    </row>
    <row r="45" s="2" customFormat="1" ht="24.96" customHeight="1">
      <c r="A45" s="40"/>
      <c r="B45" s="41"/>
      <c r="C45" s="25" t="s">
        <v>215</v>
      </c>
      <c r="D45" s="42"/>
      <c r="E45" s="42"/>
      <c r="F45" s="42"/>
      <c r="G45" s="42"/>
      <c r="H45" s="42"/>
      <c r="I45" s="150"/>
      <c r="J45" s="42"/>
      <c r="K45" s="42"/>
      <c r="L45" s="151"/>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150"/>
      <c r="J46" s="42"/>
      <c r="K46" s="42"/>
      <c r="L46" s="151"/>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150"/>
      <c r="J47" s="42"/>
      <c r="K47" s="42"/>
      <c r="L47" s="151"/>
      <c r="S47" s="40"/>
      <c r="T47" s="40"/>
      <c r="U47" s="40"/>
      <c r="V47" s="40"/>
      <c r="W47" s="40"/>
      <c r="X47" s="40"/>
      <c r="Y47" s="40"/>
      <c r="Z47" s="40"/>
      <c r="AA47" s="40"/>
      <c r="AB47" s="40"/>
      <c r="AC47" s="40"/>
      <c r="AD47" s="40"/>
      <c r="AE47" s="40"/>
    </row>
    <row r="48" s="2" customFormat="1" ht="16.5" customHeight="1">
      <c r="A48" s="40"/>
      <c r="B48" s="41"/>
      <c r="C48" s="42"/>
      <c r="D48" s="42"/>
      <c r="E48" s="183" t="str">
        <f>E7</f>
        <v>SEN a stavební úpravy objektu občanského vybavení č.p. 37</v>
      </c>
      <c r="F48" s="34"/>
      <c r="G48" s="34"/>
      <c r="H48" s="34"/>
      <c r="I48" s="150"/>
      <c r="J48" s="42"/>
      <c r="K48" s="42"/>
      <c r="L48" s="151"/>
      <c r="S48" s="40"/>
      <c r="T48" s="40"/>
      <c r="U48" s="40"/>
      <c r="V48" s="40"/>
      <c r="W48" s="40"/>
      <c r="X48" s="40"/>
      <c r="Y48" s="40"/>
      <c r="Z48" s="40"/>
      <c r="AA48" s="40"/>
      <c r="AB48" s="40"/>
      <c r="AC48" s="40"/>
      <c r="AD48" s="40"/>
      <c r="AE48" s="40"/>
    </row>
    <row r="49" s="2" customFormat="1" ht="12" customHeight="1">
      <c r="A49" s="40"/>
      <c r="B49" s="41"/>
      <c r="C49" s="34" t="s">
        <v>166</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16.5" customHeight="1">
      <c r="A50" s="40"/>
      <c r="B50" s="41"/>
      <c r="C50" s="42"/>
      <c r="D50" s="42"/>
      <c r="E50" s="71" t="str">
        <f>E9</f>
        <v>VRN - Vedlejší rozpočtové náklady</v>
      </c>
      <c r="F50" s="42"/>
      <c r="G50" s="42"/>
      <c r="H50" s="42"/>
      <c r="I50" s="150"/>
      <c r="J50" s="42"/>
      <c r="K50" s="42"/>
      <c r="L50" s="151"/>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Libkovice 37</v>
      </c>
      <c r="G52" s="42"/>
      <c r="H52" s="42"/>
      <c r="I52" s="153" t="s">
        <v>24</v>
      </c>
      <c r="J52" s="74" t="str">
        <f>IF(J12="","",J12)</f>
        <v>7. 10. 2019</v>
      </c>
      <c r="K52" s="42"/>
      <c r="L52" s="151"/>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150"/>
      <c r="J53" s="42"/>
      <c r="K53" s="42"/>
      <c r="L53" s="151"/>
      <c r="S53" s="40"/>
      <c r="T53" s="40"/>
      <c r="U53" s="40"/>
      <c r="V53" s="40"/>
      <c r="W53" s="40"/>
      <c r="X53" s="40"/>
      <c r="Y53" s="40"/>
      <c r="Z53" s="40"/>
      <c r="AA53" s="40"/>
      <c r="AB53" s="40"/>
      <c r="AC53" s="40"/>
      <c r="AD53" s="40"/>
      <c r="AE53" s="40"/>
    </row>
    <row r="54" s="2" customFormat="1" ht="25.65" customHeight="1">
      <c r="A54" s="40"/>
      <c r="B54" s="41"/>
      <c r="C54" s="34" t="s">
        <v>26</v>
      </c>
      <c r="D54" s="42"/>
      <c r="E54" s="42"/>
      <c r="F54" s="29" t="str">
        <f>E15</f>
        <v>Obec Libkovice</v>
      </c>
      <c r="G54" s="42"/>
      <c r="H54" s="42"/>
      <c r="I54" s="153" t="s">
        <v>32</v>
      </c>
      <c r="J54" s="38" t="str">
        <f>E21</f>
        <v>SONETBUILDING s.r.o</v>
      </c>
      <c r="K54" s="42"/>
      <c r="L54" s="151"/>
      <c r="S54" s="40"/>
      <c r="T54" s="40"/>
      <c r="U54" s="40"/>
      <c r="V54" s="40"/>
      <c r="W54" s="40"/>
      <c r="X54" s="40"/>
      <c r="Y54" s="40"/>
      <c r="Z54" s="40"/>
      <c r="AA54" s="40"/>
      <c r="AB54" s="40"/>
      <c r="AC54" s="40"/>
      <c r="AD54" s="40"/>
      <c r="AE54" s="40"/>
    </row>
    <row r="55" s="2" customFormat="1" ht="15.15" customHeight="1">
      <c r="A55" s="40"/>
      <c r="B55" s="41"/>
      <c r="C55" s="34" t="s">
        <v>30</v>
      </c>
      <c r="D55" s="42"/>
      <c r="E55" s="42"/>
      <c r="F55" s="29" t="str">
        <f>IF(E18="","",E18)</f>
        <v>Vyplň údaj</v>
      </c>
      <c r="G55" s="42"/>
      <c r="H55" s="42"/>
      <c r="I55" s="153" t="s">
        <v>35</v>
      </c>
      <c r="J55" s="38" t="str">
        <f>E24</f>
        <v>Toman Martin</v>
      </c>
      <c r="K55" s="42"/>
      <c r="L55" s="151"/>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150"/>
      <c r="J56" s="42"/>
      <c r="K56" s="42"/>
      <c r="L56" s="151"/>
      <c r="S56" s="40"/>
      <c r="T56" s="40"/>
      <c r="U56" s="40"/>
      <c r="V56" s="40"/>
      <c r="W56" s="40"/>
      <c r="X56" s="40"/>
      <c r="Y56" s="40"/>
      <c r="Z56" s="40"/>
      <c r="AA56" s="40"/>
      <c r="AB56" s="40"/>
      <c r="AC56" s="40"/>
      <c r="AD56" s="40"/>
      <c r="AE56" s="40"/>
    </row>
    <row r="57" s="2" customFormat="1" ht="29.28" customHeight="1">
      <c r="A57" s="40"/>
      <c r="B57" s="41"/>
      <c r="C57" s="184" t="s">
        <v>216</v>
      </c>
      <c r="D57" s="185"/>
      <c r="E57" s="185"/>
      <c r="F57" s="185"/>
      <c r="G57" s="185"/>
      <c r="H57" s="185"/>
      <c r="I57" s="186"/>
      <c r="J57" s="187" t="s">
        <v>217</v>
      </c>
      <c r="K57" s="185"/>
      <c r="L57" s="151"/>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150"/>
      <c r="J58" s="42"/>
      <c r="K58" s="42"/>
      <c r="L58" s="151"/>
      <c r="S58" s="40"/>
      <c r="T58" s="40"/>
      <c r="U58" s="40"/>
      <c r="V58" s="40"/>
      <c r="W58" s="40"/>
      <c r="X58" s="40"/>
      <c r="Y58" s="40"/>
      <c r="Z58" s="40"/>
      <c r="AA58" s="40"/>
      <c r="AB58" s="40"/>
      <c r="AC58" s="40"/>
      <c r="AD58" s="40"/>
      <c r="AE58" s="40"/>
    </row>
    <row r="59" s="2" customFormat="1" ht="22.8" customHeight="1">
      <c r="A59" s="40"/>
      <c r="B59" s="41"/>
      <c r="C59" s="188" t="s">
        <v>72</v>
      </c>
      <c r="D59" s="42"/>
      <c r="E59" s="42"/>
      <c r="F59" s="42"/>
      <c r="G59" s="42"/>
      <c r="H59" s="42"/>
      <c r="I59" s="150"/>
      <c r="J59" s="104">
        <f>J81</f>
        <v>0</v>
      </c>
      <c r="K59" s="42"/>
      <c r="L59" s="151"/>
      <c r="S59" s="40"/>
      <c r="T59" s="40"/>
      <c r="U59" s="40"/>
      <c r="V59" s="40"/>
      <c r="W59" s="40"/>
      <c r="X59" s="40"/>
      <c r="Y59" s="40"/>
      <c r="Z59" s="40"/>
      <c r="AA59" s="40"/>
      <c r="AB59" s="40"/>
      <c r="AC59" s="40"/>
      <c r="AD59" s="40"/>
      <c r="AE59" s="40"/>
      <c r="AU59" s="19" t="s">
        <v>218</v>
      </c>
    </row>
    <row r="60" s="9" customFormat="1" ht="24.96" customHeight="1">
      <c r="A60" s="9"/>
      <c r="B60" s="189"/>
      <c r="C60" s="190"/>
      <c r="D60" s="191" t="s">
        <v>2906</v>
      </c>
      <c r="E60" s="192"/>
      <c r="F60" s="192"/>
      <c r="G60" s="192"/>
      <c r="H60" s="192"/>
      <c r="I60" s="193"/>
      <c r="J60" s="194">
        <f>J82</f>
        <v>0</v>
      </c>
      <c r="K60" s="190"/>
      <c r="L60" s="195"/>
      <c r="S60" s="9"/>
      <c r="T60" s="9"/>
      <c r="U60" s="9"/>
      <c r="V60" s="9"/>
      <c r="W60" s="9"/>
      <c r="X60" s="9"/>
      <c r="Y60" s="9"/>
      <c r="Z60" s="9"/>
      <c r="AA60" s="9"/>
      <c r="AB60" s="9"/>
      <c r="AC60" s="9"/>
      <c r="AD60" s="9"/>
      <c r="AE60" s="9"/>
    </row>
    <row r="61" s="10" customFormat="1" ht="19.92" customHeight="1">
      <c r="A61" s="10"/>
      <c r="B61" s="196"/>
      <c r="C61" s="127"/>
      <c r="D61" s="197" t="s">
        <v>2907</v>
      </c>
      <c r="E61" s="198"/>
      <c r="F61" s="198"/>
      <c r="G61" s="198"/>
      <c r="H61" s="198"/>
      <c r="I61" s="199"/>
      <c r="J61" s="200">
        <f>J83</f>
        <v>0</v>
      </c>
      <c r="K61" s="127"/>
      <c r="L61" s="201"/>
      <c r="S61" s="10"/>
      <c r="T61" s="10"/>
      <c r="U61" s="10"/>
      <c r="V61" s="10"/>
      <c r="W61" s="10"/>
      <c r="X61" s="10"/>
      <c r="Y61" s="10"/>
      <c r="Z61" s="10"/>
      <c r="AA61" s="10"/>
      <c r="AB61" s="10"/>
      <c r="AC61" s="10"/>
      <c r="AD61" s="10"/>
      <c r="AE61" s="10"/>
    </row>
    <row r="62" s="2" customFormat="1" ht="21.84" customHeight="1">
      <c r="A62" s="40"/>
      <c r="B62" s="41"/>
      <c r="C62" s="42"/>
      <c r="D62" s="42"/>
      <c r="E62" s="42"/>
      <c r="F62" s="42"/>
      <c r="G62" s="42"/>
      <c r="H62" s="42"/>
      <c r="I62" s="150"/>
      <c r="J62" s="42"/>
      <c r="K62" s="42"/>
      <c r="L62" s="151"/>
      <c r="S62" s="40"/>
      <c r="T62" s="40"/>
      <c r="U62" s="40"/>
      <c r="V62" s="40"/>
      <c r="W62" s="40"/>
      <c r="X62" s="40"/>
      <c r="Y62" s="40"/>
      <c r="Z62" s="40"/>
      <c r="AA62" s="40"/>
      <c r="AB62" s="40"/>
      <c r="AC62" s="40"/>
      <c r="AD62" s="40"/>
      <c r="AE62" s="40"/>
    </row>
    <row r="63" s="2" customFormat="1" ht="6.96" customHeight="1">
      <c r="A63" s="40"/>
      <c r="B63" s="61"/>
      <c r="C63" s="62"/>
      <c r="D63" s="62"/>
      <c r="E63" s="62"/>
      <c r="F63" s="62"/>
      <c r="G63" s="62"/>
      <c r="H63" s="62"/>
      <c r="I63" s="179"/>
      <c r="J63" s="62"/>
      <c r="K63" s="62"/>
      <c r="L63" s="151"/>
      <c r="S63" s="40"/>
      <c r="T63" s="40"/>
      <c r="U63" s="40"/>
      <c r="V63" s="40"/>
      <c r="W63" s="40"/>
      <c r="X63" s="40"/>
      <c r="Y63" s="40"/>
      <c r="Z63" s="40"/>
      <c r="AA63" s="40"/>
      <c r="AB63" s="40"/>
      <c r="AC63" s="40"/>
      <c r="AD63" s="40"/>
      <c r="AE63" s="40"/>
    </row>
    <row r="67" s="2" customFormat="1" ht="6.96" customHeight="1">
      <c r="A67" s="40"/>
      <c r="B67" s="63"/>
      <c r="C67" s="64"/>
      <c r="D67" s="64"/>
      <c r="E67" s="64"/>
      <c r="F67" s="64"/>
      <c r="G67" s="64"/>
      <c r="H67" s="64"/>
      <c r="I67" s="182"/>
      <c r="J67" s="64"/>
      <c r="K67" s="64"/>
      <c r="L67" s="151"/>
      <c r="S67" s="40"/>
      <c r="T67" s="40"/>
      <c r="U67" s="40"/>
      <c r="V67" s="40"/>
      <c r="W67" s="40"/>
      <c r="X67" s="40"/>
      <c r="Y67" s="40"/>
      <c r="Z67" s="40"/>
      <c r="AA67" s="40"/>
      <c r="AB67" s="40"/>
      <c r="AC67" s="40"/>
      <c r="AD67" s="40"/>
      <c r="AE67" s="40"/>
    </row>
    <row r="68" s="2" customFormat="1" ht="24.96" customHeight="1">
      <c r="A68" s="40"/>
      <c r="B68" s="41"/>
      <c r="C68" s="25" t="s">
        <v>244</v>
      </c>
      <c r="D68" s="42"/>
      <c r="E68" s="42"/>
      <c r="F68" s="42"/>
      <c r="G68" s="42"/>
      <c r="H68" s="42"/>
      <c r="I68" s="150"/>
      <c r="J68" s="42"/>
      <c r="K68" s="42"/>
      <c r="L68" s="151"/>
      <c r="S68" s="40"/>
      <c r="T68" s="40"/>
      <c r="U68" s="40"/>
      <c r="V68" s="40"/>
      <c r="W68" s="40"/>
      <c r="X68" s="40"/>
      <c r="Y68" s="40"/>
      <c r="Z68" s="40"/>
      <c r="AA68" s="40"/>
      <c r="AB68" s="40"/>
      <c r="AC68" s="40"/>
      <c r="AD68" s="40"/>
      <c r="AE68" s="40"/>
    </row>
    <row r="69" s="2" customFormat="1" ht="6.96" customHeight="1">
      <c r="A69" s="40"/>
      <c r="B69" s="41"/>
      <c r="C69" s="42"/>
      <c r="D69" s="42"/>
      <c r="E69" s="42"/>
      <c r="F69" s="42"/>
      <c r="G69" s="42"/>
      <c r="H69" s="42"/>
      <c r="I69" s="150"/>
      <c r="J69" s="42"/>
      <c r="K69" s="42"/>
      <c r="L69" s="151"/>
      <c r="S69" s="40"/>
      <c r="T69" s="40"/>
      <c r="U69" s="40"/>
      <c r="V69" s="40"/>
      <c r="W69" s="40"/>
      <c r="X69" s="40"/>
      <c r="Y69" s="40"/>
      <c r="Z69" s="40"/>
      <c r="AA69" s="40"/>
      <c r="AB69" s="40"/>
      <c r="AC69" s="40"/>
      <c r="AD69" s="40"/>
      <c r="AE69" s="40"/>
    </row>
    <row r="70" s="2" customFormat="1" ht="12" customHeight="1">
      <c r="A70" s="40"/>
      <c r="B70" s="41"/>
      <c r="C70" s="34" t="s">
        <v>16</v>
      </c>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16.5" customHeight="1">
      <c r="A71" s="40"/>
      <c r="B71" s="41"/>
      <c r="C71" s="42"/>
      <c r="D71" s="42"/>
      <c r="E71" s="183" t="str">
        <f>E7</f>
        <v>SEN a stavební úpravy objektu občanského vybavení č.p. 37</v>
      </c>
      <c r="F71" s="34"/>
      <c r="G71" s="34"/>
      <c r="H71" s="34"/>
      <c r="I71" s="150"/>
      <c r="J71" s="42"/>
      <c r="K71" s="42"/>
      <c r="L71" s="151"/>
      <c r="S71" s="40"/>
      <c r="T71" s="40"/>
      <c r="U71" s="40"/>
      <c r="V71" s="40"/>
      <c r="W71" s="40"/>
      <c r="X71" s="40"/>
      <c r="Y71" s="40"/>
      <c r="Z71" s="40"/>
      <c r="AA71" s="40"/>
      <c r="AB71" s="40"/>
      <c r="AC71" s="40"/>
      <c r="AD71" s="40"/>
      <c r="AE71" s="40"/>
    </row>
    <row r="72" s="2" customFormat="1" ht="12" customHeight="1">
      <c r="A72" s="40"/>
      <c r="B72" s="41"/>
      <c r="C72" s="34" t="s">
        <v>166</v>
      </c>
      <c r="D72" s="42"/>
      <c r="E72" s="42"/>
      <c r="F72" s="42"/>
      <c r="G72" s="42"/>
      <c r="H72" s="42"/>
      <c r="I72" s="150"/>
      <c r="J72" s="42"/>
      <c r="K72" s="42"/>
      <c r="L72" s="151"/>
      <c r="S72" s="40"/>
      <c r="T72" s="40"/>
      <c r="U72" s="40"/>
      <c r="V72" s="40"/>
      <c r="W72" s="40"/>
      <c r="X72" s="40"/>
      <c r="Y72" s="40"/>
      <c r="Z72" s="40"/>
      <c r="AA72" s="40"/>
      <c r="AB72" s="40"/>
      <c r="AC72" s="40"/>
      <c r="AD72" s="40"/>
      <c r="AE72" s="40"/>
    </row>
    <row r="73" s="2" customFormat="1" ht="16.5" customHeight="1">
      <c r="A73" s="40"/>
      <c r="B73" s="41"/>
      <c r="C73" s="42"/>
      <c r="D73" s="42"/>
      <c r="E73" s="71" t="str">
        <f>E9</f>
        <v>VRN - Vedlejší rozpočtové náklady</v>
      </c>
      <c r="F73" s="42"/>
      <c r="G73" s="42"/>
      <c r="H73" s="42"/>
      <c r="I73" s="150"/>
      <c r="J73" s="42"/>
      <c r="K73" s="42"/>
      <c r="L73" s="151"/>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150"/>
      <c r="J74" s="42"/>
      <c r="K74" s="42"/>
      <c r="L74" s="151"/>
      <c r="S74" s="40"/>
      <c r="T74" s="40"/>
      <c r="U74" s="40"/>
      <c r="V74" s="40"/>
      <c r="W74" s="40"/>
      <c r="X74" s="40"/>
      <c r="Y74" s="40"/>
      <c r="Z74" s="40"/>
      <c r="AA74" s="40"/>
      <c r="AB74" s="40"/>
      <c r="AC74" s="40"/>
      <c r="AD74" s="40"/>
      <c r="AE74" s="40"/>
    </row>
    <row r="75" s="2" customFormat="1" ht="12" customHeight="1">
      <c r="A75" s="40"/>
      <c r="B75" s="41"/>
      <c r="C75" s="34" t="s">
        <v>22</v>
      </c>
      <c r="D75" s="42"/>
      <c r="E75" s="42"/>
      <c r="F75" s="29" t="str">
        <f>F12</f>
        <v>Libkovice 37</v>
      </c>
      <c r="G75" s="42"/>
      <c r="H75" s="42"/>
      <c r="I75" s="153" t="s">
        <v>24</v>
      </c>
      <c r="J75" s="74" t="str">
        <f>IF(J12="","",J12)</f>
        <v>7. 10. 2019</v>
      </c>
      <c r="K75" s="42"/>
      <c r="L75" s="151"/>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25.65" customHeight="1">
      <c r="A77" s="40"/>
      <c r="B77" s="41"/>
      <c r="C77" s="34" t="s">
        <v>26</v>
      </c>
      <c r="D77" s="42"/>
      <c r="E77" s="42"/>
      <c r="F77" s="29" t="str">
        <f>E15</f>
        <v>Obec Libkovice</v>
      </c>
      <c r="G77" s="42"/>
      <c r="H77" s="42"/>
      <c r="I77" s="153" t="s">
        <v>32</v>
      </c>
      <c r="J77" s="38" t="str">
        <f>E21</f>
        <v>SONETBUILDING s.r.o</v>
      </c>
      <c r="K77" s="42"/>
      <c r="L77" s="151"/>
      <c r="S77" s="40"/>
      <c r="T77" s="40"/>
      <c r="U77" s="40"/>
      <c r="V77" s="40"/>
      <c r="W77" s="40"/>
      <c r="X77" s="40"/>
      <c r="Y77" s="40"/>
      <c r="Z77" s="40"/>
      <c r="AA77" s="40"/>
      <c r="AB77" s="40"/>
      <c r="AC77" s="40"/>
      <c r="AD77" s="40"/>
      <c r="AE77" s="40"/>
    </row>
    <row r="78" s="2" customFormat="1" ht="15.15" customHeight="1">
      <c r="A78" s="40"/>
      <c r="B78" s="41"/>
      <c r="C78" s="34" t="s">
        <v>30</v>
      </c>
      <c r="D78" s="42"/>
      <c r="E78" s="42"/>
      <c r="F78" s="29" t="str">
        <f>IF(E18="","",E18)</f>
        <v>Vyplň údaj</v>
      </c>
      <c r="G78" s="42"/>
      <c r="H78" s="42"/>
      <c r="I78" s="153" t="s">
        <v>35</v>
      </c>
      <c r="J78" s="38" t="str">
        <f>E24</f>
        <v>Toman Martin</v>
      </c>
      <c r="K78" s="42"/>
      <c r="L78" s="151"/>
      <c r="S78" s="40"/>
      <c r="T78" s="40"/>
      <c r="U78" s="40"/>
      <c r="V78" s="40"/>
      <c r="W78" s="40"/>
      <c r="X78" s="40"/>
      <c r="Y78" s="40"/>
      <c r="Z78" s="40"/>
      <c r="AA78" s="40"/>
      <c r="AB78" s="40"/>
      <c r="AC78" s="40"/>
      <c r="AD78" s="40"/>
      <c r="AE78" s="40"/>
    </row>
    <row r="79" s="2" customFormat="1" ht="10.32" customHeight="1">
      <c r="A79" s="40"/>
      <c r="B79" s="41"/>
      <c r="C79" s="42"/>
      <c r="D79" s="42"/>
      <c r="E79" s="42"/>
      <c r="F79" s="42"/>
      <c r="G79" s="42"/>
      <c r="H79" s="42"/>
      <c r="I79" s="150"/>
      <c r="J79" s="42"/>
      <c r="K79" s="42"/>
      <c r="L79" s="151"/>
      <c r="S79" s="40"/>
      <c r="T79" s="40"/>
      <c r="U79" s="40"/>
      <c r="V79" s="40"/>
      <c r="W79" s="40"/>
      <c r="X79" s="40"/>
      <c r="Y79" s="40"/>
      <c r="Z79" s="40"/>
      <c r="AA79" s="40"/>
      <c r="AB79" s="40"/>
      <c r="AC79" s="40"/>
      <c r="AD79" s="40"/>
      <c r="AE79" s="40"/>
    </row>
    <row r="80" s="11" customFormat="1" ht="29.28" customHeight="1">
      <c r="A80" s="202"/>
      <c r="B80" s="203"/>
      <c r="C80" s="204" t="s">
        <v>245</v>
      </c>
      <c r="D80" s="205" t="s">
        <v>59</v>
      </c>
      <c r="E80" s="205" t="s">
        <v>55</v>
      </c>
      <c r="F80" s="205" t="s">
        <v>56</v>
      </c>
      <c r="G80" s="205" t="s">
        <v>246</v>
      </c>
      <c r="H80" s="205" t="s">
        <v>247</v>
      </c>
      <c r="I80" s="206" t="s">
        <v>248</v>
      </c>
      <c r="J80" s="205" t="s">
        <v>217</v>
      </c>
      <c r="K80" s="207" t="s">
        <v>249</v>
      </c>
      <c r="L80" s="208"/>
      <c r="M80" s="94" t="s">
        <v>21</v>
      </c>
      <c r="N80" s="95" t="s">
        <v>44</v>
      </c>
      <c r="O80" s="95" t="s">
        <v>250</v>
      </c>
      <c r="P80" s="95" t="s">
        <v>251</v>
      </c>
      <c r="Q80" s="95" t="s">
        <v>252</v>
      </c>
      <c r="R80" s="95" t="s">
        <v>253</v>
      </c>
      <c r="S80" s="95" t="s">
        <v>254</v>
      </c>
      <c r="T80" s="96" t="s">
        <v>255</v>
      </c>
      <c r="U80" s="202"/>
      <c r="V80" s="202"/>
      <c r="W80" s="202"/>
      <c r="X80" s="202"/>
      <c r="Y80" s="202"/>
      <c r="Z80" s="202"/>
      <c r="AA80" s="202"/>
      <c r="AB80" s="202"/>
      <c r="AC80" s="202"/>
      <c r="AD80" s="202"/>
      <c r="AE80" s="202"/>
    </row>
    <row r="81" s="2" customFormat="1" ht="22.8" customHeight="1">
      <c r="A81" s="40"/>
      <c r="B81" s="41"/>
      <c r="C81" s="101" t="s">
        <v>256</v>
      </c>
      <c r="D81" s="42"/>
      <c r="E81" s="42"/>
      <c r="F81" s="42"/>
      <c r="G81" s="42"/>
      <c r="H81" s="42"/>
      <c r="I81" s="150"/>
      <c r="J81" s="209">
        <f>BK81</f>
        <v>0</v>
      </c>
      <c r="K81" s="42"/>
      <c r="L81" s="46"/>
      <c r="M81" s="97"/>
      <c r="N81" s="210"/>
      <c r="O81" s="98"/>
      <c r="P81" s="211">
        <f>P82</f>
        <v>0</v>
      </c>
      <c r="Q81" s="98"/>
      <c r="R81" s="211">
        <f>R82</f>
        <v>0</v>
      </c>
      <c r="S81" s="98"/>
      <c r="T81" s="212">
        <f>T82</f>
        <v>0</v>
      </c>
      <c r="U81" s="40"/>
      <c r="V81" s="40"/>
      <c r="W81" s="40"/>
      <c r="X81" s="40"/>
      <c r="Y81" s="40"/>
      <c r="Z81" s="40"/>
      <c r="AA81" s="40"/>
      <c r="AB81" s="40"/>
      <c r="AC81" s="40"/>
      <c r="AD81" s="40"/>
      <c r="AE81" s="40"/>
      <c r="AT81" s="19" t="s">
        <v>73</v>
      </c>
      <c r="AU81" s="19" t="s">
        <v>218</v>
      </c>
      <c r="BK81" s="213">
        <f>BK82</f>
        <v>0</v>
      </c>
    </row>
    <row r="82" s="12" customFormat="1" ht="25.92" customHeight="1">
      <c r="A82" s="12"/>
      <c r="B82" s="214"/>
      <c r="C82" s="215"/>
      <c r="D82" s="216" t="s">
        <v>73</v>
      </c>
      <c r="E82" s="217" t="s">
        <v>144</v>
      </c>
      <c r="F82" s="217" t="s">
        <v>145</v>
      </c>
      <c r="G82" s="215"/>
      <c r="H82" s="215"/>
      <c r="I82" s="218"/>
      <c r="J82" s="219">
        <f>BK82</f>
        <v>0</v>
      </c>
      <c r="K82" s="215"/>
      <c r="L82" s="220"/>
      <c r="M82" s="221"/>
      <c r="N82" s="222"/>
      <c r="O82" s="222"/>
      <c r="P82" s="223">
        <f>P83</f>
        <v>0</v>
      </c>
      <c r="Q82" s="222"/>
      <c r="R82" s="223">
        <f>R83</f>
        <v>0</v>
      </c>
      <c r="S82" s="222"/>
      <c r="T82" s="224">
        <f>T83</f>
        <v>0</v>
      </c>
      <c r="U82" s="12"/>
      <c r="V82" s="12"/>
      <c r="W82" s="12"/>
      <c r="X82" s="12"/>
      <c r="Y82" s="12"/>
      <c r="Z82" s="12"/>
      <c r="AA82" s="12"/>
      <c r="AB82" s="12"/>
      <c r="AC82" s="12"/>
      <c r="AD82" s="12"/>
      <c r="AE82" s="12"/>
      <c r="AR82" s="225" t="s">
        <v>287</v>
      </c>
      <c r="AT82" s="226" t="s">
        <v>73</v>
      </c>
      <c r="AU82" s="226" t="s">
        <v>74</v>
      </c>
      <c r="AY82" s="225" t="s">
        <v>259</v>
      </c>
      <c r="BK82" s="227">
        <f>BK83</f>
        <v>0</v>
      </c>
    </row>
    <row r="83" s="12" customFormat="1" ht="22.8" customHeight="1">
      <c r="A83" s="12"/>
      <c r="B83" s="214"/>
      <c r="C83" s="215"/>
      <c r="D83" s="216" t="s">
        <v>73</v>
      </c>
      <c r="E83" s="228" t="s">
        <v>2908</v>
      </c>
      <c r="F83" s="228" t="s">
        <v>2909</v>
      </c>
      <c r="G83" s="215"/>
      <c r="H83" s="215"/>
      <c r="I83" s="218"/>
      <c r="J83" s="229">
        <f>BK83</f>
        <v>0</v>
      </c>
      <c r="K83" s="215"/>
      <c r="L83" s="220"/>
      <c r="M83" s="221"/>
      <c r="N83" s="222"/>
      <c r="O83" s="222"/>
      <c r="P83" s="223">
        <f>P84</f>
        <v>0</v>
      </c>
      <c r="Q83" s="222"/>
      <c r="R83" s="223">
        <f>R84</f>
        <v>0</v>
      </c>
      <c r="S83" s="222"/>
      <c r="T83" s="224">
        <f>T84</f>
        <v>0</v>
      </c>
      <c r="U83" s="12"/>
      <c r="V83" s="12"/>
      <c r="W83" s="12"/>
      <c r="X83" s="12"/>
      <c r="Y83" s="12"/>
      <c r="Z83" s="12"/>
      <c r="AA83" s="12"/>
      <c r="AB83" s="12"/>
      <c r="AC83" s="12"/>
      <c r="AD83" s="12"/>
      <c r="AE83" s="12"/>
      <c r="AR83" s="225" t="s">
        <v>287</v>
      </c>
      <c r="AT83" s="226" t="s">
        <v>73</v>
      </c>
      <c r="AU83" s="226" t="s">
        <v>81</v>
      </c>
      <c r="AY83" s="225" t="s">
        <v>259</v>
      </c>
      <c r="BK83" s="227">
        <f>BK84</f>
        <v>0</v>
      </c>
    </row>
    <row r="84" s="2" customFormat="1" ht="16.5" customHeight="1">
      <c r="A84" s="40"/>
      <c r="B84" s="41"/>
      <c r="C84" s="230" t="s">
        <v>81</v>
      </c>
      <c r="D84" s="230" t="s">
        <v>261</v>
      </c>
      <c r="E84" s="231" t="s">
        <v>2910</v>
      </c>
      <c r="F84" s="232" t="s">
        <v>2909</v>
      </c>
      <c r="G84" s="233" t="s">
        <v>427</v>
      </c>
      <c r="H84" s="234">
        <v>1</v>
      </c>
      <c r="I84" s="235"/>
      <c r="J84" s="236">
        <f>ROUND(I84*H84,2)</f>
        <v>0</v>
      </c>
      <c r="K84" s="232" t="s">
        <v>265</v>
      </c>
      <c r="L84" s="46"/>
      <c r="M84" s="306" t="s">
        <v>21</v>
      </c>
      <c r="N84" s="307" t="s">
        <v>46</v>
      </c>
      <c r="O84" s="303"/>
      <c r="P84" s="308">
        <f>O84*H84</f>
        <v>0</v>
      </c>
      <c r="Q84" s="308">
        <v>0</v>
      </c>
      <c r="R84" s="308">
        <f>Q84*H84</f>
        <v>0</v>
      </c>
      <c r="S84" s="308">
        <v>0</v>
      </c>
      <c r="T84" s="309">
        <f>S84*H84</f>
        <v>0</v>
      </c>
      <c r="U84" s="40"/>
      <c r="V84" s="40"/>
      <c r="W84" s="40"/>
      <c r="X84" s="40"/>
      <c r="Y84" s="40"/>
      <c r="Z84" s="40"/>
      <c r="AA84" s="40"/>
      <c r="AB84" s="40"/>
      <c r="AC84" s="40"/>
      <c r="AD84" s="40"/>
      <c r="AE84" s="40"/>
      <c r="AR84" s="241" t="s">
        <v>2911</v>
      </c>
      <c r="AT84" s="241" t="s">
        <v>261</v>
      </c>
      <c r="AU84" s="241" t="s">
        <v>83</v>
      </c>
      <c r="AY84" s="19" t="s">
        <v>259</v>
      </c>
      <c r="BE84" s="242">
        <f>IF(N84="základní",J84,0)</f>
        <v>0</v>
      </c>
      <c r="BF84" s="242">
        <f>IF(N84="snížená",J84,0)</f>
        <v>0</v>
      </c>
      <c r="BG84" s="242">
        <f>IF(N84="zákl. přenesená",J84,0)</f>
        <v>0</v>
      </c>
      <c r="BH84" s="242">
        <f>IF(N84="sníž. přenesená",J84,0)</f>
        <v>0</v>
      </c>
      <c r="BI84" s="242">
        <f>IF(N84="nulová",J84,0)</f>
        <v>0</v>
      </c>
      <c r="BJ84" s="19" t="s">
        <v>83</v>
      </c>
      <c r="BK84" s="242">
        <f>ROUND(I84*H84,2)</f>
        <v>0</v>
      </c>
      <c r="BL84" s="19" t="s">
        <v>2911</v>
      </c>
      <c r="BM84" s="241" t="s">
        <v>2912</v>
      </c>
    </row>
    <row r="85" s="2" customFormat="1" ht="6.96" customHeight="1">
      <c r="A85" s="40"/>
      <c r="B85" s="61"/>
      <c r="C85" s="62"/>
      <c r="D85" s="62"/>
      <c r="E85" s="62"/>
      <c r="F85" s="62"/>
      <c r="G85" s="62"/>
      <c r="H85" s="62"/>
      <c r="I85" s="179"/>
      <c r="J85" s="62"/>
      <c r="K85" s="62"/>
      <c r="L85" s="46"/>
      <c r="M85" s="40"/>
      <c r="O85" s="40"/>
      <c r="P85" s="40"/>
      <c r="Q85" s="40"/>
      <c r="R85" s="40"/>
      <c r="S85" s="40"/>
      <c r="T85" s="40"/>
      <c r="U85" s="40"/>
      <c r="V85" s="40"/>
      <c r="W85" s="40"/>
      <c r="X85" s="40"/>
      <c r="Y85" s="40"/>
      <c r="Z85" s="40"/>
      <c r="AA85" s="40"/>
      <c r="AB85" s="40"/>
      <c r="AC85" s="40"/>
      <c r="AD85" s="40"/>
      <c r="AE85" s="40"/>
    </row>
  </sheetData>
  <sheetProtection sheet="1" autoFilter="0" formatColumns="0" formatRows="0" objects="1" scenarios="1" spinCount="100000" saltValue="7eBQ1UaKIb8EcJZ9Be/id8yH+cx9XY2vEZT8BNH2PTYFzYSg4Lswo9bpvwc++Z1Vsjef7cRMbfYox0ONKQ2CVw==" hashValue="NBhaf6b+bkvZOhRvtzK/bPv29hy2OvRVeIx0jDPySw87JV3hGyW6/Np9IG3eGjn9xgs9MNaZQOzf3ilxrP1O6Q==" algorithmName="SHA-512" password="CC35"/>
  <autoFilter ref="C80:K84"/>
  <mergeCells count="9">
    <mergeCell ref="E7:H7"/>
    <mergeCell ref="E9:H9"/>
    <mergeCell ref="E18:H18"/>
    <mergeCell ref="E27:H27"/>
    <mergeCell ref="E48:H48"/>
    <mergeCell ref="E50:H50"/>
    <mergeCell ref="E71:H71"/>
    <mergeCell ref="E73:H7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25" style="1" customWidth="1"/>
    <col min="4" max="4" width="75.83203" style="1" customWidth="1"/>
    <col min="5" max="5" width="13.33203" style="1" customWidth="1"/>
    <col min="6" max="6" width="20" style="1" customWidth="1"/>
    <col min="7" max="7" width="1.667969" style="1" customWidth="1"/>
    <col min="8" max="8" width="8.332031" style="1" customWidth="1"/>
  </cols>
  <sheetData>
    <row r="1" s="1" customFormat="1" ht="11.28" customHeight="1"/>
    <row r="2" s="1" customFormat="1" ht="36.96" customHeight="1"/>
    <row r="3" s="1" customFormat="1" ht="6.96" customHeight="1">
      <c r="B3" s="143"/>
      <c r="C3" s="144"/>
      <c r="D3" s="144"/>
      <c r="E3" s="144"/>
      <c r="F3" s="144"/>
      <c r="G3" s="144"/>
      <c r="H3" s="22"/>
    </row>
    <row r="4" s="1" customFormat="1" ht="24.96" customHeight="1">
      <c r="B4" s="22"/>
      <c r="C4" s="146" t="s">
        <v>2913</v>
      </c>
      <c r="H4" s="22"/>
    </row>
    <row r="5" s="1" customFormat="1" ht="12" customHeight="1">
      <c r="B5" s="22"/>
      <c r="C5" s="311" t="s">
        <v>13</v>
      </c>
      <c r="D5" s="157" t="s">
        <v>14</v>
      </c>
      <c r="E5" s="1"/>
      <c r="F5" s="1"/>
      <c r="H5" s="22"/>
    </row>
    <row r="6" s="1" customFormat="1" ht="36.96" customHeight="1">
      <c r="B6" s="22"/>
      <c r="C6" s="312" t="s">
        <v>16</v>
      </c>
      <c r="D6" s="313" t="s">
        <v>17</v>
      </c>
      <c r="E6" s="1"/>
      <c r="F6" s="1"/>
      <c r="H6" s="22"/>
    </row>
    <row r="7" s="1" customFormat="1" ht="16.5" customHeight="1">
      <c r="B7" s="22"/>
      <c r="C7" s="148" t="s">
        <v>24</v>
      </c>
      <c r="D7" s="154" t="str">
        <f>'Rekapitulace stavby'!AN8</f>
        <v>7. 10. 2019</v>
      </c>
      <c r="H7" s="22"/>
    </row>
    <row r="8" s="2" customFormat="1" ht="10.8" customHeight="1">
      <c r="A8" s="40"/>
      <c r="B8" s="46"/>
      <c r="C8" s="40"/>
      <c r="D8" s="40"/>
      <c r="E8" s="40"/>
      <c r="F8" s="40"/>
      <c r="G8" s="40"/>
      <c r="H8" s="46"/>
    </row>
    <row r="9" s="11" customFormat="1" ht="29.28" customHeight="1">
      <c r="A9" s="202"/>
      <c r="B9" s="314"/>
      <c r="C9" s="315" t="s">
        <v>55</v>
      </c>
      <c r="D9" s="316" t="s">
        <v>56</v>
      </c>
      <c r="E9" s="316" t="s">
        <v>246</v>
      </c>
      <c r="F9" s="317" t="s">
        <v>2914</v>
      </c>
      <c r="G9" s="202"/>
      <c r="H9" s="314"/>
    </row>
    <row r="10" s="2" customFormat="1" ht="26.4" customHeight="1">
      <c r="A10" s="40"/>
      <c r="B10" s="46"/>
      <c r="C10" s="318" t="s">
        <v>2915</v>
      </c>
      <c r="D10" s="318" t="s">
        <v>86</v>
      </c>
      <c r="E10" s="40"/>
      <c r="F10" s="40"/>
      <c r="G10" s="40"/>
      <c r="H10" s="46"/>
    </row>
    <row r="11" s="2" customFormat="1" ht="16.8" customHeight="1">
      <c r="A11" s="40"/>
      <c r="B11" s="46"/>
      <c r="C11" s="319" t="s">
        <v>147</v>
      </c>
      <c r="D11" s="320" t="s">
        <v>148</v>
      </c>
      <c r="E11" s="321" t="s">
        <v>21</v>
      </c>
      <c r="F11" s="322">
        <v>38.68</v>
      </c>
      <c r="G11" s="40"/>
      <c r="H11" s="46"/>
    </row>
    <row r="12" s="2" customFormat="1" ht="16.8" customHeight="1">
      <c r="A12" s="40"/>
      <c r="B12" s="46"/>
      <c r="C12" s="323" t="s">
        <v>21</v>
      </c>
      <c r="D12" s="323" t="s">
        <v>927</v>
      </c>
      <c r="E12" s="19" t="s">
        <v>21</v>
      </c>
      <c r="F12" s="324">
        <v>13.970000000000001</v>
      </c>
      <c r="G12" s="40"/>
      <c r="H12" s="46"/>
    </row>
    <row r="13" s="2" customFormat="1" ht="16.8" customHeight="1">
      <c r="A13" s="40"/>
      <c r="B13" s="46"/>
      <c r="C13" s="323" t="s">
        <v>21</v>
      </c>
      <c r="D13" s="323" t="s">
        <v>928</v>
      </c>
      <c r="E13" s="19" t="s">
        <v>21</v>
      </c>
      <c r="F13" s="324">
        <v>9.5199999999999996</v>
      </c>
      <c r="G13" s="40"/>
      <c r="H13" s="46"/>
    </row>
    <row r="14" s="2" customFormat="1" ht="16.8" customHeight="1">
      <c r="A14" s="40"/>
      <c r="B14" s="46"/>
      <c r="C14" s="323" t="s">
        <v>21</v>
      </c>
      <c r="D14" s="323" t="s">
        <v>929</v>
      </c>
      <c r="E14" s="19" t="s">
        <v>21</v>
      </c>
      <c r="F14" s="324">
        <v>15.19</v>
      </c>
      <c r="G14" s="40"/>
      <c r="H14" s="46"/>
    </row>
    <row r="15" s="2" customFormat="1" ht="16.8" customHeight="1">
      <c r="A15" s="40"/>
      <c r="B15" s="46"/>
      <c r="C15" s="323" t="s">
        <v>147</v>
      </c>
      <c r="D15" s="323" t="s">
        <v>273</v>
      </c>
      <c r="E15" s="19" t="s">
        <v>21</v>
      </c>
      <c r="F15" s="324">
        <v>38.68</v>
      </c>
      <c r="G15" s="40"/>
      <c r="H15" s="46"/>
    </row>
    <row r="16" s="2" customFormat="1" ht="16.8" customHeight="1">
      <c r="A16" s="40"/>
      <c r="B16" s="46"/>
      <c r="C16" s="325" t="s">
        <v>2916</v>
      </c>
      <c r="D16" s="40"/>
      <c r="E16" s="40"/>
      <c r="F16" s="40"/>
      <c r="G16" s="40"/>
      <c r="H16" s="46"/>
    </row>
    <row r="17" s="2" customFormat="1" ht="16.8" customHeight="1">
      <c r="A17" s="40"/>
      <c r="B17" s="46"/>
      <c r="C17" s="323" t="s">
        <v>924</v>
      </c>
      <c r="D17" s="323" t="s">
        <v>2917</v>
      </c>
      <c r="E17" s="19" t="s">
        <v>358</v>
      </c>
      <c r="F17" s="324">
        <v>38.68</v>
      </c>
      <c r="G17" s="40"/>
      <c r="H17" s="46"/>
    </row>
    <row r="18" s="2" customFormat="1" ht="16.8" customHeight="1">
      <c r="A18" s="40"/>
      <c r="B18" s="46"/>
      <c r="C18" s="323" t="s">
        <v>621</v>
      </c>
      <c r="D18" s="323" t="s">
        <v>2918</v>
      </c>
      <c r="E18" s="19" t="s">
        <v>358</v>
      </c>
      <c r="F18" s="324">
        <v>38.68</v>
      </c>
      <c r="G18" s="40"/>
      <c r="H18" s="46"/>
    </row>
    <row r="19" s="2" customFormat="1" ht="16.8" customHeight="1">
      <c r="A19" s="40"/>
      <c r="B19" s="46"/>
      <c r="C19" s="323" t="s">
        <v>625</v>
      </c>
      <c r="D19" s="323" t="s">
        <v>2919</v>
      </c>
      <c r="E19" s="19" t="s">
        <v>358</v>
      </c>
      <c r="F19" s="324">
        <v>243.33199999999999</v>
      </c>
      <c r="G19" s="40"/>
      <c r="H19" s="46"/>
    </row>
    <row r="20" s="2" customFormat="1" ht="16.8" customHeight="1">
      <c r="A20" s="40"/>
      <c r="B20" s="46"/>
      <c r="C20" s="323" t="s">
        <v>721</v>
      </c>
      <c r="D20" s="323" t="s">
        <v>2920</v>
      </c>
      <c r="E20" s="19" t="s">
        <v>358</v>
      </c>
      <c r="F20" s="324">
        <v>38.68</v>
      </c>
      <c r="G20" s="40"/>
      <c r="H20" s="46"/>
    </row>
    <row r="21" s="2" customFormat="1" ht="16.8" customHeight="1">
      <c r="A21" s="40"/>
      <c r="B21" s="46"/>
      <c r="C21" s="323" t="s">
        <v>751</v>
      </c>
      <c r="D21" s="323" t="s">
        <v>2921</v>
      </c>
      <c r="E21" s="19" t="s">
        <v>358</v>
      </c>
      <c r="F21" s="324">
        <v>243.33199999999999</v>
      </c>
      <c r="G21" s="40"/>
      <c r="H21" s="46"/>
    </row>
    <row r="22" s="2" customFormat="1" ht="16.8" customHeight="1">
      <c r="A22" s="40"/>
      <c r="B22" s="46"/>
      <c r="C22" s="319" t="s">
        <v>150</v>
      </c>
      <c r="D22" s="320" t="s">
        <v>151</v>
      </c>
      <c r="E22" s="321" t="s">
        <v>21</v>
      </c>
      <c r="F22" s="322">
        <v>17.66</v>
      </c>
      <c r="G22" s="40"/>
      <c r="H22" s="46"/>
    </row>
    <row r="23" s="2" customFormat="1" ht="16.8" customHeight="1">
      <c r="A23" s="40"/>
      <c r="B23" s="46"/>
      <c r="C23" s="323" t="s">
        <v>21</v>
      </c>
      <c r="D23" s="323" t="s">
        <v>412</v>
      </c>
      <c r="E23" s="19" t="s">
        <v>21</v>
      </c>
      <c r="F23" s="324">
        <v>5.9500000000000002</v>
      </c>
      <c r="G23" s="40"/>
      <c r="H23" s="46"/>
    </row>
    <row r="24" s="2" customFormat="1" ht="16.8" customHeight="1">
      <c r="A24" s="40"/>
      <c r="B24" s="46"/>
      <c r="C24" s="323" t="s">
        <v>21</v>
      </c>
      <c r="D24" s="323" t="s">
        <v>921</v>
      </c>
      <c r="E24" s="19" t="s">
        <v>21</v>
      </c>
      <c r="F24" s="324">
        <v>8.8499999999999996</v>
      </c>
      <c r="G24" s="40"/>
      <c r="H24" s="46"/>
    </row>
    <row r="25" s="2" customFormat="1" ht="16.8" customHeight="1">
      <c r="A25" s="40"/>
      <c r="B25" s="46"/>
      <c r="C25" s="323" t="s">
        <v>21</v>
      </c>
      <c r="D25" s="323" t="s">
        <v>922</v>
      </c>
      <c r="E25" s="19" t="s">
        <v>21</v>
      </c>
      <c r="F25" s="324">
        <v>2.8599999999999999</v>
      </c>
      <c r="G25" s="40"/>
      <c r="H25" s="46"/>
    </row>
    <row r="26" s="2" customFormat="1" ht="16.8" customHeight="1">
      <c r="A26" s="40"/>
      <c r="B26" s="46"/>
      <c r="C26" s="323" t="s">
        <v>150</v>
      </c>
      <c r="D26" s="323" t="s">
        <v>273</v>
      </c>
      <c r="E26" s="19" t="s">
        <v>21</v>
      </c>
      <c r="F26" s="324">
        <v>17.66</v>
      </c>
      <c r="G26" s="40"/>
      <c r="H26" s="46"/>
    </row>
    <row r="27" s="2" customFormat="1" ht="16.8" customHeight="1">
      <c r="A27" s="40"/>
      <c r="B27" s="46"/>
      <c r="C27" s="325" t="s">
        <v>2916</v>
      </c>
      <c r="D27" s="40"/>
      <c r="E27" s="40"/>
      <c r="F27" s="40"/>
      <c r="G27" s="40"/>
      <c r="H27" s="46"/>
    </row>
    <row r="28" s="2" customFormat="1" ht="16.8" customHeight="1">
      <c r="A28" s="40"/>
      <c r="B28" s="46"/>
      <c r="C28" s="323" t="s">
        <v>917</v>
      </c>
      <c r="D28" s="323" t="s">
        <v>2922</v>
      </c>
      <c r="E28" s="19" t="s">
        <v>358</v>
      </c>
      <c r="F28" s="324">
        <v>17.66</v>
      </c>
      <c r="G28" s="40"/>
      <c r="H28" s="46"/>
    </row>
    <row r="29" s="2" customFormat="1" ht="16.8" customHeight="1">
      <c r="A29" s="40"/>
      <c r="B29" s="46"/>
      <c r="C29" s="323" t="s">
        <v>539</v>
      </c>
      <c r="D29" s="323" t="s">
        <v>2923</v>
      </c>
      <c r="E29" s="19" t="s">
        <v>358</v>
      </c>
      <c r="F29" s="324">
        <v>42.670999999999999</v>
      </c>
      <c r="G29" s="40"/>
      <c r="H29" s="46"/>
    </row>
    <row r="30" s="2" customFormat="1" ht="16.8" customHeight="1">
      <c r="A30" s="40"/>
      <c r="B30" s="46"/>
      <c r="C30" s="319" t="s">
        <v>154</v>
      </c>
      <c r="D30" s="320" t="s">
        <v>155</v>
      </c>
      <c r="E30" s="321" t="s">
        <v>21</v>
      </c>
      <c r="F30" s="322">
        <v>198.404</v>
      </c>
      <c r="G30" s="40"/>
      <c r="H30" s="46"/>
    </row>
    <row r="31" s="2" customFormat="1" ht="16.8" customHeight="1">
      <c r="A31" s="40"/>
      <c r="B31" s="46"/>
      <c r="C31" s="323" t="s">
        <v>21</v>
      </c>
      <c r="D31" s="323" t="s">
        <v>568</v>
      </c>
      <c r="E31" s="19" t="s">
        <v>21</v>
      </c>
      <c r="F31" s="324">
        <v>0</v>
      </c>
      <c r="G31" s="40"/>
      <c r="H31" s="46"/>
    </row>
    <row r="32" s="2" customFormat="1" ht="16.8" customHeight="1">
      <c r="A32" s="40"/>
      <c r="B32" s="46"/>
      <c r="C32" s="323" t="s">
        <v>21</v>
      </c>
      <c r="D32" s="323" t="s">
        <v>1573</v>
      </c>
      <c r="E32" s="19" t="s">
        <v>21</v>
      </c>
      <c r="F32" s="324">
        <v>30.693999999999999</v>
      </c>
      <c r="G32" s="40"/>
      <c r="H32" s="46"/>
    </row>
    <row r="33" s="2" customFormat="1" ht="16.8" customHeight="1">
      <c r="A33" s="40"/>
      <c r="B33" s="46"/>
      <c r="C33" s="323" t="s">
        <v>21</v>
      </c>
      <c r="D33" s="323" t="s">
        <v>570</v>
      </c>
      <c r="E33" s="19" t="s">
        <v>21</v>
      </c>
      <c r="F33" s="324">
        <v>0</v>
      </c>
      <c r="G33" s="40"/>
      <c r="H33" s="46"/>
    </row>
    <row r="34" s="2" customFormat="1" ht="16.8" customHeight="1">
      <c r="A34" s="40"/>
      <c r="B34" s="46"/>
      <c r="C34" s="323" t="s">
        <v>21</v>
      </c>
      <c r="D34" s="323" t="s">
        <v>1574</v>
      </c>
      <c r="E34" s="19" t="s">
        <v>21</v>
      </c>
      <c r="F34" s="324">
        <v>70.099999999999994</v>
      </c>
      <c r="G34" s="40"/>
      <c r="H34" s="46"/>
    </row>
    <row r="35" s="2" customFormat="1" ht="16.8" customHeight="1">
      <c r="A35" s="40"/>
      <c r="B35" s="46"/>
      <c r="C35" s="323" t="s">
        <v>21</v>
      </c>
      <c r="D35" s="323" t="s">
        <v>1222</v>
      </c>
      <c r="E35" s="19" t="s">
        <v>21</v>
      </c>
      <c r="F35" s="324">
        <v>36.68</v>
      </c>
      <c r="G35" s="40"/>
      <c r="H35" s="46"/>
    </row>
    <row r="36" s="2" customFormat="1" ht="16.8" customHeight="1">
      <c r="A36" s="40"/>
      <c r="B36" s="46"/>
      <c r="C36" s="323" t="s">
        <v>21</v>
      </c>
      <c r="D36" s="323" t="s">
        <v>1223</v>
      </c>
      <c r="E36" s="19" t="s">
        <v>21</v>
      </c>
      <c r="F36" s="324">
        <v>6.4299999999999997</v>
      </c>
      <c r="G36" s="40"/>
      <c r="H36" s="46"/>
    </row>
    <row r="37" s="2" customFormat="1" ht="16.8" customHeight="1">
      <c r="A37" s="40"/>
      <c r="B37" s="46"/>
      <c r="C37" s="323" t="s">
        <v>21</v>
      </c>
      <c r="D37" s="323" t="s">
        <v>1224</v>
      </c>
      <c r="E37" s="19" t="s">
        <v>21</v>
      </c>
      <c r="F37" s="324">
        <v>10.5</v>
      </c>
      <c r="G37" s="40"/>
      <c r="H37" s="46"/>
    </row>
    <row r="38" s="2" customFormat="1" ht="16.8" customHeight="1">
      <c r="A38" s="40"/>
      <c r="B38" s="46"/>
      <c r="C38" s="323" t="s">
        <v>21</v>
      </c>
      <c r="D38" s="323" t="s">
        <v>1155</v>
      </c>
      <c r="E38" s="19" t="s">
        <v>21</v>
      </c>
      <c r="F38" s="324">
        <v>10.93</v>
      </c>
      <c r="G38" s="40"/>
      <c r="H38" s="46"/>
    </row>
    <row r="39" s="2" customFormat="1" ht="16.8" customHeight="1">
      <c r="A39" s="40"/>
      <c r="B39" s="46"/>
      <c r="C39" s="323" t="s">
        <v>21</v>
      </c>
      <c r="D39" s="323" t="s">
        <v>1166</v>
      </c>
      <c r="E39" s="19" t="s">
        <v>21</v>
      </c>
      <c r="F39" s="324">
        <v>1.6499999999999999</v>
      </c>
      <c r="G39" s="40"/>
      <c r="H39" s="46"/>
    </row>
    <row r="40" s="2" customFormat="1" ht="16.8" customHeight="1">
      <c r="A40" s="40"/>
      <c r="B40" s="46"/>
      <c r="C40" s="323" t="s">
        <v>21</v>
      </c>
      <c r="D40" s="323" t="s">
        <v>1167</v>
      </c>
      <c r="E40" s="19" t="s">
        <v>21</v>
      </c>
      <c r="F40" s="324">
        <v>6.3300000000000001</v>
      </c>
      <c r="G40" s="40"/>
      <c r="H40" s="46"/>
    </row>
    <row r="41" s="2" customFormat="1" ht="16.8" customHeight="1">
      <c r="A41" s="40"/>
      <c r="B41" s="46"/>
      <c r="C41" s="323" t="s">
        <v>21</v>
      </c>
      <c r="D41" s="323" t="s">
        <v>1168</v>
      </c>
      <c r="E41" s="19" t="s">
        <v>21</v>
      </c>
      <c r="F41" s="324">
        <v>2.2999999999999998</v>
      </c>
      <c r="G41" s="40"/>
      <c r="H41" s="46"/>
    </row>
    <row r="42" s="2" customFormat="1" ht="16.8" customHeight="1">
      <c r="A42" s="40"/>
      <c r="B42" s="46"/>
      <c r="C42" s="323" t="s">
        <v>21</v>
      </c>
      <c r="D42" s="323" t="s">
        <v>1169</v>
      </c>
      <c r="E42" s="19" t="s">
        <v>21</v>
      </c>
      <c r="F42" s="324">
        <v>5.25</v>
      </c>
      <c r="G42" s="40"/>
      <c r="H42" s="46"/>
    </row>
    <row r="43" s="2" customFormat="1" ht="16.8" customHeight="1">
      <c r="A43" s="40"/>
      <c r="B43" s="46"/>
      <c r="C43" s="323" t="s">
        <v>21</v>
      </c>
      <c r="D43" s="323" t="s">
        <v>1158</v>
      </c>
      <c r="E43" s="19" t="s">
        <v>21</v>
      </c>
      <c r="F43" s="324">
        <v>10.119999999999999</v>
      </c>
      <c r="G43" s="40"/>
      <c r="H43" s="46"/>
    </row>
    <row r="44" s="2" customFormat="1" ht="16.8" customHeight="1">
      <c r="A44" s="40"/>
      <c r="B44" s="46"/>
      <c r="C44" s="323" t="s">
        <v>21</v>
      </c>
      <c r="D44" s="323" t="s">
        <v>1170</v>
      </c>
      <c r="E44" s="19" t="s">
        <v>21</v>
      </c>
      <c r="F44" s="324">
        <v>1.52</v>
      </c>
      <c r="G44" s="40"/>
      <c r="H44" s="46"/>
    </row>
    <row r="45" s="2" customFormat="1" ht="16.8" customHeight="1">
      <c r="A45" s="40"/>
      <c r="B45" s="46"/>
      <c r="C45" s="323" t="s">
        <v>21</v>
      </c>
      <c r="D45" s="323" t="s">
        <v>1171</v>
      </c>
      <c r="E45" s="19" t="s">
        <v>21</v>
      </c>
      <c r="F45" s="324">
        <v>5.9000000000000004</v>
      </c>
      <c r="G45" s="40"/>
      <c r="H45" s="46"/>
    </row>
    <row r="46" s="2" customFormat="1" ht="16.8" customHeight="1">
      <c r="A46" s="40"/>
      <c r="B46" s="46"/>
      <c r="C46" s="323" t="s">
        <v>154</v>
      </c>
      <c r="D46" s="323" t="s">
        <v>273</v>
      </c>
      <c r="E46" s="19" t="s">
        <v>21</v>
      </c>
      <c r="F46" s="324">
        <v>198.404</v>
      </c>
      <c r="G46" s="40"/>
      <c r="H46" s="46"/>
    </row>
    <row r="47" s="2" customFormat="1" ht="16.8" customHeight="1">
      <c r="A47" s="40"/>
      <c r="B47" s="46"/>
      <c r="C47" s="325" t="s">
        <v>2916</v>
      </c>
      <c r="D47" s="40"/>
      <c r="E47" s="40"/>
      <c r="F47" s="40"/>
      <c r="G47" s="40"/>
      <c r="H47" s="46"/>
    </row>
    <row r="48" s="2" customFormat="1" ht="16.8" customHeight="1">
      <c r="A48" s="40"/>
      <c r="B48" s="46"/>
      <c r="C48" s="323" t="s">
        <v>1570</v>
      </c>
      <c r="D48" s="323" t="s">
        <v>2924</v>
      </c>
      <c r="E48" s="19" t="s">
        <v>358</v>
      </c>
      <c r="F48" s="324">
        <v>198.404</v>
      </c>
      <c r="G48" s="40"/>
      <c r="H48" s="46"/>
    </row>
    <row r="49" s="2" customFormat="1" ht="16.8" customHeight="1">
      <c r="A49" s="40"/>
      <c r="B49" s="46"/>
      <c r="C49" s="323" t="s">
        <v>761</v>
      </c>
      <c r="D49" s="323" t="s">
        <v>2925</v>
      </c>
      <c r="E49" s="19" t="s">
        <v>358</v>
      </c>
      <c r="F49" s="324">
        <v>19.84</v>
      </c>
      <c r="G49" s="40"/>
      <c r="H49" s="46"/>
    </row>
    <row r="50" s="2" customFormat="1" ht="16.8" customHeight="1">
      <c r="A50" s="40"/>
      <c r="B50" s="46"/>
      <c r="C50" s="323" t="s">
        <v>1565</v>
      </c>
      <c r="D50" s="323" t="s">
        <v>2926</v>
      </c>
      <c r="E50" s="19" t="s">
        <v>358</v>
      </c>
      <c r="F50" s="324">
        <v>198.404</v>
      </c>
      <c r="G50" s="40"/>
      <c r="H50" s="46"/>
    </row>
    <row r="51" s="2" customFormat="1" ht="16.8" customHeight="1">
      <c r="A51" s="40"/>
      <c r="B51" s="46"/>
      <c r="C51" s="319" t="s">
        <v>157</v>
      </c>
      <c r="D51" s="320" t="s">
        <v>158</v>
      </c>
      <c r="E51" s="321" t="s">
        <v>21</v>
      </c>
      <c r="F51" s="322">
        <v>215.493</v>
      </c>
      <c r="G51" s="40"/>
      <c r="H51" s="46"/>
    </row>
    <row r="52" s="2" customFormat="1" ht="16.8" customHeight="1">
      <c r="A52" s="40"/>
      <c r="B52" s="46"/>
      <c r="C52" s="323" t="s">
        <v>21</v>
      </c>
      <c r="D52" s="323" t="s">
        <v>683</v>
      </c>
      <c r="E52" s="19" t="s">
        <v>21</v>
      </c>
      <c r="F52" s="324">
        <v>0</v>
      </c>
      <c r="G52" s="40"/>
      <c r="H52" s="46"/>
    </row>
    <row r="53" s="2" customFormat="1" ht="16.8" customHeight="1">
      <c r="A53" s="40"/>
      <c r="B53" s="46"/>
      <c r="C53" s="323" t="s">
        <v>21</v>
      </c>
      <c r="D53" s="323" t="s">
        <v>684</v>
      </c>
      <c r="E53" s="19" t="s">
        <v>21</v>
      </c>
      <c r="F53" s="324">
        <v>76.799999999999997</v>
      </c>
      <c r="G53" s="40"/>
      <c r="H53" s="46"/>
    </row>
    <row r="54" s="2" customFormat="1" ht="16.8" customHeight="1">
      <c r="A54" s="40"/>
      <c r="B54" s="46"/>
      <c r="C54" s="323" t="s">
        <v>21</v>
      </c>
      <c r="D54" s="323" t="s">
        <v>685</v>
      </c>
      <c r="E54" s="19" t="s">
        <v>21</v>
      </c>
      <c r="F54" s="324">
        <v>96</v>
      </c>
      <c r="G54" s="40"/>
      <c r="H54" s="46"/>
    </row>
    <row r="55" s="2" customFormat="1" ht="16.8" customHeight="1">
      <c r="A55" s="40"/>
      <c r="B55" s="46"/>
      <c r="C55" s="323" t="s">
        <v>21</v>
      </c>
      <c r="D55" s="323" t="s">
        <v>686</v>
      </c>
      <c r="E55" s="19" t="s">
        <v>21</v>
      </c>
      <c r="F55" s="324">
        <v>79.680000000000007</v>
      </c>
      <c r="G55" s="40"/>
      <c r="H55" s="46"/>
    </row>
    <row r="56" s="2" customFormat="1" ht="16.8" customHeight="1">
      <c r="A56" s="40"/>
      <c r="B56" s="46"/>
      <c r="C56" s="323" t="s">
        <v>21</v>
      </c>
      <c r="D56" s="323" t="s">
        <v>586</v>
      </c>
      <c r="E56" s="19" t="s">
        <v>21</v>
      </c>
      <c r="F56" s="324">
        <v>0</v>
      </c>
      <c r="G56" s="40"/>
      <c r="H56" s="46"/>
    </row>
    <row r="57" s="2" customFormat="1" ht="16.8" customHeight="1">
      <c r="A57" s="40"/>
      <c r="B57" s="46"/>
      <c r="C57" s="323" t="s">
        <v>21</v>
      </c>
      <c r="D57" s="323" t="s">
        <v>589</v>
      </c>
      <c r="E57" s="19" t="s">
        <v>21</v>
      </c>
      <c r="F57" s="324">
        <v>-2.0129999999999999</v>
      </c>
      <c r="G57" s="40"/>
      <c r="H57" s="46"/>
    </row>
    <row r="58" s="2" customFormat="1" ht="16.8" customHeight="1">
      <c r="A58" s="40"/>
      <c r="B58" s="46"/>
      <c r="C58" s="323" t="s">
        <v>21</v>
      </c>
      <c r="D58" s="323" t="s">
        <v>590</v>
      </c>
      <c r="E58" s="19" t="s">
        <v>21</v>
      </c>
      <c r="F58" s="324">
        <v>-5.6699999999999999</v>
      </c>
      <c r="G58" s="40"/>
      <c r="H58" s="46"/>
    </row>
    <row r="59" s="2" customFormat="1" ht="16.8" customHeight="1">
      <c r="A59" s="40"/>
      <c r="B59" s="46"/>
      <c r="C59" s="323" t="s">
        <v>21</v>
      </c>
      <c r="D59" s="323" t="s">
        <v>591</v>
      </c>
      <c r="E59" s="19" t="s">
        <v>21</v>
      </c>
      <c r="F59" s="324">
        <v>-15.75</v>
      </c>
      <c r="G59" s="40"/>
      <c r="H59" s="46"/>
    </row>
    <row r="60" s="2" customFormat="1" ht="16.8" customHeight="1">
      <c r="A60" s="40"/>
      <c r="B60" s="46"/>
      <c r="C60" s="323" t="s">
        <v>21</v>
      </c>
      <c r="D60" s="323" t="s">
        <v>592</v>
      </c>
      <c r="E60" s="19" t="s">
        <v>21</v>
      </c>
      <c r="F60" s="324">
        <v>-7.9800000000000004</v>
      </c>
      <c r="G60" s="40"/>
      <c r="H60" s="46"/>
    </row>
    <row r="61" s="2" customFormat="1" ht="16.8" customHeight="1">
      <c r="A61" s="40"/>
      <c r="B61" s="46"/>
      <c r="C61" s="323" t="s">
        <v>21</v>
      </c>
      <c r="D61" s="323" t="s">
        <v>687</v>
      </c>
      <c r="E61" s="19" t="s">
        <v>21</v>
      </c>
      <c r="F61" s="324">
        <v>-3.6989999999999998</v>
      </c>
      <c r="G61" s="40"/>
      <c r="H61" s="46"/>
    </row>
    <row r="62" s="2" customFormat="1" ht="16.8" customHeight="1">
      <c r="A62" s="40"/>
      <c r="B62" s="46"/>
      <c r="C62" s="323" t="s">
        <v>21</v>
      </c>
      <c r="D62" s="323" t="s">
        <v>688</v>
      </c>
      <c r="E62" s="19" t="s">
        <v>21</v>
      </c>
      <c r="F62" s="324">
        <v>-1.875</v>
      </c>
      <c r="G62" s="40"/>
      <c r="H62" s="46"/>
    </row>
    <row r="63" s="2" customFormat="1" ht="16.8" customHeight="1">
      <c r="A63" s="40"/>
      <c r="B63" s="46"/>
      <c r="C63" s="323" t="s">
        <v>157</v>
      </c>
      <c r="D63" s="323" t="s">
        <v>596</v>
      </c>
      <c r="E63" s="19" t="s">
        <v>21</v>
      </c>
      <c r="F63" s="324">
        <v>215.493</v>
      </c>
      <c r="G63" s="40"/>
      <c r="H63" s="46"/>
    </row>
    <row r="64" s="2" customFormat="1" ht="16.8" customHeight="1">
      <c r="A64" s="40"/>
      <c r="B64" s="46"/>
      <c r="C64" s="325" t="s">
        <v>2916</v>
      </c>
      <c r="D64" s="40"/>
      <c r="E64" s="40"/>
      <c r="F64" s="40"/>
      <c r="G64" s="40"/>
      <c r="H64" s="46"/>
    </row>
    <row r="65" s="2" customFormat="1">
      <c r="A65" s="40"/>
      <c r="B65" s="46"/>
      <c r="C65" s="323" t="s">
        <v>680</v>
      </c>
      <c r="D65" s="323" t="s">
        <v>2927</v>
      </c>
      <c r="E65" s="19" t="s">
        <v>358</v>
      </c>
      <c r="F65" s="324">
        <v>285.01799999999997</v>
      </c>
      <c r="G65" s="40"/>
      <c r="H65" s="46"/>
    </row>
    <row r="66" s="2" customFormat="1" ht="16.8" customHeight="1">
      <c r="A66" s="40"/>
      <c r="B66" s="46"/>
      <c r="C66" s="323" t="s">
        <v>705</v>
      </c>
      <c r="D66" s="323" t="s">
        <v>2928</v>
      </c>
      <c r="E66" s="19" t="s">
        <v>358</v>
      </c>
      <c r="F66" s="324">
        <v>303.868</v>
      </c>
      <c r="G66" s="40"/>
      <c r="H66" s="46"/>
    </row>
    <row r="67" s="2" customFormat="1" ht="16.8" customHeight="1">
      <c r="A67" s="40"/>
      <c r="B67" s="46"/>
      <c r="C67" s="323" t="s">
        <v>735</v>
      </c>
      <c r="D67" s="323" t="s">
        <v>2929</v>
      </c>
      <c r="E67" s="19" t="s">
        <v>358</v>
      </c>
      <c r="F67" s="324">
        <v>227.327</v>
      </c>
      <c r="G67" s="40"/>
      <c r="H67" s="46"/>
    </row>
    <row r="68" s="2" customFormat="1" ht="16.8" customHeight="1">
      <c r="A68" s="40"/>
      <c r="B68" s="46"/>
      <c r="C68" s="323" t="s">
        <v>695</v>
      </c>
      <c r="D68" s="323" t="s">
        <v>696</v>
      </c>
      <c r="E68" s="19" t="s">
        <v>358</v>
      </c>
      <c r="F68" s="324">
        <v>219.803</v>
      </c>
      <c r="G68" s="40"/>
      <c r="H68" s="46"/>
    </row>
    <row r="69" s="2" customFormat="1" ht="16.8" customHeight="1">
      <c r="A69" s="40"/>
      <c r="B69" s="46"/>
      <c r="C69" s="319" t="s">
        <v>160</v>
      </c>
      <c r="D69" s="320" t="s">
        <v>161</v>
      </c>
      <c r="E69" s="321" t="s">
        <v>21</v>
      </c>
      <c r="F69" s="322">
        <v>11.834</v>
      </c>
      <c r="G69" s="40"/>
      <c r="H69" s="46"/>
    </row>
    <row r="70" s="2" customFormat="1" ht="16.8" customHeight="1">
      <c r="A70" s="40"/>
      <c r="B70" s="46"/>
      <c r="C70" s="323" t="s">
        <v>21</v>
      </c>
      <c r="D70" s="323" t="s">
        <v>633</v>
      </c>
      <c r="E70" s="19" t="s">
        <v>21</v>
      </c>
      <c r="F70" s="324">
        <v>0</v>
      </c>
      <c r="G70" s="40"/>
      <c r="H70" s="46"/>
    </row>
    <row r="71" s="2" customFormat="1" ht="16.8" customHeight="1">
      <c r="A71" s="40"/>
      <c r="B71" s="46"/>
      <c r="C71" s="323" t="s">
        <v>21</v>
      </c>
      <c r="D71" s="323" t="s">
        <v>634</v>
      </c>
      <c r="E71" s="19" t="s">
        <v>21</v>
      </c>
      <c r="F71" s="324">
        <v>1.7849999999999999</v>
      </c>
      <c r="G71" s="40"/>
      <c r="H71" s="46"/>
    </row>
    <row r="72" s="2" customFormat="1" ht="16.8" customHeight="1">
      <c r="A72" s="40"/>
      <c r="B72" s="46"/>
      <c r="C72" s="323" t="s">
        <v>21</v>
      </c>
      <c r="D72" s="323" t="s">
        <v>635</v>
      </c>
      <c r="E72" s="19" t="s">
        <v>21</v>
      </c>
      <c r="F72" s="324">
        <v>1.085</v>
      </c>
      <c r="G72" s="40"/>
      <c r="H72" s="46"/>
    </row>
    <row r="73" s="2" customFormat="1" ht="16.8" customHeight="1">
      <c r="A73" s="40"/>
      <c r="B73" s="46"/>
      <c r="C73" s="323" t="s">
        <v>21</v>
      </c>
      <c r="D73" s="323" t="s">
        <v>636</v>
      </c>
      <c r="E73" s="19" t="s">
        <v>21</v>
      </c>
      <c r="F73" s="324">
        <v>2.6459999999999999</v>
      </c>
      <c r="G73" s="40"/>
      <c r="H73" s="46"/>
    </row>
    <row r="74" s="2" customFormat="1" ht="16.8" customHeight="1">
      <c r="A74" s="40"/>
      <c r="B74" s="46"/>
      <c r="C74" s="323" t="s">
        <v>21</v>
      </c>
      <c r="D74" s="323" t="s">
        <v>637</v>
      </c>
      <c r="E74" s="19" t="s">
        <v>21</v>
      </c>
      <c r="F74" s="324">
        <v>4.4100000000000001</v>
      </c>
      <c r="G74" s="40"/>
      <c r="H74" s="46"/>
    </row>
    <row r="75" s="2" customFormat="1" ht="16.8" customHeight="1">
      <c r="A75" s="40"/>
      <c r="B75" s="46"/>
      <c r="C75" s="323" t="s">
        <v>21</v>
      </c>
      <c r="D75" s="323" t="s">
        <v>638</v>
      </c>
      <c r="E75" s="19" t="s">
        <v>21</v>
      </c>
      <c r="F75" s="324">
        <v>1.0920000000000001</v>
      </c>
      <c r="G75" s="40"/>
      <c r="H75" s="46"/>
    </row>
    <row r="76" s="2" customFormat="1" ht="16.8" customHeight="1">
      <c r="A76" s="40"/>
      <c r="B76" s="46"/>
      <c r="C76" s="323" t="s">
        <v>21</v>
      </c>
      <c r="D76" s="323" t="s">
        <v>639</v>
      </c>
      <c r="E76" s="19" t="s">
        <v>21</v>
      </c>
      <c r="F76" s="324">
        <v>0.81599999999999995</v>
      </c>
      <c r="G76" s="40"/>
      <c r="H76" s="46"/>
    </row>
    <row r="77" s="2" customFormat="1" ht="16.8" customHeight="1">
      <c r="A77" s="40"/>
      <c r="B77" s="46"/>
      <c r="C77" s="323" t="s">
        <v>160</v>
      </c>
      <c r="D77" s="323" t="s">
        <v>273</v>
      </c>
      <c r="E77" s="19" t="s">
        <v>21</v>
      </c>
      <c r="F77" s="324">
        <v>11.834</v>
      </c>
      <c r="G77" s="40"/>
      <c r="H77" s="46"/>
    </row>
    <row r="78" s="2" customFormat="1" ht="16.8" customHeight="1">
      <c r="A78" s="40"/>
      <c r="B78" s="46"/>
      <c r="C78" s="325" t="s">
        <v>2916</v>
      </c>
      <c r="D78" s="40"/>
      <c r="E78" s="40"/>
      <c r="F78" s="40"/>
      <c r="G78" s="40"/>
      <c r="H78" s="46"/>
    </row>
    <row r="79" s="2" customFormat="1" ht="16.8" customHeight="1">
      <c r="A79" s="40"/>
      <c r="B79" s="46"/>
      <c r="C79" s="323" t="s">
        <v>630</v>
      </c>
      <c r="D79" s="323" t="s">
        <v>2930</v>
      </c>
      <c r="E79" s="19" t="s">
        <v>358</v>
      </c>
      <c r="F79" s="324">
        <v>11.834</v>
      </c>
      <c r="G79" s="40"/>
      <c r="H79" s="46"/>
    </row>
    <row r="80" s="2" customFormat="1" ht="16.8" customHeight="1">
      <c r="A80" s="40"/>
      <c r="B80" s="46"/>
      <c r="C80" s="323" t="s">
        <v>735</v>
      </c>
      <c r="D80" s="323" t="s">
        <v>2929</v>
      </c>
      <c r="E80" s="19" t="s">
        <v>358</v>
      </c>
      <c r="F80" s="324">
        <v>227.327</v>
      </c>
      <c r="G80" s="40"/>
      <c r="H80" s="46"/>
    </row>
    <row r="81" s="2" customFormat="1" ht="16.8" customHeight="1">
      <c r="A81" s="40"/>
      <c r="B81" s="46"/>
      <c r="C81" s="319" t="s">
        <v>163</v>
      </c>
      <c r="D81" s="320" t="s">
        <v>164</v>
      </c>
      <c r="E81" s="321" t="s">
        <v>21</v>
      </c>
      <c r="F81" s="322">
        <v>18.850000000000001</v>
      </c>
      <c r="G81" s="40"/>
      <c r="H81" s="46"/>
    </row>
    <row r="82" s="2" customFormat="1" ht="16.8" customHeight="1">
      <c r="A82" s="40"/>
      <c r="B82" s="46"/>
      <c r="C82" s="323" t="s">
        <v>21</v>
      </c>
      <c r="D82" s="323" t="s">
        <v>670</v>
      </c>
      <c r="E82" s="19" t="s">
        <v>21</v>
      </c>
      <c r="F82" s="324">
        <v>0</v>
      </c>
      <c r="G82" s="40"/>
      <c r="H82" s="46"/>
    </row>
    <row r="83" s="2" customFormat="1" ht="16.8" customHeight="1">
      <c r="A83" s="40"/>
      <c r="B83" s="46"/>
      <c r="C83" s="323" t="s">
        <v>21</v>
      </c>
      <c r="D83" s="323" t="s">
        <v>671</v>
      </c>
      <c r="E83" s="19" t="s">
        <v>21</v>
      </c>
      <c r="F83" s="324">
        <v>7.3300000000000001</v>
      </c>
      <c r="G83" s="40"/>
      <c r="H83" s="46"/>
    </row>
    <row r="84" s="2" customFormat="1" ht="16.8" customHeight="1">
      <c r="A84" s="40"/>
      <c r="B84" s="46"/>
      <c r="C84" s="323" t="s">
        <v>21</v>
      </c>
      <c r="D84" s="323" t="s">
        <v>672</v>
      </c>
      <c r="E84" s="19" t="s">
        <v>21</v>
      </c>
      <c r="F84" s="324">
        <v>0</v>
      </c>
      <c r="G84" s="40"/>
      <c r="H84" s="46"/>
    </row>
    <row r="85" s="2" customFormat="1" ht="16.8" customHeight="1">
      <c r="A85" s="40"/>
      <c r="B85" s="46"/>
      <c r="C85" s="323" t="s">
        <v>21</v>
      </c>
      <c r="D85" s="323" t="s">
        <v>673</v>
      </c>
      <c r="E85" s="19" t="s">
        <v>21</v>
      </c>
      <c r="F85" s="324">
        <v>11.52</v>
      </c>
      <c r="G85" s="40"/>
      <c r="H85" s="46"/>
    </row>
    <row r="86" s="2" customFormat="1" ht="16.8" customHeight="1">
      <c r="A86" s="40"/>
      <c r="B86" s="46"/>
      <c r="C86" s="323" t="s">
        <v>163</v>
      </c>
      <c r="D86" s="323" t="s">
        <v>273</v>
      </c>
      <c r="E86" s="19" t="s">
        <v>21</v>
      </c>
      <c r="F86" s="324">
        <v>18.850000000000001</v>
      </c>
      <c r="G86" s="40"/>
      <c r="H86" s="46"/>
    </row>
    <row r="87" s="2" customFormat="1" ht="16.8" customHeight="1">
      <c r="A87" s="40"/>
      <c r="B87" s="46"/>
      <c r="C87" s="325" t="s">
        <v>2916</v>
      </c>
      <c r="D87" s="40"/>
      <c r="E87" s="40"/>
      <c r="F87" s="40"/>
      <c r="G87" s="40"/>
      <c r="H87" s="46"/>
    </row>
    <row r="88" s="2" customFormat="1">
      <c r="A88" s="40"/>
      <c r="B88" s="46"/>
      <c r="C88" s="323" t="s">
        <v>667</v>
      </c>
      <c r="D88" s="323" t="s">
        <v>2931</v>
      </c>
      <c r="E88" s="19" t="s">
        <v>358</v>
      </c>
      <c r="F88" s="324">
        <v>18.850000000000001</v>
      </c>
      <c r="G88" s="40"/>
      <c r="H88" s="46"/>
    </row>
    <row r="89" s="2" customFormat="1" ht="16.8" customHeight="1">
      <c r="A89" s="40"/>
      <c r="B89" s="46"/>
      <c r="C89" s="323" t="s">
        <v>705</v>
      </c>
      <c r="D89" s="323" t="s">
        <v>2928</v>
      </c>
      <c r="E89" s="19" t="s">
        <v>358</v>
      </c>
      <c r="F89" s="324">
        <v>303.868</v>
      </c>
      <c r="G89" s="40"/>
      <c r="H89" s="46"/>
    </row>
    <row r="90" s="2" customFormat="1" ht="16.8" customHeight="1">
      <c r="A90" s="40"/>
      <c r="B90" s="46"/>
      <c r="C90" s="323" t="s">
        <v>730</v>
      </c>
      <c r="D90" s="323" t="s">
        <v>2932</v>
      </c>
      <c r="E90" s="19" t="s">
        <v>358</v>
      </c>
      <c r="F90" s="324">
        <v>88.375</v>
      </c>
      <c r="G90" s="40"/>
      <c r="H90" s="46"/>
    </row>
    <row r="91" s="2" customFormat="1" ht="16.8" customHeight="1">
      <c r="A91" s="40"/>
      <c r="B91" s="46"/>
      <c r="C91" s="319" t="s">
        <v>167</v>
      </c>
      <c r="D91" s="320" t="s">
        <v>168</v>
      </c>
      <c r="E91" s="321" t="s">
        <v>21</v>
      </c>
      <c r="F91" s="322">
        <v>69.525000000000006</v>
      </c>
      <c r="G91" s="40"/>
      <c r="H91" s="46"/>
    </row>
    <row r="92" s="2" customFormat="1" ht="16.8" customHeight="1">
      <c r="A92" s="40"/>
      <c r="B92" s="46"/>
      <c r="C92" s="323" t="s">
        <v>21</v>
      </c>
      <c r="D92" s="323" t="s">
        <v>689</v>
      </c>
      <c r="E92" s="19" t="s">
        <v>21</v>
      </c>
      <c r="F92" s="324">
        <v>0</v>
      </c>
      <c r="G92" s="40"/>
      <c r="H92" s="46"/>
    </row>
    <row r="93" s="2" customFormat="1" ht="16.8" customHeight="1">
      <c r="A93" s="40"/>
      <c r="B93" s="46"/>
      <c r="C93" s="323" t="s">
        <v>21</v>
      </c>
      <c r="D93" s="323" t="s">
        <v>690</v>
      </c>
      <c r="E93" s="19" t="s">
        <v>21</v>
      </c>
      <c r="F93" s="324">
        <v>17.82</v>
      </c>
      <c r="G93" s="40"/>
      <c r="H93" s="46"/>
    </row>
    <row r="94" s="2" customFormat="1" ht="16.8" customHeight="1">
      <c r="A94" s="40"/>
      <c r="B94" s="46"/>
      <c r="C94" s="323" t="s">
        <v>21</v>
      </c>
      <c r="D94" s="323" t="s">
        <v>691</v>
      </c>
      <c r="E94" s="19" t="s">
        <v>21</v>
      </c>
      <c r="F94" s="324">
        <v>27.510000000000002</v>
      </c>
      <c r="G94" s="40"/>
      <c r="H94" s="46"/>
    </row>
    <row r="95" s="2" customFormat="1" ht="16.8" customHeight="1">
      <c r="A95" s="40"/>
      <c r="B95" s="46"/>
      <c r="C95" s="323" t="s">
        <v>21</v>
      </c>
      <c r="D95" s="323" t="s">
        <v>692</v>
      </c>
      <c r="E95" s="19" t="s">
        <v>21</v>
      </c>
      <c r="F95" s="324">
        <v>13.529999999999999</v>
      </c>
      <c r="G95" s="40"/>
      <c r="H95" s="46"/>
    </row>
    <row r="96" s="2" customFormat="1" ht="16.8" customHeight="1">
      <c r="A96" s="40"/>
      <c r="B96" s="46"/>
      <c r="C96" s="323" t="s">
        <v>21</v>
      </c>
      <c r="D96" s="323" t="s">
        <v>693</v>
      </c>
      <c r="E96" s="19" t="s">
        <v>21</v>
      </c>
      <c r="F96" s="324">
        <v>10.664999999999999</v>
      </c>
      <c r="G96" s="40"/>
      <c r="H96" s="46"/>
    </row>
    <row r="97" s="2" customFormat="1" ht="16.8" customHeight="1">
      <c r="A97" s="40"/>
      <c r="B97" s="46"/>
      <c r="C97" s="323" t="s">
        <v>167</v>
      </c>
      <c r="D97" s="323" t="s">
        <v>596</v>
      </c>
      <c r="E97" s="19" t="s">
        <v>21</v>
      </c>
      <c r="F97" s="324">
        <v>69.525000000000006</v>
      </c>
      <c r="G97" s="40"/>
      <c r="H97" s="46"/>
    </row>
    <row r="98" s="2" customFormat="1" ht="16.8" customHeight="1">
      <c r="A98" s="40"/>
      <c r="B98" s="46"/>
      <c r="C98" s="325" t="s">
        <v>2916</v>
      </c>
      <c r="D98" s="40"/>
      <c r="E98" s="40"/>
      <c r="F98" s="40"/>
      <c r="G98" s="40"/>
      <c r="H98" s="46"/>
    </row>
    <row r="99" s="2" customFormat="1">
      <c r="A99" s="40"/>
      <c r="B99" s="46"/>
      <c r="C99" s="323" t="s">
        <v>680</v>
      </c>
      <c r="D99" s="323" t="s">
        <v>2927</v>
      </c>
      <c r="E99" s="19" t="s">
        <v>358</v>
      </c>
      <c r="F99" s="324">
        <v>285.01799999999997</v>
      </c>
      <c r="G99" s="40"/>
      <c r="H99" s="46"/>
    </row>
    <row r="100" s="2" customFormat="1" ht="16.8" customHeight="1">
      <c r="A100" s="40"/>
      <c r="B100" s="46"/>
      <c r="C100" s="323" t="s">
        <v>705</v>
      </c>
      <c r="D100" s="323" t="s">
        <v>2928</v>
      </c>
      <c r="E100" s="19" t="s">
        <v>358</v>
      </c>
      <c r="F100" s="324">
        <v>303.868</v>
      </c>
      <c r="G100" s="40"/>
      <c r="H100" s="46"/>
    </row>
    <row r="101" s="2" customFormat="1" ht="16.8" customHeight="1">
      <c r="A101" s="40"/>
      <c r="B101" s="46"/>
      <c r="C101" s="323" t="s">
        <v>730</v>
      </c>
      <c r="D101" s="323" t="s">
        <v>2932</v>
      </c>
      <c r="E101" s="19" t="s">
        <v>358</v>
      </c>
      <c r="F101" s="324">
        <v>88.375</v>
      </c>
      <c r="G101" s="40"/>
      <c r="H101" s="46"/>
    </row>
    <row r="102" s="2" customFormat="1" ht="16.8" customHeight="1">
      <c r="A102" s="40"/>
      <c r="B102" s="46"/>
      <c r="C102" s="323" t="s">
        <v>700</v>
      </c>
      <c r="D102" s="323" t="s">
        <v>701</v>
      </c>
      <c r="E102" s="19" t="s">
        <v>358</v>
      </c>
      <c r="F102" s="324">
        <v>70.915999999999997</v>
      </c>
      <c r="G102" s="40"/>
      <c r="H102" s="46"/>
    </row>
    <row r="103" s="2" customFormat="1" ht="16.8" customHeight="1">
      <c r="A103" s="40"/>
      <c r="B103" s="46"/>
      <c r="C103" s="319" t="s">
        <v>171</v>
      </c>
      <c r="D103" s="320" t="s">
        <v>172</v>
      </c>
      <c r="E103" s="321" t="s">
        <v>21</v>
      </c>
      <c r="F103" s="322">
        <v>30.870000000000001</v>
      </c>
      <c r="G103" s="40"/>
      <c r="H103" s="46"/>
    </row>
    <row r="104" s="2" customFormat="1" ht="16.8" customHeight="1">
      <c r="A104" s="40"/>
      <c r="B104" s="46"/>
      <c r="C104" s="323" t="s">
        <v>21</v>
      </c>
      <c r="D104" s="323" t="s">
        <v>1068</v>
      </c>
      <c r="E104" s="19" t="s">
        <v>21</v>
      </c>
      <c r="F104" s="324">
        <v>0</v>
      </c>
      <c r="G104" s="40"/>
      <c r="H104" s="46"/>
    </row>
    <row r="105" s="2" customFormat="1" ht="16.8" customHeight="1">
      <c r="A105" s="40"/>
      <c r="B105" s="46"/>
      <c r="C105" s="323" t="s">
        <v>21</v>
      </c>
      <c r="D105" s="323" t="s">
        <v>1069</v>
      </c>
      <c r="E105" s="19" t="s">
        <v>21</v>
      </c>
      <c r="F105" s="324">
        <v>30.870000000000001</v>
      </c>
      <c r="G105" s="40"/>
      <c r="H105" s="46"/>
    </row>
    <row r="106" s="2" customFormat="1" ht="16.8" customHeight="1">
      <c r="A106" s="40"/>
      <c r="B106" s="46"/>
      <c r="C106" s="323" t="s">
        <v>171</v>
      </c>
      <c r="D106" s="323" t="s">
        <v>273</v>
      </c>
      <c r="E106" s="19" t="s">
        <v>21</v>
      </c>
      <c r="F106" s="324">
        <v>30.870000000000001</v>
      </c>
      <c r="G106" s="40"/>
      <c r="H106" s="46"/>
    </row>
    <row r="107" s="2" customFormat="1" ht="16.8" customHeight="1">
      <c r="A107" s="40"/>
      <c r="B107" s="46"/>
      <c r="C107" s="325" t="s">
        <v>2916</v>
      </c>
      <c r="D107" s="40"/>
      <c r="E107" s="40"/>
      <c r="F107" s="40"/>
      <c r="G107" s="40"/>
      <c r="H107" s="46"/>
    </row>
    <row r="108" s="2" customFormat="1" ht="16.8" customHeight="1">
      <c r="A108" s="40"/>
      <c r="B108" s="46"/>
      <c r="C108" s="323" t="s">
        <v>1065</v>
      </c>
      <c r="D108" s="323" t="s">
        <v>2933</v>
      </c>
      <c r="E108" s="19" t="s">
        <v>358</v>
      </c>
      <c r="F108" s="324">
        <v>30.870000000000001</v>
      </c>
      <c r="G108" s="40"/>
      <c r="H108" s="46"/>
    </row>
    <row r="109" s="2" customFormat="1" ht="16.8" customHeight="1">
      <c r="A109" s="40"/>
      <c r="B109" s="46"/>
      <c r="C109" s="323" t="s">
        <v>513</v>
      </c>
      <c r="D109" s="323" t="s">
        <v>2934</v>
      </c>
      <c r="E109" s="19" t="s">
        <v>358</v>
      </c>
      <c r="F109" s="324">
        <v>30.870000000000001</v>
      </c>
      <c r="G109" s="40"/>
      <c r="H109" s="46"/>
    </row>
    <row r="110" s="2" customFormat="1" ht="16.8" customHeight="1">
      <c r="A110" s="40"/>
      <c r="B110" s="46"/>
      <c r="C110" s="323" t="s">
        <v>517</v>
      </c>
      <c r="D110" s="323" t="s">
        <v>2935</v>
      </c>
      <c r="E110" s="19" t="s">
        <v>358</v>
      </c>
      <c r="F110" s="324">
        <v>30.870000000000001</v>
      </c>
      <c r="G110" s="40"/>
      <c r="H110" s="46"/>
    </row>
    <row r="111" s="2" customFormat="1" ht="16.8" customHeight="1">
      <c r="A111" s="40"/>
      <c r="B111" s="46"/>
      <c r="C111" s="323" t="s">
        <v>522</v>
      </c>
      <c r="D111" s="323" t="s">
        <v>2936</v>
      </c>
      <c r="E111" s="19" t="s">
        <v>358</v>
      </c>
      <c r="F111" s="324">
        <v>30.870000000000001</v>
      </c>
      <c r="G111" s="40"/>
      <c r="H111" s="46"/>
    </row>
    <row r="112" s="2" customFormat="1" ht="16.8" customHeight="1">
      <c r="A112" s="40"/>
      <c r="B112" s="46"/>
      <c r="C112" s="323" t="s">
        <v>1743</v>
      </c>
      <c r="D112" s="323" t="s">
        <v>2937</v>
      </c>
      <c r="E112" s="19" t="s">
        <v>358</v>
      </c>
      <c r="F112" s="324">
        <v>409.69499999999999</v>
      </c>
      <c r="G112" s="40"/>
      <c r="H112" s="46"/>
    </row>
    <row r="113" s="2" customFormat="1" ht="16.8" customHeight="1">
      <c r="A113" s="40"/>
      <c r="B113" s="46"/>
      <c r="C113" s="323" t="s">
        <v>1772</v>
      </c>
      <c r="D113" s="323" t="s">
        <v>2938</v>
      </c>
      <c r="E113" s="19" t="s">
        <v>358</v>
      </c>
      <c r="F113" s="324">
        <v>777.69600000000003</v>
      </c>
      <c r="G113" s="40"/>
      <c r="H113" s="46"/>
    </row>
    <row r="114" s="2" customFormat="1" ht="16.8" customHeight="1">
      <c r="A114" s="40"/>
      <c r="B114" s="46"/>
      <c r="C114" s="319" t="s">
        <v>175</v>
      </c>
      <c r="D114" s="320" t="s">
        <v>176</v>
      </c>
      <c r="E114" s="321" t="s">
        <v>21</v>
      </c>
      <c r="F114" s="322">
        <v>777.69600000000003</v>
      </c>
      <c r="G114" s="40"/>
      <c r="H114" s="46"/>
    </row>
    <row r="115" s="2" customFormat="1" ht="16.8" customHeight="1">
      <c r="A115" s="40"/>
      <c r="B115" s="46"/>
      <c r="C115" s="323" t="s">
        <v>21</v>
      </c>
      <c r="D115" s="323" t="s">
        <v>1775</v>
      </c>
      <c r="E115" s="19" t="s">
        <v>21</v>
      </c>
      <c r="F115" s="324">
        <v>545.35500000000002</v>
      </c>
      <c r="G115" s="40"/>
      <c r="H115" s="46"/>
    </row>
    <row r="116" s="2" customFormat="1" ht="16.8" customHeight="1">
      <c r="A116" s="40"/>
      <c r="B116" s="46"/>
      <c r="C116" s="323" t="s">
        <v>21</v>
      </c>
      <c r="D116" s="323" t="s">
        <v>1776</v>
      </c>
      <c r="E116" s="19" t="s">
        <v>21</v>
      </c>
      <c r="F116" s="324">
        <v>0</v>
      </c>
      <c r="G116" s="40"/>
      <c r="H116" s="46"/>
    </row>
    <row r="117" s="2" customFormat="1" ht="16.8" customHeight="1">
      <c r="A117" s="40"/>
      <c r="B117" s="46"/>
      <c r="C117" s="323" t="s">
        <v>21</v>
      </c>
      <c r="D117" s="323" t="s">
        <v>1777</v>
      </c>
      <c r="E117" s="19" t="s">
        <v>21</v>
      </c>
      <c r="F117" s="324">
        <v>29.036999999999999</v>
      </c>
      <c r="G117" s="40"/>
      <c r="H117" s="46"/>
    </row>
    <row r="118" s="2" customFormat="1" ht="16.8" customHeight="1">
      <c r="A118" s="40"/>
      <c r="B118" s="46"/>
      <c r="C118" s="323" t="s">
        <v>21</v>
      </c>
      <c r="D118" s="323" t="s">
        <v>1778</v>
      </c>
      <c r="E118" s="19" t="s">
        <v>21</v>
      </c>
      <c r="F118" s="324">
        <v>10.598000000000001</v>
      </c>
      <c r="G118" s="40"/>
      <c r="H118" s="46"/>
    </row>
    <row r="119" s="2" customFormat="1" ht="16.8" customHeight="1">
      <c r="A119" s="40"/>
      <c r="B119" s="46"/>
      <c r="C119" s="323" t="s">
        <v>21</v>
      </c>
      <c r="D119" s="323" t="s">
        <v>1779</v>
      </c>
      <c r="E119" s="19" t="s">
        <v>21</v>
      </c>
      <c r="F119" s="324">
        <v>77.608000000000004</v>
      </c>
      <c r="G119" s="40"/>
      <c r="H119" s="46"/>
    </row>
    <row r="120" s="2" customFormat="1" ht="16.8" customHeight="1">
      <c r="A120" s="40"/>
      <c r="B120" s="46"/>
      <c r="C120" s="323" t="s">
        <v>21</v>
      </c>
      <c r="D120" s="323" t="s">
        <v>1780</v>
      </c>
      <c r="E120" s="19" t="s">
        <v>21</v>
      </c>
      <c r="F120" s="324">
        <v>12.24</v>
      </c>
      <c r="G120" s="40"/>
      <c r="H120" s="46"/>
    </row>
    <row r="121" s="2" customFormat="1" ht="16.8" customHeight="1">
      <c r="A121" s="40"/>
      <c r="B121" s="46"/>
      <c r="C121" s="323" t="s">
        <v>21</v>
      </c>
      <c r="D121" s="323" t="s">
        <v>1781</v>
      </c>
      <c r="E121" s="19" t="s">
        <v>21</v>
      </c>
      <c r="F121" s="324">
        <v>26.234999999999999</v>
      </c>
      <c r="G121" s="40"/>
      <c r="H121" s="46"/>
    </row>
    <row r="122" s="2" customFormat="1" ht="16.8" customHeight="1">
      <c r="A122" s="40"/>
      <c r="B122" s="46"/>
      <c r="C122" s="323" t="s">
        <v>21</v>
      </c>
      <c r="D122" s="323" t="s">
        <v>1782</v>
      </c>
      <c r="E122" s="19" t="s">
        <v>21</v>
      </c>
      <c r="F122" s="324">
        <v>10.223000000000001</v>
      </c>
      <c r="G122" s="40"/>
      <c r="H122" s="46"/>
    </row>
    <row r="123" s="2" customFormat="1" ht="16.8" customHeight="1">
      <c r="A123" s="40"/>
      <c r="B123" s="46"/>
      <c r="C123" s="323" t="s">
        <v>21</v>
      </c>
      <c r="D123" s="323" t="s">
        <v>1783</v>
      </c>
      <c r="E123" s="19" t="s">
        <v>21</v>
      </c>
      <c r="F123" s="324">
        <v>10.686999999999999</v>
      </c>
      <c r="G123" s="40"/>
      <c r="H123" s="46"/>
    </row>
    <row r="124" s="2" customFormat="1" ht="16.8" customHeight="1">
      <c r="A124" s="40"/>
      <c r="B124" s="46"/>
      <c r="C124" s="323" t="s">
        <v>21</v>
      </c>
      <c r="D124" s="323" t="s">
        <v>1784</v>
      </c>
      <c r="E124" s="19" t="s">
        <v>21</v>
      </c>
      <c r="F124" s="324">
        <v>34.131</v>
      </c>
      <c r="G124" s="40"/>
      <c r="H124" s="46"/>
    </row>
    <row r="125" s="2" customFormat="1" ht="16.8" customHeight="1">
      <c r="A125" s="40"/>
      <c r="B125" s="46"/>
      <c r="C125" s="323" t="s">
        <v>21</v>
      </c>
      <c r="D125" s="323" t="s">
        <v>1785</v>
      </c>
      <c r="E125" s="19" t="s">
        <v>21</v>
      </c>
      <c r="F125" s="324">
        <v>21.582000000000001</v>
      </c>
      <c r="G125" s="40"/>
      <c r="H125" s="46"/>
    </row>
    <row r="126" s="2" customFormat="1" ht="16.8" customHeight="1">
      <c r="A126" s="40"/>
      <c r="B126" s="46"/>
      <c r="C126" s="323" t="s">
        <v>175</v>
      </c>
      <c r="D126" s="323" t="s">
        <v>273</v>
      </c>
      <c r="E126" s="19" t="s">
        <v>21</v>
      </c>
      <c r="F126" s="324">
        <v>777.69600000000003</v>
      </c>
      <c r="G126" s="40"/>
      <c r="H126" s="46"/>
    </row>
    <row r="127" s="2" customFormat="1" ht="16.8" customHeight="1">
      <c r="A127" s="40"/>
      <c r="B127" s="46"/>
      <c r="C127" s="325" t="s">
        <v>2916</v>
      </c>
      <c r="D127" s="40"/>
      <c r="E127" s="40"/>
      <c r="F127" s="40"/>
      <c r="G127" s="40"/>
      <c r="H127" s="46"/>
    </row>
    <row r="128" s="2" customFormat="1" ht="16.8" customHeight="1">
      <c r="A128" s="40"/>
      <c r="B128" s="46"/>
      <c r="C128" s="323" t="s">
        <v>1772</v>
      </c>
      <c r="D128" s="323" t="s">
        <v>2938</v>
      </c>
      <c r="E128" s="19" t="s">
        <v>358</v>
      </c>
      <c r="F128" s="324">
        <v>777.69600000000003</v>
      </c>
      <c r="G128" s="40"/>
      <c r="H128" s="46"/>
    </row>
    <row r="129" s="2" customFormat="1">
      <c r="A129" s="40"/>
      <c r="B129" s="46"/>
      <c r="C129" s="323" t="s">
        <v>1787</v>
      </c>
      <c r="D129" s="323" t="s">
        <v>2939</v>
      </c>
      <c r="E129" s="19" t="s">
        <v>358</v>
      </c>
      <c r="F129" s="324">
        <v>777.69600000000003</v>
      </c>
      <c r="G129" s="40"/>
      <c r="H129" s="46"/>
    </row>
    <row r="130" s="2" customFormat="1" ht="16.8" customHeight="1">
      <c r="A130" s="40"/>
      <c r="B130" s="46"/>
      <c r="C130" s="319" t="s">
        <v>179</v>
      </c>
      <c r="D130" s="320" t="s">
        <v>180</v>
      </c>
      <c r="E130" s="321" t="s">
        <v>21</v>
      </c>
      <c r="F130" s="322">
        <v>90.533000000000001</v>
      </c>
      <c r="G130" s="40"/>
      <c r="H130" s="46"/>
    </row>
    <row r="131" s="2" customFormat="1" ht="16.8" customHeight="1">
      <c r="A131" s="40"/>
      <c r="B131" s="46"/>
      <c r="C131" s="323" t="s">
        <v>21</v>
      </c>
      <c r="D131" s="323" t="s">
        <v>1681</v>
      </c>
      <c r="E131" s="19" t="s">
        <v>21</v>
      </c>
      <c r="F131" s="324">
        <v>8.9209999999999994</v>
      </c>
      <c r="G131" s="40"/>
      <c r="H131" s="46"/>
    </row>
    <row r="132" s="2" customFormat="1" ht="16.8" customHeight="1">
      <c r="A132" s="40"/>
      <c r="B132" s="46"/>
      <c r="C132" s="323" t="s">
        <v>21</v>
      </c>
      <c r="D132" s="323" t="s">
        <v>1682</v>
      </c>
      <c r="E132" s="19" t="s">
        <v>21</v>
      </c>
      <c r="F132" s="324">
        <v>18.524000000000001</v>
      </c>
      <c r="G132" s="40"/>
      <c r="H132" s="46"/>
    </row>
    <row r="133" s="2" customFormat="1" ht="16.8" customHeight="1">
      <c r="A133" s="40"/>
      <c r="B133" s="46"/>
      <c r="C133" s="323" t="s">
        <v>21</v>
      </c>
      <c r="D133" s="323" t="s">
        <v>1683</v>
      </c>
      <c r="E133" s="19" t="s">
        <v>21</v>
      </c>
      <c r="F133" s="324">
        <v>11.221</v>
      </c>
      <c r="G133" s="40"/>
      <c r="H133" s="46"/>
    </row>
    <row r="134" s="2" customFormat="1" ht="16.8" customHeight="1">
      <c r="A134" s="40"/>
      <c r="B134" s="46"/>
      <c r="C134" s="323" t="s">
        <v>21</v>
      </c>
      <c r="D134" s="323" t="s">
        <v>1684</v>
      </c>
      <c r="E134" s="19" t="s">
        <v>21</v>
      </c>
      <c r="F134" s="324">
        <v>15.742000000000001</v>
      </c>
      <c r="G134" s="40"/>
      <c r="H134" s="46"/>
    </row>
    <row r="135" s="2" customFormat="1" ht="16.8" customHeight="1">
      <c r="A135" s="40"/>
      <c r="B135" s="46"/>
      <c r="C135" s="323" t="s">
        <v>21</v>
      </c>
      <c r="D135" s="323" t="s">
        <v>1685</v>
      </c>
      <c r="E135" s="19" t="s">
        <v>21</v>
      </c>
      <c r="F135" s="324">
        <v>9.0210000000000008</v>
      </c>
      <c r="G135" s="40"/>
      <c r="H135" s="46"/>
    </row>
    <row r="136" s="2" customFormat="1" ht="16.8" customHeight="1">
      <c r="A136" s="40"/>
      <c r="B136" s="46"/>
      <c r="C136" s="323" t="s">
        <v>21</v>
      </c>
      <c r="D136" s="323" t="s">
        <v>1686</v>
      </c>
      <c r="E136" s="19" t="s">
        <v>21</v>
      </c>
      <c r="F136" s="324">
        <v>22.521000000000001</v>
      </c>
      <c r="G136" s="40"/>
      <c r="H136" s="46"/>
    </row>
    <row r="137" s="2" customFormat="1" ht="16.8" customHeight="1">
      <c r="A137" s="40"/>
      <c r="B137" s="46"/>
      <c r="C137" s="323" t="s">
        <v>21</v>
      </c>
      <c r="D137" s="323" t="s">
        <v>1687</v>
      </c>
      <c r="E137" s="19" t="s">
        <v>21</v>
      </c>
      <c r="F137" s="324">
        <v>4.5830000000000002</v>
      </c>
      <c r="G137" s="40"/>
      <c r="H137" s="46"/>
    </row>
    <row r="138" s="2" customFormat="1" ht="16.8" customHeight="1">
      <c r="A138" s="40"/>
      <c r="B138" s="46"/>
      <c r="C138" s="323" t="s">
        <v>179</v>
      </c>
      <c r="D138" s="323" t="s">
        <v>273</v>
      </c>
      <c r="E138" s="19" t="s">
        <v>21</v>
      </c>
      <c r="F138" s="324">
        <v>90.533000000000001</v>
      </c>
      <c r="G138" s="40"/>
      <c r="H138" s="46"/>
    </row>
    <row r="139" s="2" customFormat="1" ht="16.8" customHeight="1">
      <c r="A139" s="40"/>
      <c r="B139" s="46"/>
      <c r="C139" s="325" t="s">
        <v>2916</v>
      </c>
      <c r="D139" s="40"/>
      <c r="E139" s="40"/>
      <c r="F139" s="40"/>
      <c r="G139" s="40"/>
      <c r="H139" s="46"/>
    </row>
    <row r="140" s="2" customFormat="1" ht="16.8" customHeight="1">
      <c r="A140" s="40"/>
      <c r="B140" s="46"/>
      <c r="C140" s="323" t="s">
        <v>1677</v>
      </c>
      <c r="D140" s="323" t="s">
        <v>2940</v>
      </c>
      <c r="E140" s="19" t="s">
        <v>358</v>
      </c>
      <c r="F140" s="324">
        <v>90.533000000000001</v>
      </c>
      <c r="G140" s="40"/>
      <c r="H140" s="46"/>
    </row>
    <row r="141" s="2" customFormat="1" ht="16.8" customHeight="1">
      <c r="A141" s="40"/>
      <c r="B141" s="46"/>
      <c r="C141" s="323" t="s">
        <v>1667</v>
      </c>
      <c r="D141" s="323" t="s">
        <v>2941</v>
      </c>
      <c r="E141" s="19" t="s">
        <v>358</v>
      </c>
      <c r="F141" s="324">
        <v>90.533000000000001</v>
      </c>
      <c r="G141" s="40"/>
      <c r="H141" s="46"/>
    </row>
    <row r="142" s="2" customFormat="1" ht="16.8" customHeight="1">
      <c r="A142" s="40"/>
      <c r="B142" s="46"/>
      <c r="C142" s="319" t="s">
        <v>182</v>
      </c>
      <c r="D142" s="320" t="s">
        <v>183</v>
      </c>
      <c r="E142" s="321" t="s">
        <v>21</v>
      </c>
      <c r="F142" s="322">
        <v>85.950000000000003</v>
      </c>
      <c r="G142" s="40"/>
      <c r="H142" s="46"/>
    </row>
    <row r="143" s="2" customFormat="1" ht="16.8" customHeight="1">
      <c r="A143" s="40"/>
      <c r="B143" s="46"/>
      <c r="C143" s="323" t="s">
        <v>21</v>
      </c>
      <c r="D143" s="323" t="s">
        <v>1681</v>
      </c>
      <c r="E143" s="19" t="s">
        <v>21</v>
      </c>
      <c r="F143" s="324">
        <v>8.9209999999999994</v>
      </c>
      <c r="G143" s="40"/>
      <c r="H143" s="46"/>
    </row>
    <row r="144" s="2" customFormat="1" ht="16.8" customHeight="1">
      <c r="A144" s="40"/>
      <c r="B144" s="46"/>
      <c r="C144" s="323" t="s">
        <v>21</v>
      </c>
      <c r="D144" s="323" t="s">
        <v>1682</v>
      </c>
      <c r="E144" s="19" t="s">
        <v>21</v>
      </c>
      <c r="F144" s="324">
        <v>18.524000000000001</v>
      </c>
      <c r="G144" s="40"/>
      <c r="H144" s="46"/>
    </row>
    <row r="145" s="2" customFormat="1" ht="16.8" customHeight="1">
      <c r="A145" s="40"/>
      <c r="B145" s="46"/>
      <c r="C145" s="323" t="s">
        <v>21</v>
      </c>
      <c r="D145" s="323" t="s">
        <v>1683</v>
      </c>
      <c r="E145" s="19" t="s">
        <v>21</v>
      </c>
      <c r="F145" s="324">
        <v>11.221</v>
      </c>
      <c r="G145" s="40"/>
      <c r="H145" s="46"/>
    </row>
    <row r="146" s="2" customFormat="1" ht="16.8" customHeight="1">
      <c r="A146" s="40"/>
      <c r="B146" s="46"/>
      <c r="C146" s="323" t="s">
        <v>21</v>
      </c>
      <c r="D146" s="323" t="s">
        <v>1684</v>
      </c>
      <c r="E146" s="19" t="s">
        <v>21</v>
      </c>
      <c r="F146" s="324">
        <v>15.742000000000001</v>
      </c>
      <c r="G146" s="40"/>
      <c r="H146" s="46"/>
    </row>
    <row r="147" s="2" customFormat="1" ht="16.8" customHeight="1">
      <c r="A147" s="40"/>
      <c r="B147" s="46"/>
      <c r="C147" s="323" t="s">
        <v>21</v>
      </c>
      <c r="D147" s="323" t="s">
        <v>1685</v>
      </c>
      <c r="E147" s="19" t="s">
        <v>21</v>
      </c>
      <c r="F147" s="324">
        <v>9.0210000000000008</v>
      </c>
      <c r="G147" s="40"/>
      <c r="H147" s="46"/>
    </row>
    <row r="148" s="2" customFormat="1" ht="16.8" customHeight="1">
      <c r="A148" s="40"/>
      <c r="B148" s="46"/>
      <c r="C148" s="323" t="s">
        <v>21</v>
      </c>
      <c r="D148" s="323" t="s">
        <v>1686</v>
      </c>
      <c r="E148" s="19" t="s">
        <v>21</v>
      </c>
      <c r="F148" s="324">
        <v>22.521000000000001</v>
      </c>
      <c r="G148" s="40"/>
      <c r="H148" s="46"/>
    </row>
    <row r="149" s="2" customFormat="1" ht="16.8" customHeight="1">
      <c r="A149" s="40"/>
      <c r="B149" s="46"/>
      <c r="C149" s="323" t="s">
        <v>182</v>
      </c>
      <c r="D149" s="323" t="s">
        <v>596</v>
      </c>
      <c r="E149" s="19" t="s">
        <v>21</v>
      </c>
      <c r="F149" s="324">
        <v>85.950000000000003</v>
      </c>
      <c r="G149" s="40"/>
      <c r="H149" s="46"/>
    </row>
    <row r="150" s="2" customFormat="1" ht="16.8" customHeight="1">
      <c r="A150" s="40"/>
      <c r="B150" s="46"/>
      <c r="C150" s="325" t="s">
        <v>2916</v>
      </c>
      <c r="D150" s="40"/>
      <c r="E150" s="40"/>
      <c r="F150" s="40"/>
      <c r="G150" s="40"/>
      <c r="H150" s="46"/>
    </row>
    <row r="151" s="2" customFormat="1" ht="16.8" customHeight="1">
      <c r="A151" s="40"/>
      <c r="B151" s="46"/>
      <c r="C151" s="323" t="s">
        <v>1677</v>
      </c>
      <c r="D151" s="323" t="s">
        <v>2940</v>
      </c>
      <c r="E151" s="19" t="s">
        <v>358</v>
      </c>
      <c r="F151" s="324">
        <v>90.533000000000001</v>
      </c>
      <c r="G151" s="40"/>
      <c r="H151" s="46"/>
    </row>
    <row r="152" s="2" customFormat="1" ht="16.8" customHeight="1">
      <c r="A152" s="40"/>
      <c r="B152" s="46"/>
      <c r="C152" s="323" t="s">
        <v>1672</v>
      </c>
      <c r="D152" s="323" t="s">
        <v>2942</v>
      </c>
      <c r="E152" s="19" t="s">
        <v>358</v>
      </c>
      <c r="F152" s="324">
        <v>85.950000000000003</v>
      </c>
      <c r="G152" s="40"/>
      <c r="H152" s="46"/>
    </row>
    <row r="153" s="2" customFormat="1" ht="16.8" customHeight="1">
      <c r="A153" s="40"/>
      <c r="B153" s="46"/>
      <c r="C153" s="319" t="s">
        <v>185</v>
      </c>
      <c r="D153" s="320" t="s">
        <v>186</v>
      </c>
      <c r="E153" s="321" t="s">
        <v>21</v>
      </c>
      <c r="F153" s="322">
        <v>42.670999999999999</v>
      </c>
      <c r="G153" s="40"/>
      <c r="H153" s="46"/>
    </row>
    <row r="154" s="2" customFormat="1" ht="16.8" customHeight="1">
      <c r="A154" s="40"/>
      <c r="B154" s="46"/>
      <c r="C154" s="323" t="s">
        <v>21</v>
      </c>
      <c r="D154" s="323" t="s">
        <v>150</v>
      </c>
      <c r="E154" s="19" t="s">
        <v>21</v>
      </c>
      <c r="F154" s="324">
        <v>17.66</v>
      </c>
      <c r="G154" s="40"/>
      <c r="H154" s="46"/>
    </row>
    <row r="155" s="2" customFormat="1" ht="16.8" customHeight="1">
      <c r="A155" s="40"/>
      <c r="B155" s="46"/>
      <c r="C155" s="323" t="s">
        <v>21</v>
      </c>
      <c r="D155" s="323" t="s">
        <v>543</v>
      </c>
      <c r="E155" s="19" t="s">
        <v>21</v>
      </c>
      <c r="F155" s="324">
        <v>0</v>
      </c>
      <c r="G155" s="40"/>
      <c r="H155" s="46"/>
    </row>
    <row r="156" s="2" customFormat="1" ht="16.8" customHeight="1">
      <c r="A156" s="40"/>
      <c r="B156" s="46"/>
      <c r="C156" s="323" t="s">
        <v>21</v>
      </c>
      <c r="D156" s="323" t="s">
        <v>390</v>
      </c>
      <c r="E156" s="19" t="s">
        <v>21</v>
      </c>
      <c r="F156" s="324">
        <v>1.1000000000000001</v>
      </c>
      <c r="G156" s="40"/>
      <c r="H156" s="46"/>
    </row>
    <row r="157" s="2" customFormat="1" ht="16.8" customHeight="1">
      <c r="A157" s="40"/>
      <c r="B157" s="46"/>
      <c r="C157" s="323" t="s">
        <v>21</v>
      </c>
      <c r="D157" s="323" t="s">
        <v>391</v>
      </c>
      <c r="E157" s="19" t="s">
        <v>21</v>
      </c>
      <c r="F157" s="324">
        <v>0.81000000000000005</v>
      </c>
      <c r="G157" s="40"/>
      <c r="H157" s="46"/>
    </row>
    <row r="158" s="2" customFormat="1" ht="16.8" customHeight="1">
      <c r="A158" s="40"/>
      <c r="B158" s="46"/>
      <c r="C158" s="323" t="s">
        <v>21</v>
      </c>
      <c r="D158" s="323" t="s">
        <v>392</v>
      </c>
      <c r="E158" s="19" t="s">
        <v>21</v>
      </c>
      <c r="F158" s="324">
        <v>0.52500000000000002</v>
      </c>
      <c r="G158" s="40"/>
      <c r="H158" s="46"/>
    </row>
    <row r="159" s="2" customFormat="1" ht="16.8" customHeight="1">
      <c r="A159" s="40"/>
      <c r="B159" s="46"/>
      <c r="C159" s="323" t="s">
        <v>21</v>
      </c>
      <c r="D159" s="323" t="s">
        <v>544</v>
      </c>
      <c r="E159" s="19" t="s">
        <v>21</v>
      </c>
      <c r="F159" s="324">
        <v>4.6200000000000001</v>
      </c>
      <c r="G159" s="40"/>
      <c r="H159" s="46"/>
    </row>
    <row r="160" s="2" customFormat="1" ht="16.8" customHeight="1">
      <c r="A160" s="40"/>
      <c r="B160" s="46"/>
      <c r="C160" s="323" t="s">
        <v>21</v>
      </c>
      <c r="D160" s="323" t="s">
        <v>545</v>
      </c>
      <c r="E160" s="19" t="s">
        <v>21</v>
      </c>
      <c r="F160" s="324">
        <v>12.398</v>
      </c>
      <c r="G160" s="40"/>
      <c r="H160" s="46"/>
    </row>
    <row r="161" s="2" customFormat="1" ht="16.8" customHeight="1">
      <c r="A161" s="40"/>
      <c r="B161" s="46"/>
      <c r="C161" s="323" t="s">
        <v>21</v>
      </c>
      <c r="D161" s="323" t="s">
        <v>546</v>
      </c>
      <c r="E161" s="19" t="s">
        <v>21</v>
      </c>
      <c r="F161" s="324">
        <v>5.5579999999999998</v>
      </c>
      <c r="G161" s="40"/>
      <c r="H161" s="46"/>
    </row>
    <row r="162" s="2" customFormat="1" ht="16.8" customHeight="1">
      <c r="A162" s="40"/>
      <c r="B162" s="46"/>
      <c r="C162" s="323" t="s">
        <v>185</v>
      </c>
      <c r="D162" s="323" t="s">
        <v>273</v>
      </c>
      <c r="E162" s="19" t="s">
        <v>21</v>
      </c>
      <c r="F162" s="324">
        <v>42.670999999999999</v>
      </c>
      <c r="G162" s="40"/>
      <c r="H162" s="46"/>
    </row>
    <row r="163" s="2" customFormat="1" ht="16.8" customHeight="1">
      <c r="A163" s="40"/>
      <c r="B163" s="46"/>
      <c r="C163" s="325" t="s">
        <v>2916</v>
      </c>
      <c r="D163" s="40"/>
      <c r="E163" s="40"/>
      <c r="F163" s="40"/>
      <c r="G163" s="40"/>
      <c r="H163" s="46"/>
    </row>
    <row r="164" s="2" customFormat="1" ht="16.8" customHeight="1">
      <c r="A164" s="40"/>
      <c r="B164" s="46"/>
      <c r="C164" s="323" t="s">
        <v>539</v>
      </c>
      <c r="D164" s="323" t="s">
        <v>2923</v>
      </c>
      <c r="E164" s="19" t="s">
        <v>358</v>
      </c>
      <c r="F164" s="324">
        <v>42.670999999999999</v>
      </c>
      <c r="G164" s="40"/>
      <c r="H164" s="46"/>
    </row>
    <row r="165" s="2" customFormat="1" ht="16.8" customHeight="1">
      <c r="A165" s="40"/>
      <c r="B165" s="46"/>
      <c r="C165" s="323" t="s">
        <v>526</v>
      </c>
      <c r="D165" s="323" t="s">
        <v>2943</v>
      </c>
      <c r="E165" s="19" t="s">
        <v>358</v>
      </c>
      <c r="F165" s="324">
        <v>97.593999999999994</v>
      </c>
      <c r="G165" s="40"/>
      <c r="H165" s="46"/>
    </row>
    <row r="166" s="2" customFormat="1" ht="16.8" customHeight="1">
      <c r="A166" s="40"/>
      <c r="B166" s="46"/>
      <c r="C166" s="323" t="s">
        <v>564</v>
      </c>
      <c r="D166" s="323" t="s">
        <v>2944</v>
      </c>
      <c r="E166" s="19" t="s">
        <v>358</v>
      </c>
      <c r="F166" s="324">
        <v>281.23099999999999</v>
      </c>
      <c r="G166" s="40"/>
      <c r="H166" s="46"/>
    </row>
    <row r="167" s="2" customFormat="1" ht="16.8" customHeight="1">
      <c r="A167" s="40"/>
      <c r="B167" s="46"/>
      <c r="C167" s="319" t="s">
        <v>188</v>
      </c>
      <c r="D167" s="320" t="s">
        <v>189</v>
      </c>
      <c r="E167" s="321" t="s">
        <v>21</v>
      </c>
      <c r="F167" s="322">
        <v>281.23099999999999</v>
      </c>
      <c r="G167" s="40"/>
      <c r="H167" s="46"/>
    </row>
    <row r="168" s="2" customFormat="1" ht="16.8" customHeight="1">
      <c r="A168" s="40"/>
      <c r="B168" s="46"/>
      <c r="C168" s="323" t="s">
        <v>21</v>
      </c>
      <c r="D168" s="323" t="s">
        <v>568</v>
      </c>
      <c r="E168" s="19" t="s">
        <v>21</v>
      </c>
      <c r="F168" s="324">
        <v>0</v>
      </c>
      <c r="G168" s="40"/>
      <c r="H168" s="46"/>
    </row>
    <row r="169" s="2" customFormat="1" ht="16.8" customHeight="1">
      <c r="A169" s="40"/>
      <c r="B169" s="46"/>
      <c r="C169" s="323" t="s">
        <v>21</v>
      </c>
      <c r="D169" s="323" t="s">
        <v>569</v>
      </c>
      <c r="E169" s="19" t="s">
        <v>21</v>
      </c>
      <c r="F169" s="324">
        <v>44.622</v>
      </c>
      <c r="G169" s="40"/>
      <c r="H169" s="46"/>
    </row>
    <row r="170" s="2" customFormat="1" ht="16.8" customHeight="1">
      <c r="A170" s="40"/>
      <c r="B170" s="46"/>
      <c r="C170" s="323" t="s">
        <v>21</v>
      </c>
      <c r="D170" s="323" t="s">
        <v>570</v>
      </c>
      <c r="E170" s="19" t="s">
        <v>21</v>
      </c>
      <c r="F170" s="324">
        <v>0</v>
      </c>
      <c r="G170" s="40"/>
      <c r="H170" s="46"/>
    </row>
    <row r="171" s="2" customFormat="1" ht="16.8" customHeight="1">
      <c r="A171" s="40"/>
      <c r="B171" s="46"/>
      <c r="C171" s="323" t="s">
        <v>21</v>
      </c>
      <c r="D171" s="323" t="s">
        <v>571</v>
      </c>
      <c r="E171" s="19" t="s">
        <v>21</v>
      </c>
      <c r="F171" s="324">
        <v>83.051000000000002</v>
      </c>
      <c r="G171" s="40"/>
      <c r="H171" s="46"/>
    </row>
    <row r="172" s="2" customFormat="1" ht="16.8" customHeight="1">
      <c r="A172" s="40"/>
      <c r="B172" s="46"/>
      <c r="C172" s="323" t="s">
        <v>21</v>
      </c>
      <c r="D172" s="323" t="s">
        <v>572</v>
      </c>
      <c r="E172" s="19" t="s">
        <v>21</v>
      </c>
      <c r="F172" s="324">
        <v>67.218000000000004</v>
      </c>
      <c r="G172" s="40"/>
      <c r="H172" s="46"/>
    </row>
    <row r="173" s="2" customFormat="1" ht="16.8" customHeight="1">
      <c r="A173" s="40"/>
      <c r="B173" s="46"/>
      <c r="C173" s="323" t="s">
        <v>21</v>
      </c>
      <c r="D173" s="323" t="s">
        <v>573</v>
      </c>
      <c r="E173" s="19" t="s">
        <v>21</v>
      </c>
      <c r="F173" s="324">
        <v>13.865</v>
      </c>
      <c r="G173" s="40"/>
      <c r="H173" s="46"/>
    </row>
    <row r="174" s="2" customFormat="1" ht="16.8" customHeight="1">
      <c r="A174" s="40"/>
      <c r="B174" s="46"/>
      <c r="C174" s="323" t="s">
        <v>21</v>
      </c>
      <c r="D174" s="323" t="s">
        <v>574</v>
      </c>
      <c r="E174" s="19" t="s">
        <v>21</v>
      </c>
      <c r="F174" s="324">
        <v>18.231999999999999</v>
      </c>
      <c r="G174" s="40"/>
      <c r="H174" s="46"/>
    </row>
    <row r="175" s="2" customFormat="1" ht="16.8" customHeight="1">
      <c r="A175" s="40"/>
      <c r="B175" s="46"/>
      <c r="C175" s="323" t="s">
        <v>21</v>
      </c>
      <c r="D175" s="323" t="s">
        <v>575</v>
      </c>
      <c r="E175" s="19" t="s">
        <v>21</v>
      </c>
      <c r="F175" s="324">
        <v>11.217000000000001</v>
      </c>
      <c r="G175" s="40"/>
      <c r="H175" s="46"/>
    </row>
    <row r="176" s="2" customFormat="1" ht="16.8" customHeight="1">
      <c r="A176" s="40"/>
      <c r="B176" s="46"/>
      <c r="C176" s="323" t="s">
        <v>21</v>
      </c>
      <c r="D176" s="323" t="s">
        <v>576</v>
      </c>
      <c r="E176" s="19" t="s">
        <v>21</v>
      </c>
      <c r="F176" s="324">
        <v>1.0629999999999999</v>
      </c>
      <c r="G176" s="40"/>
      <c r="H176" s="46"/>
    </row>
    <row r="177" s="2" customFormat="1" ht="16.8" customHeight="1">
      <c r="A177" s="40"/>
      <c r="B177" s="46"/>
      <c r="C177" s="323" t="s">
        <v>21</v>
      </c>
      <c r="D177" s="323" t="s">
        <v>577</v>
      </c>
      <c r="E177" s="19" t="s">
        <v>21</v>
      </c>
      <c r="F177" s="324">
        <v>37.006</v>
      </c>
      <c r="G177" s="40"/>
      <c r="H177" s="46"/>
    </row>
    <row r="178" s="2" customFormat="1" ht="16.8" customHeight="1">
      <c r="A178" s="40"/>
      <c r="B178" s="46"/>
      <c r="C178" s="323" t="s">
        <v>21</v>
      </c>
      <c r="D178" s="323" t="s">
        <v>578</v>
      </c>
      <c r="E178" s="19" t="s">
        <v>21</v>
      </c>
      <c r="F178" s="324">
        <v>10.815</v>
      </c>
      <c r="G178" s="40"/>
      <c r="H178" s="46"/>
    </row>
    <row r="179" s="2" customFormat="1" ht="16.8" customHeight="1">
      <c r="A179" s="40"/>
      <c r="B179" s="46"/>
      <c r="C179" s="323" t="s">
        <v>21</v>
      </c>
      <c r="D179" s="323" t="s">
        <v>579</v>
      </c>
      <c r="E179" s="19" t="s">
        <v>21</v>
      </c>
      <c r="F179" s="324">
        <v>0.88900000000000001</v>
      </c>
      <c r="G179" s="40"/>
      <c r="H179" s="46"/>
    </row>
    <row r="180" s="2" customFormat="1" ht="16.8" customHeight="1">
      <c r="A180" s="40"/>
      <c r="B180" s="46"/>
      <c r="C180" s="323" t="s">
        <v>21</v>
      </c>
      <c r="D180" s="323" t="s">
        <v>580</v>
      </c>
      <c r="E180" s="19" t="s">
        <v>21</v>
      </c>
      <c r="F180" s="324">
        <v>2.0289999999999999</v>
      </c>
      <c r="G180" s="40"/>
      <c r="H180" s="46"/>
    </row>
    <row r="181" s="2" customFormat="1" ht="16.8" customHeight="1">
      <c r="A181" s="40"/>
      <c r="B181" s="46"/>
      <c r="C181" s="323" t="s">
        <v>21</v>
      </c>
      <c r="D181" s="323" t="s">
        <v>581</v>
      </c>
      <c r="E181" s="19" t="s">
        <v>21</v>
      </c>
      <c r="F181" s="324">
        <v>20.048999999999999</v>
      </c>
      <c r="G181" s="40"/>
      <c r="H181" s="46"/>
    </row>
    <row r="182" s="2" customFormat="1" ht="16.8" customHeight="1">
      <c r="A182" s="40"/>
      <c r="B182" s="46"/>
      <c r="C182" s="323" t="s">
        <v>21</v>
      </c>
      <c r="D182" s="323" t="s">
        <v>582</v>
      </c>
      <c r="E182" s="19" t="s">
        <v>21</v>
      </c>
      <c r="F182" s="324">
        <v>20.533999999999999</v>
      </c>
      <c r="G182" s="40"/>
      <c r="H182" s="46"/>
    </row>
    <row r="183" s="2" customFormat="1" ht="16.8" customHeight="1">
      <c r="A183" s="40"/>
      <c r="B183" s="46"/>
      <c r="C183" s="323" t="s">
        <v>21</v>
      </c>
      <c r="D183" s="323" t="s">
        <v>583</v>
      </c>
      <c r="E183" s="19" t="s">
        <v>21</v>
      </c>
      <c r="F183" s="324">
        <v>3.0339999999999998</v>
      </c>
      <c r="G183" s="40"/>
      <c r="H183" s="46"/>
    </row>
    <row r="184" s="2" customFormat="1" ht="16.8" customHeight="1">
      <c r="A184" s="40"/>
      <c r="B184" s="46"/>
      <c r="C184" s="323" t="s">
        <v>21</v>
      </c>
      <c r="D184" s="323" t="s">
        <v>584</v>
      </c>
      <c r="E184" s="19" t="s">
        <v>21</v>
      </c>
      <c r="F184" s="324">
        <v>19.91</v>
      </c>
      <c r="G184" s="40"/>
      <c r="H184" s="46"/>
    </row>
    <row r="185" s="2" customFormat="1" ht="16.8" customHeight="1">
      <c r="A185" s="40"/>
      <c r="B185" s="46"/>
      <c r="C185" s="323" t="s">
        <v>21</v>
      </c>
      <c r="D185" s="323" t="s">
        <v>585</v>
      </c>
      <c r="E185" s="19" t="s">
        <v>21</v>
      </c>
      <c r="F185" s="324">
        <v>21.018999999999998</v>
      </c>
      <c r="G185" s="40"/>
      <c r="H185" s="46"/>
    </row>
    <row r="186" s="2" customFormat="1" ht="16.8" customHeight="1">
      <c r="A186" s="40"/>
      <c r="B186" s="46"/>
      <c r="C186" s="323" t="s">
        <v>21</v>
      </c>
      <c r="D186" s="323" t="s">
        <v>586</v>
      </c>
      <c r="E186" s="19" t="s">
        <v>21</v>
      </c>
      <c r="F186" s="324">
        <v>0</v>
      </c>
      <c r="G186" s="40"/>
      <c r="H186" s="46"/>
    </row>
    <row r="187" s="2" customFormat="1" ht="16.8" customHeight="1">
      <c r="A187" s="40"/>
      <c r="B187" s="46"/>
      <c r="C187" s="323" t="s">
        <v>21</v>
      </c>
      <c r="D187" s="323" t="s">
        <v>587</v>
      </c>
      <c r="E187" s="19" t="s">
        <v>21</v>
      </c>
      <c r="F187" s="324">
        <v>-1</v>
      </c>
      <c r="G187" s="40"/>
      <c r="H187" s="46"/>
    </row>
    <row r="188" s="2" customFormat="1" ht="16.8" customHeight="1">
      <c r="A188" s="40"/>
      <c r="B188" s="46"/>
      <c r="C188" s="323" t="s">
        <v>21</v>
      </c>
      <c r="D188" s="323" t="s">
        <v>588</v>
      </c>
      <c r="E188" s="19" t="s">
        <v>21</v>
      </c>
      <c r="F188" s="324">
        <v>-1.823</v>
      </c>
      <c r="G188" s="40"/>
      <c r="H188" s="46"/>
    </row>
    <row r="189" s="2" customFormat="1" ht="16.8" customHeight="1">
      <c r="A189" s="40"/>
      <c r="B189" s="46"/>
      <c r="C189" s="323" t="s">
        <v>21</v>
      </c>
      <c r="D189" s="323" t="s">
        <v>589</v>
      </c>
      <c r="E189" s="19" t="s">
        <v>21</v>
      </c>
      <c r="F189" s="324">
        <v>-2.0129999999999999</v>
      </c>
      <c r="G189" s="40"/>
      <c r="H189" s="46"/>
    </row>
    <row r="190" s="2" customFormat="1" ht="16.8" customHeight="1">
      <c r="A190" s="40"/>
      <c r="B190" s="46"/>
      <c r="C190" s="323" t="s">
        <v>21</v>
      </c>
      <c r="D190" s="323" t="s">
        <v>590</v>
      </c>
      <c r="E190" s="19" t="s">
        <v>21</v>
      </c>
      <c r="F190" s="324">
        <v>-5.6699999999999999</v>
      </c>
      <c r="G190" s="40"/>
      <c r="H190" s="46"/>
    </row>
    <row r="191" s="2" customFormat="1" ht="16.8" customHeight="1">
      <c r="A191" s="40"/>
      <c r="B191" s="46"/>
      <c r="C191" s="323" t="s">
        <v>21</v>
      </c>
      <c r="D191" s="323" t="s">
        <v>591</v>
      </c>
      <c r="E191" s="19" t="s">
        <v>21</v>
      </c>
      <c r="F191" s="324">
        <v>-15.75</v>
      </c>
      <c r="G191" s="40"/>
      <c r="H191" s="46"/>
    </row>
    <row r="192" s="2" customFormat="1" ht="16.8" customHeight="1">
      <c r="A192" s="40"/>
      <c r="B192" s="46"/>
      <c r="C192" s="323" t="s">
        <v>21</v>
      </c>
      <c r="D192" s="323" t="s">
        <v>592</v>
      </c>
      <c r="E192" s="19" t="s">
        <v>21</v>
      </c>
      <c r="F192" s="324">
        <v>-7.9800000000000004</v>
      </c>
      <c r="G192" s="40"/>
      <c r="H192" s="46"/>
    </row>
    <row r="193" s="2" customFormat="1" ht="16.8" customHeight="1">
      <c r="A193" s="40"/>
      <c r="B193" s="46"/>
      <c r="C193" s="323" t="s">
        <v>21</v>
      </c>
      <c r="D193" s="323" t="s">
        <v>593</v>
      </c>
      <c r="E193" s="19" t="s">
        <v>21</v>
      </c>
      <c r="F193" s="324">
        <v>-3.1520000000000001</v>
      </c>
      <c r="G193" s="40"/>
      <c r="H193" s="46"/>
    </row>
    <row r="194" s="2" customFormat="1" ht="16.8" customHeight="1">
      <c r="A194" s="40"/>
      <c r="B194" s="46"/>
      <c r="C194" s="323" t="s">
        <v>21</v>
      </c>
      <c r="D194" s="323" t="s">
        <v>594</v>
      </c>
      <c r="E194" s="19" t="s">
        <v>21</v>
      </c>
      <c r="F194" s="324">
        <v>-10.638</v>
      </c>
      <c r="G194" s="40"/>
      <c r="H194" s="46"/>
    </row>
    <row r="195" s="2" customFormat="1" ht="16.8" customHeight="1">
      <c r="A195" s="40"/>
      <c r="B195" s="46"/>
      <c r="C195" s="323" t="s">
        <v>21</v>
      </c>
      <c r="D195" s="323" t="s">
        <v>595</v>
      </c>
      <c r="E195" s="19" t="s">
        <v>21</v>
      </c>
      <c r="F195" s="324">
        <v>-2.625</v>
      </c>
      <c r="G195" s="40"/>
      <c r="H195" s="46"/>
    </row>
    <row r="196" s="2" customFormat="1" ht="16.8" customHeight="1">
      <c r="A196" s="40"/>
      <c r="B196" s="46"/>
      <c r="C196" s="323" t="s">
        <v>21</v>
      </c>
      <c r="D196" s="323" t="s">
        <v>597</v>
      </c>
      <c r="E196" s="19" t="s">
        <v>21</v>
      </c>
      <c r="F196" s="324">
        <v>0</v>
      </c>
      <c r="G196" s="40"/>
      <c r="H196" s="46"/>
    </row>
    <row r="197" s="2" customFormat="1" ht="16.8" customHeight="1">
      <c r="A197" s="40"/>
      <c r="B197" s="46"/>
      <c r="C197" s="323" t="s">
        <v>21</v>
      </c>
      <c r="D197" s="323" t="s">
        <v>598</v>
      </c>
      <c r="E197" s="19" t="s">
        <v>21</v>
      </c>
      <c r="F197" s="324">
        <v>-42.670999999999999</v>
      </c>
      <c r="G197" s="40"/>
      <c r="H197" s="46"/>
    </row>
    <row r="198" s="2" customFormat="1" ht="16.8" customHeight="1">
      <c r="A198" s="40"/>
      <c r="B198" s="46"/>
      <c r="C198" s="323" t="s">
        <v>188</v>
      </c>
      <c r="D198" s="323" t="s">
        <v>273</v>
      </c>
      <c r="E198" s="19" t="s">
        <v>21</v>
      </c>
      <c r="F198" s="324">
        <v>281.23099999999999</v>
      </c>
      <c r="G198" s="40"/>
      <c r="H198" s="46"/>
    </row>
    <row r="199" s="2" customFormat="1" ht="16.8" customHeight="1">
      <c r="A199" s="40"/>
      <c r="B199" s="46"/>
      <c r="C199" s="325" t="s">
        <v>2916</v>
      </c>
      <c r="D199" s="40"/>
      <c r="E199" s="40"/>
      <c r="F199" s="40"/>
      <c r="G199" s="40"/>
      <c r="H199" s="46"/>
    </row>
    <row r="200" s="2" customFormat="1" ht="16.8" customHeight="1">
      <c r="A200" s="40"/>
      <c r="B200" s="46"/>
      <c r="C200" s="323" t="s">
        <v>564</v>
      </c>
      <c r="D200" s="323" t="s">
        <v>2944</v>
      </c>
      <c r="E200" s="19" t="s">
        <v>358</v>
      </c>
      <c r="F200" s="324">
        <v>281.23099999999999</v>
      </c>
      <c r="G200" s="40"/>
      <c r="H200" s="46"/>
    </row>
    <row r="201" s="2" customFormat="1" ht="16.8" customHeight="1">
      <c r="A201" s="40"/>
      <c r="B201" s="46"/>
      <c r="C201" s="323" t="s">
        <v>1748</v>
      </c>
      <c r="D201" s="323" t="s">
        <v>2945</v>
      </c>
      <c r="E201" s="19" t="s">
        <v>358</v>
      </c>
      <c r="F201" s="324">
        <v>281.23099999999999</v>
      </c>
      <c r="G201" s="40"/>
      <c r="H201" s="46"/>
    </row>
    <row r="202" s="2" customFormat="1" ht="16.8" customHeight="1">
      <c r="A202" s="40"/>
      <c r="B202" s="46"/>
      <c r="C202" s="323" t="s">
        <v>1753</v>
      </c>
      <c r="D202" s="323" t="s">
        <v>2946</v>
      </c>
      <c r="E202" s="19" t="s">
        <v>358</v>
      </c>
      <c r="F202" s="324">
        <v>281.23099999999999</v>
      </c>
      <c r="G202" s="40"/>
      <c r="H202" s="46"/>
    </row>
    <row r="203" s="2" customFormat="1" ht="16.8" customHeight="1">
      <c r="A203" s="40"/>
      <c r="B203" s="46"/>
      <c r="C203" s="319" t="s">
        <v>191</v>
      </c>
      <c r="D203" s="320" t="s">
        <v>192</v>
      </c>
      <c r="E203" s="321" t="s">
        <v>21</v>
      </c>
      <c r="F203" s="322">
        <v>23.021999999999998</v>
      </c>
      <c r="G203" s="40"/>
      <c r="H203" s="46"/>
    </row>
    <row r="204" s="2" customFormat="1" ht="16.8" customHeight="1">
      <c r="A204" s="40"/>
      <c r="B204" s="46"/>
      <c r="C204" s="323" t="s">
        <v>21</v>
      </c>
      <c r="D204" s="323" t="s">
        <v>558</v>
      </c>
      <c r="E204" s="19" t="s">
        <v>21</v>
      </c>
      <c r="F204" s="324">
        <v>6.9299999999999997</v>
      </c>
      <c r="G204" s="40"/>
      <c r="H204" s="46"/>
    </row>
    <row r="205" s="2" customFormat="1" ht="16.8" customHeight="1">
      <c r="A205" s="40"/>
      <c r="B205" s="46"/>
      <c r="C205" s="323" t="s">
        <v>21</v>
      </c>
      <c r="D205" s="323" t="s">
        <v>559</v>
      </c>
      <c r="E205" s="19" t="s">
        <v>21</v>
      </c>
      <c r="F205" s="324">
        <v>4.5599999999999996</v>
      </c>
      <c r="G205" s="40"/>
      <c r="H205" s="46"/>
    </row>
    <row r="206" s="2" customFormat="1" ht="16.8" customHeight="1">
      <c r="A206" s="40"/>
      <c r="B206" s="46"/>
      <c r="C206" s="323" t="s">
        <v>21</v>
      </c>
      <c r="D206" s="323" t="s">
        <v>560</v>
      </c>
      <c r="E206" s="19" t="s">
        <v>21</v>
      </c>
      <c r="F206" s="324">
        <v>3.7799999999999998</v>
      </c>
      <c r="G206" s="40"/>
      <c r="H206" s="46"/>
    </row>
    <row r="207" s="2" customFormat="1" ht="16.8" customHeight="1">
      <c r="A207" s="40"/>
      <c r="B207" s="46"/>
      <c r="C207" s="323" t="s">
        <v>21</v>
      </c>
      <c r="D207" s="323" t="s">
        <v>561</v>
      </c>
      <c r="E207" s="19" t="s">
        <v>21</v>
      </c>
      <c r="F207" s="324">
        <v>6.2999999999999998</v>
      </c>
      <c r="G207" s="40"/>
      <c r="H207" s="46"/>
    </row>
    <row r="208" s="2" customFormat="1" ht="16.8" customHeight="1">
      <c r="A208" s="40"/>
      <c r="B208" s="46"/>
      <c r="C208" s="323" t="s">
        <v>21</v>
      </c>
      <c r="D208" s="323" t="s">
        <v>562</v>
      </c>
      <c r="E208" s="19" t="s">
        <v>21</v>
      </c>
      <c r="F208" s="324">
        <v>1.452</v>
      </c>
      <c r="G208" s="40"/>
      <c r="H208" s="46"/>
    </row>
    <row r="209" s="2" customFormat="1" ht="16.8" customHeight="1">
      <c r="A209" s="40"/>
      <c r="B209" s="46"/>
      <c r="C209" s="323" t="s">
        <v>191</v>
      </c>
      <c r="D209" s="323" t="s">
        <v>273</v>
      </c>
      <c r="E209" s="19" t="s">
        <v>21</v>
      </c>
      <c r="F209" s="324">
        <v>23.021999999999998</v>
      </c>
      <c r="G209" s="40"/>
      <c r="H209" s="46"/>
    </row>
    <row r="210" s="2" customFormat="1" ht="16.8" customHeight="1">
      <c r="A210" s="40"/>
      <c r="B210" s="46"/>
      <c r="C210" s="325" t="s">
        <v>2916</v>
      </c>
      <c r="D210" s="40"/>
      <c r="E210" s="40"/>
      <c r="F210" s="40"/>
      <c r="G210" s="40"/>
      <c r="H210" s="46"/>
    </row>
    <row r="211" s="2" customFormat="1" ht="16.8" customHeight="1">
      <c r="A211" s="40"/>
      <c r="B211" s="46"/>
      <c r="C211" s="323" t="s">
        <v>554</v>
      </c>
      <c r="D211" s="323" t="s">
        <v>2947</v>
      </c>
      <c r="E211" s="19" t="s">
        <v>358</v>
      </c>
      <c r="F211" s="324">
        <v>23.021999999999998</v>
      </c>
      <c r="G211" s="40"/>
      <c r="H211" s="46"/>
    </row>
    <row r="212" s="2" customFormat="1" ht="16.8" customHeight="1">
      <c r="A212" s="40"/>
      <c r="B212" s="46"/>
      <c r="C212" s="323" t="s">
        <v>526</v>
      </c>
      <c r="D212" s="323" t="s">
        <v>2943</v>
      </c>
      <c r="E212" s="19" t="s">
        <v>358</v>
      </c>
      <c r="F212" s="324">
        <v>97.593999999999994</v>
      </c>
      <c r="G212" s="40"/>
      <c r="H212" s="46"/>
    </row>
    <row r="213" s="2" customFormat="1" ht="16.8" customHeight="1">
      <c r="A213" s="40"/>
      <c r="B213" s="46"/>
      <c r="C213" s="323" t="s">
        <v>1743</v>
      </c>
      <c r="D213" s="323" t="s">
        <v>2937</v>
      </c>
      <c r="E213" s="19" t="s">
        <v>358</v>
      </c>
      <c r="F213" s="324">
        <v>409.69499999999999</v>
      </c>
      <c r="G213" s="40"/>
      <c r="H213" s="46"/>
    </row>
    <row r="214" s="2" customFormat="1" ht="16.8" customHeight="1">
      <c r="A214" s="40"/>
      <c r="B214" s="46"/>
      <c r="C214" s="323" t="s">
        <v>1772</v>
      </c>
      <c r="D214" s="323" t="s">
        <v>2938</v>
      </c>
      <c r="E214" s="19" t="s">
        <v>358</v>
      </c>
      <c r="F214" s="324">
        <v>777.69600000000003</v>
      </c>
      <c r="G214" s="40"/>
      <c r="H214" s="46"/>
    </row>
    <row r="215" s="2" customFormat="1" ht="16.8" customHeight="1">
      <c r="A215" s="40"/>
      <c r="B215" s="46"/>
      <c r="C215" s="319" t="s">
        <v>194</v>
      </c>
      <c r="D215" s="320" t="s">
        <v>195</v>
      </c>
      <c r="E215" s="321" t="s">
        <v>21</v>
      </c>
      <c r="F215" s="322">
        <v>323.90199999999999</v>
      </c>
      <c r="G215" s="40"/>
      <c r="H215" s="46"/>
    </row>
    <row r="216" s="2" customFormat="1" ht="16.8" customHeight="1">
      <c r="A216" s="40"/>
      <c r="B216" s="46"/>
      <c r="C216" s="323" t="s">
        <v>21</v>
      </c>
      <c r="D216" s="323" t="s">
        <v>568</v>
      </c>
      <c r="E216" s="19" t="s">
        <v>21</v>
      </c>
      <c r="F216" s="324">
        <v>0</v>
      </c>
      <c r="G216" s="40"/>
      <c r="H216" s="46"/>
    </row>
    <row r="217" s="2" customFormat="1" ht="16.8" customHeight="1">
      <c r="A217" s="40"/>
      <c r="B217" s="46"/>
      <c r="C217" s="323" t="s">
        <v>21</v>
      </c>
      <c r="D217" s="323" t="s">
        <v>569</v>
      </c>
      <c r="E217" s="19" t="s">
        <v>21</v>
      </c>
      <c r="F217" s="324">
        <v>44.622</v>
      </c>
      <c r="G217" s="40"/>
      <c r="H217" s="46"/>
    </row>
    <row r="218" s="2" customFormat="1" ht="16.8" customHeight="1">
      <c r="A218" s="40"/>
      <c r="B218" s="46"/>
      <c r="C218" s="323" t="s">
        <v>21</v>
      </c>
      <c r="D218" s="323" t="s">
        <v>570</v>
      </c>
      <c r="E218" s="19" t="s">
        <v>21</v>
      </c>
      <c r="F218" s="324">
        <v>0</v>
      </c>
      <c r="G218" s="40"/>
      <c r="H218" s="46"/>
    </row>
    <row r="219" s="2" customFormat="1" ht="16.8" customHeight="1">
      <c r="A219" s="40"/>
      <c r="B219" s="46"/>
      <c r="C219" s="323" t="s">
        <v>21</v>
      </c>
      <c r="D219" s="323" t="s">
        <v>571</v>
      </c>
      <c r="E219" s="19" t="s">
        <v>21</v>
      </c>
      <c r="F219" s="324">
        <v>83.051000000000002</v>
      </c>
      <c r="G219" s="40"/>
      <c r="H219" s="46"/>
    </row>
    <row r="220" s="2" customFormat="1" ht="16.8" customHeight="1">
      <c r="A220" s="40"/>
      <c r="B220" s="46"/>
      <c r="C220" s="323" t="s">
        <v>21</v>
      </c>
      <c r="D220" s="323" t="s">
        <v>572</v>
      </c>
      <c r="E220" s="19" t="s">
        <v>21</v>
      </c>
      <c r="F220" s="324">
        <v>67.218000000000004</v>
      </c>
      <c r="G220" s="40"/>
      <c r="H220" s="46"/>
    </row>
    <row r="221" s="2" customFormat="1" ht="16.8" customHeight="1">
      <c r="A221" s="40"/>
      <c r="B221" s="46"/>
      <c r="C221" s="323" t="s">
        <v>21</v>
      </c>
      <c r="D221" s="323" t="s">
        <v>573</v>
      </c>
      <c r="E221" s="19" t="s">
        <v>21</v>
      </c>
      <c r="F221" s="324">
        <v>13.865</v>
      </c>
      <c r="G221" s="40"/>
      <c r="H221" s="46"/>
    </row>
    <row r="222" s="2" customFormat="1" ht="16.8" customHeight="1">
      <c r="A222" s="40"/>
      <c r="B222" s="46"/>
      <c r="C222" s="323" t="s">
        <v>21</v>
      </c>
      <c r="D222" s="323" t="s">
        <v>574</v>
      </c>
      <c r="E222" s="19" t="s">
        <v>21</v>
      </c>
      <c r="F222" s="324">
        <v>18.231999999999999</v>
      </c>
      <c r="G222" s="40"/>
      <c r="H222" s="46"/>
    </row>
    <row r="223" s="2" customFormat="1" ht="16.8" customHeight="1">
      <c r="A223" s="40"/>
      <c r="B223" s="46"/>
      <c r="C223" s="323" t="s">
        <v>21</v>
      </c>
      <c r="D223" s="323" t="s">
        <v>575</v>
      </c>
      <c r="E223" s="19" t="s">
        <v>21</v>
      </c>
      <c r="F223" s="324">
        <v>11.217000000000001</v>
      </c>
      <c r="G223" s="40"/>
      <c r="H223" s="46"/>
    </row>
    <row r="224" s="2" customFormat="1" ht="16.8" customHeight="1">
      <c r="A224" s="40"/>
      <c r="B224" s="46"/>
      <c r="C224" s="323" t="s">
        <v>21</v>
      </c>
      <c r="D224" s="323" t="s">
        <v>576</v>
      </c>
      <c r="E224" s="19" t="s">
        <v>21</v>
      </c>
      <c r="F224" s="324">
        <v>1.0629999999999999</v>
      </c>
      <c r="G224" s="40"/>
      <c r="H224" s="46"/>
    </row>
    <row r="225" s="2" customFormat="1" ht="16.8" customHeight="1">
      <c r="A225" s="40"/>
      <c r="B225" s="46"/>
      <c r="C225" s="323" t="s">
        <v>21</v>
      </c>
      <c r="D225" s="323" t="s">
        <v>577</v>
      </c>
      <c r="E225" s="19" t="s">
        <v>21</v>
      </c>
      <c r="F225" s="324">
        <v>37.006</v>
      </c>
      <c r="G225" s="40"/>
      <c r="H225" s="46"/>
    </row>
    <row r="226" s="2" customFormat="1" ht="16.8" customHeight="1">
      <c r="A226" s="40"/>
      <c r="B226" s="46"/>
      <c r="C226" s="323" t="s">
        <v>21</v>
      </c>
      <c r="D226" s="323" t="s">
        <v>578</v>
      </c>
      <c r="E226" s="19" t="s">
        <v>21</v>
      </c>
      <c r="F226" s="324">
        <v>10.815</v>
      </c>
      <c r="G226" s="40"/>
      <c r="H226" s="46"/>
    </row>
    <row r="227" s="2" customFormat="1" ht="16.8" customHeight="1">
      <c r="A227" s="40"/>
      <c r="B227" s="46"/>
      <c r="C227" s="323" t="s">
        <v>21</v>
      </c>
      <c r="D227" s="323" t="s">
        <v>579</v>
      </c>
      <c r="E227" s="19" t="s">
        <v>21</v>
      </c>
      <c r="F227" s="324">
        <v>0.88900000000000001</v>
      </c>
      <c r="G227" s="40"/>
      <c r="H227" s="46"/>
    </row>
    <row r="228" s="2" customFormat="1" ht="16.8" customHeight="1">
      <c r="A228" s="40"/>
      <c r="B228" s="46"/>
      <c r="C228" s="323" t="s">
        <v>21</v>
      </c>
      <c r="D228" s="323" t="s">
        <v>580</v>
      </c>
      <c r="E228" s="19" t="s">
        <v>21</v>
      </c>
      <c r="F228" s="324">
        <v>2.0289999999999999</v>
      </c>
      <c r="G228" s="40"/>
      <c r="H228" s="46"/>
    </row>
    <row r="229" s="2" customFormat="1" ht="16.8" customHeight="1">
      <c r="A229" s="40"/>
      <c r="B229" s="46"/>
      <c r="C229" s="323" t="s">
        <v>21</v>
      </c>
      <c r="D229" s="323" t="s">
        <v>581</v>
      </c>
      <c r="E229" s="19" t="s">
        <v>21</v>
      </c>
      <c r="F229" s="324">
        <v>20.048999999999999</v>
      </c>
      <c r="G229" s="40"/>
      <c r="H229" s="46"/>
    </row>
    <row r="230" s="2" customFormat="1" ht="16.8" customHeight="1">
      <c r="A230" s="40"/>
      <c r="B230" s="46"/>
      <c r="C230" s="323" t="s">
        <v>21</v>
      </c>
      <c r="D230" s="323" t="s">
        <v>582</v>
      </c>
      <c r="E230" s="19" t="s">
        <v>21</v>
      </c>
      <c r="F230" s="324">
        <v>20.533999999999999</v>
      </c>
      <c r="G230" s="40"/>
      <c r="H230" s="46"/>
    </row>
    <row r="231" s="2" customFormat="1" ht="16.8" customHeight="1">
      <c r="A231" s="40"/>
      <c r="B231" s="46"/>
      <c r="C231" s="323" t="s">
        <v>21</v>
      </c>
      <c r="D231" s="323" t="s">
        <v>583</v>
      </c>
      <c r="E231" s="19" t="s">
        <v>21</v>
      </c>
      <c r="F231" s="324">
        <v>3.0339999999999998</v>
      </c>
      <c r="G231" s="40"/>
      <c r="H231" s="46"/>
    </row>
    <row r="232" s="2" customFormat="1" ht="16.8" customHeight="1">
      <c r="A232" s="40"/>
      <c r="B232" s="46"/>
      <c r="C232" s="323" t="s">
        <v>21</v>
      </c>
      <c r="D232" s="323" t="s">
        <v>584</v>
      </c>
      <c r="E232" s="19" t="s">
        <v>21</v>
      </c>
      <c r="F232" s="324">
        <v>19.91</v>
      </c>
      <c r="G232" s="40"/>
      <c r="H232" s="46"/>
    </row>
    <row r="233" s="2" customFormat="1" ht="16.8" customHeight="1">
      <c r="A233" s="40"/>
      <c r="B233" s="46"/>
      <c r="C233" s="323" t="s">
        <v>21</v>
      </c>
      <c r="D233" s="323" t="s">
        <v>585</v>
      </c>
      <c r="E233" s="19" t="s">
        <v>21</v>
      </c>
      <c r="F233" s="324">
        <v>21.018999999999998</v>
      </c>
      <c r="G233" s="40"/>
      <c r="H233" s="46"/>
    </row>
    <row r="234" s="2" customFormat="1" ht="16.8" customHeight="1">
      <c r="A234" s="40"/>
      <c r="B234" s="46"/>
      <c r="C234" s="323" t="s">
        <v>21</v>
      </c>
      <c r="D234" s="323" t="s">
        <v>586</v>
      </c>
      <c r="E234" s="19" t="s">
        <v>21</v>
      </c>
      <c r="F234" s="324">
        <v>0</v>
      </c>
      <c r="G234" s="40"/>
      <c r="H234" s="46"/>
    </row>
    <row r="235" s="2" customFormat="1" ht="16.8" customHeight="1">
      <c r="A235" s="40"/>
      <c r="B235" s="46"/>
      <c r="C235" s="323" t="s">
        <v>21</v>
      </c>
      <c r="D235" s="323" t="s">
        <v>587</v>
      </c>
      <c r="E235" s="19" t="s">
        <v>21</v>
      </c>
      <c r="F235" s="324">
        <v>-1</v>
      </c>
      <c r="G235" s="40"/>
      <c r="H235" s="46"/>
    </row>
    <row r="236" s="2" customFormat="1" ht="16.8" customHeight="1">
      <c r="A236" s="40"/>
      <c r="B236" s="46"/>
      <c r="C236" s="323" t="s">
        <v>21</v>
      </c>
      <c r="D236" s="323" t="s">
        <v>588</v>
      </c>
      <c r="E236" s="19" t="s">
        <v>21</v>
      </c>
      <c r="F236" s="324">
        <v>-1.823</v>
      </c>
      <c r="G236" s="40"/>
      <c r="H236" s="46"/>
    </row>
    <row r="237" s="2" customFormat="1" ht="16.8" customHeight="1">
      <c r="A237" s="40"/>
      <c r="B237" s="46"/>
      <c r="C237" s="323" t="s">
        <v>21</v>
      </c>
      <c r="D237" s="323" t="s">
        <v>589</v>
      </c>
      <c r="E237" s="19" t="s">
        <v>21</v>
      </c>
      <c r="F237" s="324">
        <v>-2.0129999999999999</v>
      </c>
      <c r="G237" s="40"/>
      <c r="H237" s="46"/>
    </row>
    <row r="238" s="2" customFormat="1" ht="16.8" customHeight="1">
      <c r="A238" s="40"/>
      <c r="B238" s="46"/>
      <c r="C238" s="323" t="s">
        <v>21</v>
      </c>
      <c r="D238" s="323" t="s">
        <v>590</v>
      </c>
      <c r="E238" s="19" t="s">
        <v>21</v>
      </c>
      <c r="F238" s="324">
        <v>-5.6699999999999999</v>
      </c>
      <c r="G238" s="40"/>
      <c r="H238" s="46"/>
    </row>
    <row r="239" s="2" customFormat="1" ht="16.8" customHeight="1">
      <c r="A239" s="40"/>
      <c r="B239" s="46"/>
      <c r="C239" s="323" t="s">
        <v>21</v>
      </c>
      <c r="D239" s="323" t="s">
        <v>591</v>
      </c>
      <c r="E239" s="19" t="s">
        <v>21</v>
      </c>
      <c r="F239" s="324">
        <v>-15.75</v>
      </c>
      <c r="G239" s="40"/>
      <c r="H239" s="46"/>
    </row>
    <row r="240" s="2" customFormat="1" ht="16.8" customHeight="1">
      <c r="A240" s="40"/>
      <c r="B240" s="46"/>
      <c r="C240" s="323" t="s">
        <v>21</v>
      </c>
      <c r="D240" s="323" t="s">
        <v>592</v>
      </c>
      <c r="E240" s="19" t="s">
        <v>21</v>
      </c>
      <c r="F240" s="324">
        <v>-7.9800000000000004</v>
      </c>
      <c r="G240" s="40"/>
      <c r="H240" s="46"/>
    </row>
    <row r="241" s="2" customFormat="1" ht="16.8" customHeight="1">
      <c r="A241" s="40"/>
      <c r="B241" s="46"/>
      <c r="C241" s="323" t="s">
        <v>21</v>
      </c>
      <c r="D241" s="323" t="s">
        <v>593</v>
      </c>
      <c r="E241" s="19" t="s">
        <v>21</v>
      </c>
      <c r="F241" s="324">
        <v>-3.1520000000000001</v>
      </c>
      <c r="G241" s="40"/>
      <c r="H241" s="46"/>
    </row>
    <row r="242" s="2" customFormat="1" ht="16.8" customHeight="1">
      <c r="A242" s="40"/>
      <c r="B242" s="46"/>
      <c r="C242" s="323" t="s">
        <v>21</v>
      </c>
      <c r="D242" s="323" t="s">
        <v>594</v>
      </c>
      <c r="E242" s="19" t="s">
        <v>21</v>
      </c>
      <c r="F242" s="324">
        <v>-10.638</v>
      </c>
      <c r="G242" s="40"/>
      <c r="H242" s="46"/>
    </row>
    <row r="243" s="2" customFormat="1" ht="16.8" customHeight="1">
      <c r="A243" s="40"/>
      <c r="B243" s="46"/>
      <c r="C243" s="323" t="s">
        <v>21</v>
      </c>
      <c r="D243" s="323" t="s">
        <v>595</v>
      </c>
      <c r="E243" s="19" t="s">
        <v>21</v>
      </c>
      <c r="F243" s="324">
        <v>-2.625</v>
      </c>
      <c r="G243" s="40"/>
      <c r="H243" s="46"/>
    </row>
    <row r="244" s="2" customFormat="1" ht="16.8" customHeight="1">
      <c r="A244" s="40"/>
      <c r="B244" s="46"/>
      <c r="C244" s="323" t="s">
        <v>194</v>
      </c>
      <c r="D244" s="323" t="s">
        <v>596</v>
      </c>
      <c r="E244" s="19" t="s">
        <v>21</v>
      </c>
      <c r="F244" s="324">
        <v>323.90199999999999</v>
      </c>
      <c r="G244" s="40"/>
      <c r="H244" s="46"/>
    </row>
    <row r="245" s="2" customFormat="1" ht="16.8" customHeight="1">
      <c r="A245" s="40"/>
      <c r="B245" s="46"/>
      <c r="C245" s="325" t="s">
        <v>2916</v>
      </c>
      <c r="D245" s="40"/>
      <c r="E245" s="40"/>
      <c r="F245" s="40"/>
      <c r="G245" s="40"/>
      <c r="H245" s="46"/>
    </row>
    <row r="246" s="2" customFormat="1" ht="16.8" customHeight="1">
      <c r="A246" s="40"/>
      <c r="B246" s="46"/>
      <c r="C246" s="323" t="s">
        <v>564</v>
      </c>
      <c r="D246" s="323" t="s">
        <v>2944</v>
      </c>
      <c r="E246" s="19" t="s">
        <v>358</v>
      </c>
      <c r="F246" s="324">
        <v>281.23099999999999</v>
      </c>
      <c r="G246" s="40"/>
      <c r="H246" s="46"/>
    </row>
    <row r="247" s="2" customFormat="1" ht="16.8" customHeight="1">
      <c r="A247" s="40"/>
      <c r="B247" s="46"/>
      <c r="C247" s="323" t="s">
        <v>531</v>
      </c>
      <c r="D247" s="323" t="s">
        <v>2948</v>
      </c>
      <c r="E247" s="19" t="s">
        <v>358</v>
      </c>
      <c r="F247" s="324">
        <v>323.90199999999999</v>
      </c>
      <c r="G247" s="40"/>
      <c r="H247" s="46"/>
    </row>
    <row r="248" s="2" customFormat="1" ht="16.8" customHeight="1">
      <c r="A248" s="40"/>
      <c r="B248" s="46"/>
      <c r="C248" s="323" t="s">
        <v>535</v>
      </c>
      <c r="D248" s="323" t="s">
        <v>2949</v>
      </c>
      <c r="E248" s="19" t="s">
        <v>358</v>
      </c>
      <c r="F248" s="324">
        <v>323.90199999999999</v>
      </c>
      <c r="G248" s="40"/>
      <c r="H248" s="46"/>
    </row>
    <row r="249" s="2" customFormat="1" ht="16.8" customHeight="1">
      <c r="A249" s="40"/>
      <c r="B249" s="46"/>
      <c r="C249" s="323" t="s">
        <v>1743</v>
      </c>
      <c r="D249" s="323" t="s">
        <v>2937</v>
      </c>
      <c r="E249" s="19" t="s">
        <v>358</v>
      </c>
      <c r="F249" s="324">
        <v>409.69499999999999</v>
      </c>
      <c r="G249" s="40"/>
      <c r="H249" s="46"/>
    </row>
    <row r="250" s="2" customFormat="1" ht="16.8" customHeight="1">
      <c r="A250" s="40"/>
      <c r="B250" s="46"/>
      <c r="C250" s="323" t="s">
        <v>1772</v>
      </c>
      <c r="D250" s="323" t="s">
        <v>2938</v>
      </c>
      <c r="E250" s="19" t="s">
        <v>358</v>
      </c>
      <c r="F250" s="324">
        <v>777.69600000000003</v>
      </c>
      <c r="G250" s="40"/>
      <c r="H250" s="46"/>
    </row>
    <row r="251" s="2" customFormat="1" ht="16.8" customHeight="1">
      <c r="A251" s="40"/>
      <c r="B251" s="46"/>
      <c r="C251" s="319" t="s">
        <v>197</v>
      </c>
      <c r="D251" s="320" t="s">
        <v>198</v>
      </c>
      <c r="E251" s="321" t="s">
        <v>21</v>
      </c>
      <c r="F251" s="322">
        <v>31.901</v>
      </c>
      <c r="G251" s="40"/>
      <c r="H251" s="46"/>
    </row>
    <row r="252" s="2" customFormat="1" ht="16.8" customHeight="1">
      <c r="A252" s="40"/>
      <c r="B252" s="46"/>
      <c r="C252" s="323" t="s">
        <v>21</v>
      </c>
      <c r="D252" s="323" t="s">
        <v>551</v>
      </c>
      <c r="E252" s="19" t="s">
        <v>21</v>
      </c>
      <c r="F252" s="324">
        <v>0</v>
      </c>
      <c r="G252" s="40"/>
      <c r="H252" s="46"/>
    </row>
    <row r="253" s="2" customFormat="1" ht="16.8" customHeight="1">
      <c r="A253" s="40"/>
      <c r="B253" s="46"/>
      <c r="C253" s="323" t="s">
        <v>21</v>
      </c>
      <c r="D253" s="323" t="s">
        <v>552</v>
      </c>
      <c r="E253" s="19" t="s">
        <v>21</v>
      </c>
      <c r="F253" s="324">
        <v>31.901</v>
      </c>
      <c r="G253" s="40"/>
      <c r="H253" s="46"/>
    </row>
    <row r="254" s="2" customFormat="1" ht="16.8" customHeight="1">
      <c r="A254" s="40"/>
      <c r="B254" s="46"/>
      <c r="C254" s="323" t="s">
        <v>197</v>
      </c>
      <c r="D254" s="323" t="s">
        <v>273</v>
      </c>
      <c r="E254" s="19" t="s">
        <v>21</v>
      </c>
      <c r="F254" s="324">
        <v>31.901</v>
      </c>
      <c r="G254" s="40"/>
      <c r="H254" s="46"/>
    </row>
    <row r="255" s="2" customFormat="1" ht="16.8" customHeight="1">
      <c r="A255" s="40"/>
      <c r="B255" s="46"/>
      <c r="C255" s="325" t="s">
        <v>2916</v>
      </c>
      <c r="D255" s="40"/>
      <c r="E255" s="40"/>
      <c r="F255" s="40"/>
      <c r="G255" s="40"/>
      <c r="H255" s="46"/>
    </row>
    <row r="256" s="2" customFormat="1" ht="16.8" customHeight="1">
      <c r="A256" s="40"/>
      <c r="B256" s="46"/>
      <c r="C256" s="323" t="s">
        <v>548</v>
      </c>
      <c r="D256" s="323" t="s">
        <v>2950</v>
      </c>
      <c r="E256" s="19" t="s">
        <v>358</v>
      </c>
      <c r="F256" s="324">
        <v>31.901</v>
      </c>
      <c r="G256" s="40"/>
      <c r="H256" s="46"/>
    </row>
    <row r="257" s="2" customFormat="1" ht="16.8" customHeight="1">
      <c r="A257" s="40"/>
      <c r="B257" s="46"/>
      <c r="C257" s="323" t="s">
        <v>526</v>
      </c>
      <c r="D257" s="323" t="s">
        <v>2943</v>
      </c>
      <c r="E257" s="19" t="s">
        <v>358</v>
      </c>
      <c r="F257" s="324">
        <v>97.593999999999994</v>
      </c>
      <c r="G257" s="40"/>
      <c r="H257" s="46"/>
    </row>
    <row r="258" s="2" customFormat="1" ht="16.8" customHeight="1">
      <c r="A258" s="40"/>
      <c r="B258" s="46"/>
      <c r="C258" s="323" t="s">
        <v>1743</v>
      </c>
      <c r="D258" s="323" t="s">
        <v>2937</v>
      </c>
      <c r="E258" s="19" t="s">
        <v>358</v>
      </c>
      <c r="F258" s="324">
        <v>409.69499999999999</v>
      </c>
      <c r="G258" s="40"/>
      <c r="H258" s="46"/>
    </row>
    <row r="259" s="2" customFormat="1" ht="16.8" customHeight="1">
      <c r="A259" s="40"/>
      <c r="B259" s="46"/>
      <c r="C259" s="323" t="s">
        <v>1772</v>
      </c>
      <c r="D259" s="323" t="s">
        <v>2938</v>
      </c>
      <c r="E259" s="19" t="s">
        <v>358</v>
      </c>
      <c r="F259" s="324">
        <v>777.69600000000003</v>
      </c>
      <c r="G259" s="40"/>
      <c r="H259" s="46"/>
    </row>
    <row r="260" s="2" customFormat="1" ht="16.8" customHeight="1">
      <c r="A260" s="40"/>
      <c r="B260" s="46"/>
      <c r="C260" s="319" t="s">
        <v>200</v>
      </c>
      <c r="D260" s="320" t="s">
        <v>201</v>
      </c>
      <c r="E260" s="321" t="s">
        <v>21</v>
      </c>
      <c r="F260" s="322">
        <v>204.65199999999999</v>
      </c>
      <c r="G260" s="40"/>
      <c r="H260" s="46"/>
    </row>
    <row r="261" s="2" customFormat="1" ht="16.8" customHeight="1">
      <c r="A261" s="40"/>
      <c r="B261" s="46"/>
      <c r="C261" s="323" t="s">
        <v>21</v>
      </c>
      <c r="D261" s="323" t="s">
        <v>684</v>
      </c>
      <c r="E261" s="19" t="s">
        <v>21</v>
      </c>
      <c r="F261" s="324">
        <v>76.799999999999997</v>
      </c>
      <c r="G261" s="40"/>
      <c r="H261" s="46"/>
    </row>
    <row r="262" s="2" customFormat="1" ht="16.8" customHeight="1">
      <c r="A262" s="40"/>
      <c r="B262" s="46"/>
      <c r="C262" s="323" t="s">
        <v>21</v>
      </c>
      <c r="D262" s="323" t="s">
        <v>685</v>
      </c>
      <c r="E262" s="19" t="s">
        <v>21</v>
      </c>
      <c r="F262" s="324">
        <v>96</v>
      </c>
      <c r="G262" s="40"/>
      <c r="H262" s="46"/>
    </row>
    <row r="263" s="2" customFormat="1" ht="16.8" customHeight="1">
      <c r="A263" s="40"/>
      <c r="B263" s="46"/>
      <c r="C263" s="323" t="s">
        <v>21</v>
      </c>
      <c r="D263" s="323" t="s">
        <v>686</v>
      </c>
      <c r="E263" s="19" t="s">
        <v>21</v>
      </c>
      <c r="F263" s="324">
        <v>79.680000000000007</v>
      </c>
      <c r="G263" s="40"/>
      <c r="H263" s="46"/>
    </row>
    <row r="264" s="2" customFormat="1" ht="16.8" customHeight="1">
      <c r="A264" s="40"/>
      <c r="B264" s="46"/>
      <c r="C264" s="323" t="s">
        <v>21</v>
      </c>
      <c r="D264" s="323" t="s">
        <v>586</v>
      </c>
      <c r="E264" s="19" t="s">
        <v>21</v>
      </c>
      <c r="F264" s="324">
        <v>0</v>
      </c>
      <c r="G264" s="40"/>
      <c r="H264" s="46"/>
    </row>
    <row r="265" s="2" customFormat="1" ht="16.8" customHeight="1">
      <c r="A265" s="40"/>
      <c r="B265" s="46"/>
      <c r="C265" s="323" t="s">
        <v>21</v>
      </c>
      <c r="D265" s="323" t="s">
        <v>589</v>
      </c>
      <c r="E265" s="19" t="s">
        <v>21</v>
      </c>
      <c r="F265" s="324">
        <v>-2.0129999999999999</v>
      </c>
      <c r="G265" s="40"/>
      <c r="H265" s="46"/>
    </row>
    <row r="266" s="2" customFormat="1" ht="16.8" customHeight="1">
      <c r="A266" s="40"/>
      <c r="B266" s="46"/>
      <c r="C266" s="323" t="s">
        <v>21</v>
      </c>
      <c r="D266" s="323" t="s">
        <v>590</v>
      </c>
      <c r="E266" s="19" t="s">
        <v>21</v>
      </c>
      <c r="F266" s="324">
        <v>-5.6699999999999999</v>
      </c>
      <c r="G266" s="40"/>
      <c r="H266" s="46"/>
    </row>
    <row r="267" s="2" customFormat="1" ht="16.8" customHeight="1">
      <c r="A267" s="40"/>
      <c r="B267" s="46"/>
      <c r="C267" s="323" t="s">
        <v>21</v>
      </c>
      <c r="D267" s="323" t="s">
        <v>591</v>
      </c>
      <c r="E267" s="19" t="s">
        <v>21</v>
      </c>
      <c r="F267" s="324">
        <v>-15.75</v>
      </c>
      <c r="G267" s="40"/>
      <c r="H267" s="46"/>
    </row>
    <row r="268" s="2" customFormat="1" ht="16.8" customHeight="1">
      <c r="A268" s="40"/>
      <c r="B268" s="46"/>
      <c r="C268" s="323" t="s">
        <v>21</v>
      </c>
      <c r="D268" s="323" t="s">
        <v>592</v>
      </c>
      <c r="E268" s="19" t="s">
        <v>21</v>
      </c>
      <c r="F268" s="324">
        <v>-7.9800000000000004</v>
      </c>
      <c r="G268" s="40"/>
      <c r="H268" s="46"/>
    </row>
    <row r="269" s="2" customFormat="1" ht="16.8" customHeight="1">
      <c r="A269" s="40"/>
      <c r="B269" s="46"/>
      <c r="C269" s="323" t="s">
        <v>21</v>
      </c>
      <c r="D269" s="323" t="s">
        <v>593</v>
      </c>
      <c r="E269" s="19" t="s">
        <v>21</v>
      </c>
      <c r="F269" s="324">
        <v>-3.1520000000000001</v>
      </c>
      <c r="G269" s="40"/>
      <c r="H269" s="46"/>
    </row>
    <row r="270" s="2" customFormat="1" ht="16.8" customHeight="1">
      <c r="A270" s="40"/>
      <c r="B270" s="46"/>
      <c r="C270" s="323" t="s">
        <v>21</v>
      </c>
      <c r="D270" s="323" t="s">
        <v>594</v>
      </c>
      <c r="E270" s="19" t="s">
        <v>21</v>
      </c>
      <c r="F270" s="324">
        <v>-10.638</v>
      </c>
      <c r="G270" s="40"/>
      <c r="H270" s="46"/>
    </row>
    <row r="271" s="2" customFormat="1" ht="16.8" customHeight="1">
      <c r="A271" s="40"/>
      <c r="B271" s="46"/>
      <c r="C271" s="323" t="s">
        <v>21</v>
      </c>
      <c r="D271" s="323" t="s">
        <v>595</v>
      </c>
      <c r="E271" s="19" t="s">
        <v>21</v>
      </c>
      <c r="F271" s="324">
        <v>-2.625</v>
      </c>
      <c r="G271" s="40"/>
      <c r="H271" s="46"/>
    </row>
    <row r="272" s="2" customFormat="1" ht="16.8" customHeight="1">
      <c r="A272" s="40"/>
      <c r="B272" s="46"/>
      <c r="C272" s="323" t="s">
        <v>200</v>
      </c>
      <c r="D272" s="323" t="s">
        <v>273</v>
      </c>
      <c r="E272" s="19" t="s">
        <v>21</v>
      </c>
      <c r="F272" s="324">
        <v>204.65199999999999</v>
      </c>
      <c r="G272" s="40"/>
      <c r="H272" s="46"/>
    </row>
    <row r="273" s="2" customFormat="1" ht="16.8" customHeight="1">
      <c r="A273" s="40"/>
      <c r="B273" s="46"/>
      <c r="C273" s="325" t="s">
        <v>2916</v>
      </c>
      <c r="D273" s="40"/>
      <c r="E273" s="40"/>
      <c r="F273" s="40"/>
      <c r="G273" s="40"/>
      <c r="H273" s="46"/>
    </row>
    <row r="274" s="2" customFormat="1" ht="16.8" customHeight="1">
      <c r="A274" s="40"/>
      <c r="B274" s="46"/>
      <c r="C274" s="323" t="s">
        <v>726</v>
      </c>
      <c r="D274" s="323" t="s">
        <v>2951</v>
      </c>
      <c r="E274" s="19" t="s">
        <v>358</v>
      </c>
      <c r="F274" s="324">
        <v>204.65199999999999</v>
      </c>
      <c r="G274" s="40"/>
      <c r="H274" s="46"/>
    </row>
    <row r="275" s="2" customFormat="1" ht="16.8" customHeight="1">
      <c r="A275" s="40"/>
      <c r="B275" s="46"/>
      <c r="C275" s="323" t="s">
        <v>625</v>
      </c>
      <c r="D275" s="323" t="s">
        <v>2919</v>
      </c>
      <c r="E275" s="19" t="s">
        <v>358</v>
      </c>
      <c r="F275" s="324">
        <v>243.33199999999999</v>
      </c>
      <c r="G275" s="40"/>
      <c r="H275" s="46"/>
    </row>
    <row r="276" s="2" customFormat="1" ht="16.8" customHeight="1">
      <c r="A276" s="40"/>
      <c r="B276" s="46"/>
      <c r="C276" s="323" t="s">
        <v>751</v>
      </c>
      <c r="D276" s="323" t="s">
        <v>2921</v>
      </c>
      <c r="E276" s="19" t="s">
        <v>358</v>
      </c>
      <c r="F276" s="324">
        <v>243.33199999999999</v>
      </c>
      <c r="G276" s="40"/>
      <c r="H276" s="46"/>
    </row>
    <row r="277" s="2" customFormat="1" ht="16.8" customHeight="1">
      <c r="A277" s="40"/>
      <c r="B277" s="46"/>
      <c r="C277" s="319" t="s">
        <v>203</v>
      </c>
      <c r="D277" s="320" t="s">
        <v>204</v>
      </c>
      <c r="E277" s="321" t="s">
        <v>21</v>
      </c>
      <c r="F277" s="322">
        <v>112.70999999999999</v>
      </c>
      <c r="G277" s="40"/>
      <c r="H277" s="46"/>
    </row>
    <row r="278" s="2" customFormat="1" ht="16.8" customHeight="1">
      <c r="A278" s="40"/>
      <c r="B278" s="46"/>
      <c r="C278" s="323" t="s">
        <v>21</v>
      </c>
      <c r="D278" s="323" t="s">
        <v>1155</v>
      </c>
      <c r="E278" s="19" t="s">
        <v>21</v>
      </c>
      <c r="F278" s="324">
        <v>10.93</v>
      </c>
      <c r="G278" s="40"/>
      <c r="H278" s="46"/>
    </row>
    <row r="279" s="2" customFormat="1" ht="16.8" customHeight="1">
      <c r="A279" s="40"/>
      <c r="B279" s="46"/>
      <c r="C279" s="323" t="s">
        <v>21</v>
      </c>
      <c r="D279" s="323" t="s">
        <v>1156</v>
      </c>
      <c r="E279" s="19" t="s">
        <v>21</v>
      </c>
      <c r="F279" s="324">
        <v>37.170000000000002</v>
      </c>
      <c r="G279" s="40"/>
      <c r="H279" s="46"/>
    </row>
    <row r="280" s="2" customFormat="1" ht="16.8" customHeight="1">
      <c r="A280" s="40"/>
      <c r="B280" s="46"/>
      <c r="C280" s="323" t="s">
        <v>21</v>
      </c>
      <c r="D280" s="323" t="s">
        <v>1157</v>
      </c>
      <c r="E280" s="19" t="s">
        <v>21</v>
      </c>
      <c r="F280" s="324">
        <v>13.76</v>
      </c>
      <c r="G280" s="40"/>
      <c r="H280" s="46"/>
    </row>
    <row r="281" s="2" customFormat="1" ht="16.8" customHeight="1">
      <c r="A281" s="40"/>
      <c r="B281" s="46"/>
      <c r="C281" s="323" t="s">
        <v>21</v>
      </c>
      <c r="D281" s="323" t="s">
        <v>1158</v>
      </c>
      <c r="E281" s="19" t="s">
        <v>21</v>
      </c>
      <c r="F281" s="324">
        <v>10.119999999999999</v>
      </c>
      <c r="G281" s="40"/>
      <c r="H281" s="46"/>
    </row>
    <row r="282" s="2" customFormat="1" ht="16.8" customHeight="1">
      <c r="A282" s="40"/>
      <c r="B282" s="46"/>
      <c r="C282" s="323" t="s">
        <v>21</v>
      </c>
      <c r="D282" s="323" t="s">
        <v>1159</v>
      </c>
      <c r="E282" s="19" t="s">
        <v>21</v>
      </c>
      <c r="F282" s="324">
        <v>14.92</v>
      </c>
      <c r="G282" s="40"/>
      <c r="H282" s="46"/>
    </row>
    <row r="283" s="2" customFormat="1" ht="16.8" customHeight="1">
      <c r="A283" s="40"/>
      <c r="B283" s="46"/>
      <c r="C283" s="323" t="s">
        <v>21</v>
      </c>
      <c r="D283" s="323" t="s">
        <v>1160</v>
      </c>
      <c r="E283" s="19" t="s">
        <v>21</v>
      </c>
      <c r="F283" s="324">
        <v>12</v>
      </c>
      <c r="G283" s="40"/>
      <c r="H283" s="46"/>
    </row>
    <row r="284" s="2" customFormat="1" ht="16.8" customHeight="1">
      <c r="A284" s="40"/>
      <c r="B284" s="46"/>
      <c r="C284" s="323" t="s">
        <v>21</v>
      </c>
      <c r="D284" s="323" t="s">
        <v>1161</v>
      </c>
      <c r="E284" s="19" t="s">
        <v>21</v>
      </c>
      <c r="F284" s="324">
        <v>13.810000000000001</v>
      </c>
      <c r="G284" s="40"/>
      <c r="H284" s="46"/>
    </row>
    <row r="285" s="2" customFormat="1" ht="16.8" customHeight="1">
      <c r="A285" s="40"/>
      <c r="B285" s="46"/>
      <c r="C285" s="323" t="s">
        <v>203</v>
      </c>
      <c r="D285" s="323" t="s">
        <v>273</v>
      </c>
      <c r="E285" s="19" t="s">
        <v>21</v>
      </c>
      <c r="F285" s="324">
        <v>112.70999999999999</v>
      </c>
      <c r="G285" s="40"/>
      <c r="H285" s="46"/>
    </row>
    <row r="286" s="2" customFormat="1" ht="16.8" customHeight="1">
      <c r="A286" s="40"/>
      <c r="B286" s="46"/>
      <c r="C286" s="325" t="s">
        <v>2916</v>
      </c>
      <c r="D286" s="40"/>
      <c r="E286" s="40"/>
      <c r="F286" s="40"/>
      <c r="G286" s="40"/>
      <c r="H286" s="46"/>
    </row>
    <row r="287" s="2" customFormat="1" ht="16.8" customHeight="1">
      <c r="A287" s="40"/>
      <c r="B287" s="46"/>
      <c r="C287" s="323" t="s">
        <v>1151</v>
      </c>
      <c r="D287" s="323" t="s">
        <v>2952</v>
      </c>
      <c r="E287" s="19" t="s">
        <v>358</v>
      </c>
      <c r="F287" s="324">
        <v>112.70999999999999</v>
      </c>
      <c r="G287" s="40"/>
      <c r="H287" s="46"/>
    </row>
    <row r="288" s="2" customFormat="1" ht="16.8" customHeight="1">
      <c r="A288" s="40"/>
      <c r="B288" s="46"/>
      <c r="C288" s="323" t="s">
        <v>1772</v>
      </c>
      <c r="D288" s="323" t="s">
        <v>2938</v>
      </c>
      <c r="E288" s="19" t="s">
        <v>358</v>
      </c>
      <c r="F288" s="324">
        <v>777.69600000000003</v>
      </c>
      <c r="G288" s="40"/>
      <c r="H288" s="46"/>
    </row>
    <row r="289" s="2" customFormat="1" ht="16.8" customHeight="1">
      <c r="A289" s="40"/>
      <c r="B289" s="46"/>
      <c r="C289" s="319" t="s">
        <v>206</v>
      </c>
      <c r="D289" s="320" t="s">
        <v>207</v>
      </c>
      <c r="E289" s="321" t="s">
        <v>21</v>
      </c>
      <c r="F289" s="322">
        <v>22.949999999999999</v>
      </c>
      <c r="G289" s="40"/>
      <c r="H289" s="46"/>
    </row>
    <row r="290" s="2" customFormat="1" ht="16.8" customHeight="1">
      <c r="A290" s="40"/>
      <c r="B290" s="46"/>
      <c r="C290" s="323" t="s">
        <v>21</v>
      </c>
      <c r="D290" s="323" t="s">
        <v>1166</v>
      </c>
      <c r="E290" s="19" t="s">
        <v>21</v>
      </c>
      <c r="F290" s="324">
        <v>1.6499999999999999</v>
      </c>
      <c r="G290" s="40"/>
      <c r="H290" s="46"/>
    </row>
    <row r="291" s="2" customFormat="1" ht="16.8" customHeight="1">
      <c r="A291" s="40"/>
      <c r="B291" s="46"/>
      <c r="C291" s="323" t="s">
        <v>21</v>
      </c>
      <c r="D291" s="323" t="s">
        <v>1167</v>
      </c>
      <c r="E291" s="19" t="s">
        <v>21</v>
      </c>
      <c r="F291" s="324">
        <v>6.3300000000000001</v>
      </c>
      <c r="G291" s="40"/>
      <c r="H291" s="46"/>
    </row>
    <row r="292" s="2" customFormat="1" ht="16.8" customHeight="1">
      <c r="A292" s="40"/>
      <c r="B292" s="46"/>
      <c r="C292" s="323" t="s">
        <v>21</v>
      </c>
      <c r="D292" s="323" t="s">
        <v>1168</v>
      </c>
      <c r="E292" s="19" t="s">
        <v>21</v>
      </c>
      <c r="F292" s="324">
        <v>2.2999999999999998</v>
      </c>
      <c r="G292" s="40"/>
      <c r="H292" s="46"/>
    </row>
    <row r="293" s="2" customFormat="1" ht="16.8" customHeight="1">
      <c r="A293" s="40"/>
      <c r="B293" s="46"/>
      <c r="C293" s="323" t="s">
        <v>21</v>
      </c>
      <c r="D293" s="323" t="s">
        <v>1169</v>
      </c>
      <c r="E293" s="19" t="s">
        <v>21</v>
      </c>
      <c r="F293" s="324">
        <v>5.25</v>
      </c>
      <c r="G293" s="40"/>
      <c r="H293" s="46"/>
    </row>
    <row r="294" s="2" customFormat="1" ht="16.8" customHeight="1">
      <c r="A294" s="40"/>
      <c r="B294" s="46"/>
      <c r="C294" s="323" t="s">
        <v>21</v>
      </c>
      <c r="D294" s="323" t="s">
        <v>1170</v>
      </c>
      <c r="E294" s="19" t="s">
        <v>21</v>
      </c>
      <c r="F294" s="324">
        <v>1.52</v>
      </c>
      <c r="G294" s="40"/>
      <c r="H294" s="46"/>
    </row>
    <row r="295" s="2" customFormat="1" ht="16.8" customHeight="1">
      <c r="A295" s="40"/>
      <c r="B295" s="46"/>
      <c r="C295" s="323" t="s">
        <v>21</v>
      </c>
      <c r="D295" s="323" t="s">
        <v>1171</v>
      </c>
      <c r="E295" s="19" t="s">
        <v>21</v>
      </c>
      <c r="F295" s="324">
        <v>5.9000000000000004</v>
      </c>
      <c r="G295" s="40"/>
      <c r="H295" s="46"/>
    </row>
    <row r="296" s="2" customFormat="1" ht="16.8" customHeight="1">
      <c r="A296" s="40"/>
      <c r="B296" s="46"/>
      <c r="C296" s="323" t="s">
        <v>206</v>
      </c>
      <c r="D296" s="323" t="s">
        <v>273</v>
      </c>
      <c r="E296" s="19" t="s">
        <v>21</v>
      </c>
      <c r="F296" s="324">
        <v>22.949999999999999</v>
      </c>
      <c r="G296" s="40"/>
      <c r="H296" s="46"/>
    </row>
    <row r="297" s="2" customFormat="1" ht="16.8" customHeight="1">
      <c r="A297" s="40"/>
      <c r="B297" s="46"/>
      <c r="C297" s="325" t="s">
        <v>2916</v>
      </c>
      <c r="D297" s="40"/>
      <c r="E297" s="40"/>
      <c r="F297" s="40"/>
      <c r="G297" s="40"/>
      <c r="H297" s="46"/>
    </row>
    <row r="298" s="2" customFormat="1" ht="16.8" customHeight="1">
      <c r="A298" s="40"/>
      <c r="B298" s="46"/>
      <c r="C298" s="323" t="s">
        <v>1163</v>
      </c>
      <c r="D298" s="323" t="s">
        <v>2953</v>
      </c>
      <c r="E298" s="19" t="s">
        <v>358</v>
      </c>
      <c r="F298" s="324">
        <v>22.949999999999999</v>
      </c>
      <c r="G298" s="40"/>
      <c r="H298" s="46"/>
    </row>
    <row r="299" s="2" customFormat="1" ht="16.8" customHeight="1">
      <c r="A299" s="40"/>
      <c r="B299" s="46"/>
      <c r="C299" s="323" t="s">
        <v>1772</v>
      </c>
      <c r="D299" s="323" t="s">
        <v>2938</v>
      </c>
      <c r="E299" s="19" t="s">
        <v>358</v>
      </c>
      <c r="F299" s="324">
        <v>777.69600000000003</v>
      </c>
      <c r="G299" s="40"/>
      <c r="H299" s="46"/>
    </row>
    <row r="300" s="2" customFormat="1" ht="16.8" customHeight="1">
      <c r="A300" s="40"/>
      <c r="B300" s="46"/>
      <c r="C300" s="319" t="s">
        <v>209</v>
      </c>
      <c r="D300" s="320" t="s">
        <v>210</v>
      </c>
      <c r="E300" s="321" t="s">
        <v>21</v>
      </c>
      <c r="F300" s="322">
        <v>7.5659999999999998</v>
      </c>
      <c r="G300" s="40"/>
      <c r="H300" s="46"/>
    </row>
    <row r="301" s="2" customFormat="1" ht="16.8" customHeight="1">
      <c r="A301" s="40"/>
      <c r="B301" s="46"/>
      <c r="C301" s="323" t="s">
        <v>21</v>
      </c>
      <c r="D301" s="323" t="s">
        <v>977</v>
      </c>
      <c r="E301" s="19" t="s">
        <v>21</v>
      </c>
      <c r="F301" s="324">
        <v>7.5659999999999998</v>
      </c>
      <c r="G301" s="40"/>
      <c r="H301" s="46"/>
    </row>
    <row r="302" s="2" customFormat="1" ht="16.8" customHeight="1">
      <c r="A302" s="40"/>
      <c r="B302" s="46"/>
      <c r="C302" s="323" t="s">
        <v>209</v>
      </c>
      <c r="D302" s="323" t="s">
        <v>273</v>
      </c>
      <c r="E302" s="19" t="s">
        <v>21</v>
      </c>
      <c r="F302" s="324">
        <v>7.5659999999999998</v>
      </c>
      <c r="G302" s="40"/>
      <c r="H302" s="46"/>
    </row>
    <row r="303" s="2" customFormat="1" ht="16.8" customHeight="1">
      <c r="A303" s="40"/>
      <c r="B303" s="46"/>
      <c r="C303" s="325" t="s">
        <v>2916</v>
      </c>
      <c r="D303" s="40"/>
      <c r="E303" s="40"/>
      <c r="F303" s="40"/>
      <c r="G303" s="40"/>
      <c r="H303" s="46"/>
    </row>
    <row r="304" s="2" customFormat="1" ht="16.8" customHeight="1">
      <c r="A304" s="40"/>
      <c r="B304" s="46"/>
      <c r="C304" s="323" t="s">
        <v>973</v>
      </c>
      <c r="D304" s="323" t="s">
        <v>2954</v>
      </c>
      <c r="E304" s="19" t="s">
        <v>358</v>
      </c>
      <c r="F304" s="324">
        <v>7.5659999999999998</v>
      </c>
      <c r="G304" s="40"/>
      <c r="H304" s="46"/>
    </row>
    <row r="305" s="2" customFormat="1" ht="16.8" customHeight="1">
      <c r="A305" s="40"/>
      <c r="B305" s="46"/>
      <c r="C305" s="323" t="s">
        <v>755</v>
      </c>
      <c r="D305" s="323" t="s">
        <v>2955</v>
      </c>
      <c r="E305" s="19" t="s">
        <v>264</v>
      </c>
      <c r="F305" s="324">
        <v>0.60499999999999998</v>
      </c>
      <c r="G305" s="40"/>
      <c r="H305" s="46"/>
    </row>
    <row r="306" s="2" customFormat="1" ht="16.8" customHeight="1">
      <c r="A306" s="40"/>
      <c r="B306" s="46"/>
      <c r="C306" s="323" t="s">
        <v>984</v>
      </c>
      <c r="D306" s="323" t="s">
        <v>2956</v>
      </c>
      <c r="E306" s="19" t="s">
        <v>358</v>
      </c>
      <c r="F306" s="324">
        <v>7.5659999999999998</v>
      </c>
      <c r="G306" s="40"/>
      <c r="H306" s="46"/>
    </row>
    <row r="307" s="2" customFormat="1">
      <c r="A307" s="40"/>
      <c r="B307" s="46"/>
      <c r="C307" s="323" t="s">
        <v>1608</v>
      </c>
      <c r="D307" s="323" t="s">
        <v>2957</v>
      </c>
      <c r="E307" s="19" t="s">
        <v>358</v>
      </c>
      <c r="F307" s="324">
        <v>145.03999999999999</v>
      </c>
      <c r="G307" s="40"/>
      <c r="H307" s="46"/>
    </row>
    <row r="308" s="2" customFormat="1" ht="16.8" customHeight="1">
      <c r="A308" s="40"/>
      <c r="B308" s="46"/>
      <c r="C308" s="323" t="s">
        <v>1621</v>
      </c>
      <c r="D308" s="323" t="s">
        <v>2958</v>
      </c>
      <c r="E308" s="19" t="s">
        <v>358</v>
      </c>
      <c r="F308" s="324">
        <v>30.515999999999998</v>
      </c>
      <c r="G308" s="40"/>
      <c r="H308" s="46"/>
    </row>
    <row r="309" s="2" customFormat="1" ht="16.8" customHeight="1">
      <c r="A309" s="40"/>
      <c r="B309" s="46"/>
      <c r="C309" s="323" t="s">
        <v>979</v>
      </c>
      <c r="D309" s="323" t="s">
        <v>980</v>
      </c>
      <c r="E309" s="19" t="s">
        <v>331</v>
      </c>
      <c r="F309" s="324">
        <v>0.0030000000000000001</v>
      </c>
      <c r="G309" s="40"/>
      <c r="H309" s="46"/>
    </row>
    <row r="310" s="2" customFormat="1" ht="16.8" customHeight="1">
      <c r="A310" s="40"/>
      <c r="B310" s="46"/>
      <c r="C310" s="319" t="s">
        <v>212</v>
      </c>
      <c r="D310" s="320" t="s">
        <v>213</v>
      </c>
      <c r="E310" s="321" t="s">
        <v>21</v>
      </c>
      <c r="F310" s="322">
        <v>91.659999999999997</v>
      </c>
      <c r="G310" s="40"/>
      <c r="H310" s="46"/>
    </row>
    <row r="311" s="2" customFormat="1" ht="16.8" customHeight="1">
      <c r="A311" s="40"/>
      <c r="B311" s="46"/>
      <c r="C311" s="323" t="s">
        <v>21</v>
      </c>
      <c r="D311" s="323" t="s">
        <v>1156</v>
      </c>
      <c r="E311" s="19" t="s">
        <v>21</v>
      </c>
      <c r="F311" s="324">
        <v>37.170000000000002</v>
      </c>
      <c r="G311" s="40"/>
      <c r="H311" s="46"/>
    </row>
    <row r="312" s="2" customFormat="1" ht="16.8" customHeight="1">
      <c r="A312" s="40"/>
      <c r="B312" s="46"/>
      <c r="C312" s="323" t="s">
        <v>21</v>
      </c>
      <c r="D312" s="323" t="s">
        <v>1157</v>
      </c>
      <c r="E312" s="19" t="s">
        <v>21</v>
      </c>
      <c r="F312" s="324">
        <v>13.76</v>
      </c>
      <c r="G312" s="40"/>
      <c r="H312" s="46"/>
    </row>
    <row r="313" s="2" customFormat="1" ht="16.8" customHeight="1">
      <c r="A313" s="40"/>
      <c r="B313" s="46"/>
      <c r="C313" s="323" t="s">
        <v>21</v>
      </c>
      <c r="D313" s="323" t="s">
        <v>1159</v>
      </c>
      <c r="E313" s="19" t="s">
        <v>21</v>
      </c>
      <c r="F313" s="324">
        <v>14.92</v>
      </c>
      <c r="G313" s="40"/>
      <c r="H313" s="46"/>
    </row>
    <row r="314" s="2" customFormat="1" ht="16.8" customHeight="1">
      <c r="A314" s="40"/>
      <c r="B314" s="46"/>
      <c r="C314" s="323" t="s">
        <v>21</v>
      </c>
      <c r="D314" s="323" t="s">
        <v>1640</v>
      </c>
      <c r="E314" s="19" t="s">
        <v>21</v>
      </c>
      <c r="F314" s="324">
        <v>12</v>
      </c>
      <c r="G314" s="40"/>
      <c r="H314" s="46"/>
    </row>
    <row r="315" s="2" customFormat="1" ht="16.8" customHeight="1">
      <c r="A315" s="40"/>
      <c r="B315" s="46"/>
      <c r="C315" s="323" t="s">
        <v>21</v>
      </c>
      <c r="D315" s="323" t="s">
        <v>1161</v>
      </c>
      <c r="E315" s="19" t="s">
        <v>21</v>
      </c>
      <c r="F315" s="324">
        <v>13.810000000000001</v>
      </c>
      <c r="G315" s="40"/>
      <c r="H315" s="46"/>
    </row>
    <row r="316" s="2" customFormat="1" ht="16.8" customHeight="1">
      <c r="A316" s="40"/>
      <c r="B316" s="46"/>
      <c r="C316" s="323" t="s">
        <v>212</v>
      </c>
      <c r="D316" s="323" t="s">
        <v>273</v>
      </c>
      <c r="E316" s="19" t="s">
        <v>21</v>
      </c>
      <c r="F316" s="324">
        <v>91.659999999999997</v>
      </c>
      <c r="G316" s="40"/>
      <c r="H316" s="46"/>
    </row>
    <row r="317" s="2" customFormat="1" ht="16.8" customHeight="1">
      <c r="A317" s="40"/>
      <c r="B317" s="46"/>
      <c r="C317" s="325" t="s">
        <v>2916</v>
      </c>
      <c r="D317" s="40"/>
      <c r="E317" s="40"/>
      <c r="F317" s="40"/>
      <c r="G317" s="40"/>
      <c r="H317" s="46"/>
    </row>
    <row r="318" s="2" customFormat="1" ht="16.8" customHeight="1">
      <c r="A318" s="40"/>
      <c r="B318" s="46"/>
      <c r="C318" s="323" t="s">
        <v>1637</v>
      </c>
      <c r="D318" s="323" t="s">
        <v>2959</v>
      </c>
      <c r="E318" s="19" t="s">
        <v>358</v>
      </c>
      <c r="F318" s="324">
        <v>91.659999999999997</v>
      </c>
      <c r="G318" s="40"/>
      <c r="H318" s="46"/>
    </row>
    <row r="319" s="2" customFormat="1" ht="16.8" customHeight="1">
      <c r="A319" s="40"/>
      <c r="B319" s="46"/>
      <c r="C319" s="323" t="s">
        <v>1632</v>
      </c>
      <c r="D319" s="323" t="s">
        <v>2960</v>
      </c>
      <c r="E319" s="19" t="s">
        <v>358</v>
      </c>
      <c r="F319" s="324">
        <v>91.659999999999997</v>
      </c>
      <c r="G319" s="40"/>
      <c r="H319" s="46"/>
    </row>
    <row r="320" s="2" customFormat="1" ht="16.8" customHeight="1">
      <c r="A320" s="40"/>
      <c r="B320" s="46"/>
      <c r="C320" s="323" t="s">
        <v>1642</v>
      </c>
      <c r="D320" s="323" t="s">
        <v>2961</v>
      </c>
      <c r="E320" s="19" t="s">
        <v>358</v>
      </c>
      <c r="F320" s="324">
        <v>91.659999999999997</v>
      </c>
      <c r="G320" s="40"/>
      <c r="H320" s="46"/>
    </row>
    <row r="321" s="2" customFormat="1" ht="7.44" customHeight="1">
      <c r="A321" s="40"/>
      <c r="B321" s="177"/>
      <c r="C321" s="178"/>
      <c r="D321" s="178"/>
      <c r="E321" s="178"/>
      <c r="F321" s="178"/>
      <c r="G321" s="178"/>
      <c r="H321" s="46"/>
    </row>
    <row r="322" s="2" customFormat="1">
      <c r="A322" s="40"/>
      <c r="B322" s="40"/>
      <c r="C322" s="40"/>
      <c r="D322" s="40"/>
      <c r="E322" s="40"/>
      <c r="F322" s="40"/>
      <c r="G322" s="40"/>
      <c r="H322" s="40"/>
    </row>
  </sheetData>
  <sheetProtection sheet="1" formatColumns="0" formatRows="0" objects="1" scenarios="1" spinCount="100000" saltValue="MejEc9U6AkZw6KUbaRzjpSD11jKDB0j46m8KBPR7uX62CHuriXUYVD5SbuAM7lOKQbbYwIWMCvLOmT6Afvdg1Q==" hashValue="J1mYG1l/v6MHhriOTWGG3OdfdckkrcQ0W9YFqrWVPqz1qKUCDMggRHXP206cp0Xx2/EdyHK/lTRujzPpGHao2g==" algorithmName="SHA-512" password="CC35"/>
  <mergeCells count="2">
    <mergeCell ref="D5:F5"/>
    <mergeCell ref="D6:F6"/>
  </mergeCells>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88</v>
      </c>
      <c r="AZ2" s="142" t="s">
        <v>147</v>
      </c>
      <c r="BA2" s="142" t="s">
        <v>148</v>
      </c>
      <c r="BB2" s="142" t="s">
        <v>21</v>
      </c>
      <c r="BC2" s="142" t="s">
        <v>149</v>
      </c>
      <c r="BD2" s="142" t="s">
        <v>83</v>
      </c>
    </row>
    <row r="3" s="1" customFormat="1" ht="6.96" customHeight="1">
      <c r="B3" s="143"/>
      <c r="C3" s="144"/>
      <c r="D3" s="144"/>
      <c r="E3" s="144"/>
      <c r="F3" s="144"/>
      <c r="G3" s="144"/>
      <c r="H3" s="144"/>
      <c r="I3" s="145"/>
      <c r="J3" s="144"/>
      <c r="K3" s="144"/>
      <c r="L3" s="22"/>
      <c r="AT3" s="19" t="s">
        <v>81</v>
      </c>
      <c r="AZ3" s="142" t="s">
        <v>150</v>
      </c>
      <c r="BA3" s="142" t="s">
        <v>151</v>
      </c>
      <c r="BB3" s="142" t="s">
        <v>21</v>
      </c>
      <c r="BC3" s="142" t="s">
        <v>152</v>
      </c>
      <c r="BD3" s="142" t="s">
        <v>83</v>
      </c>
    </row>
    <row r="4" s="1" customFormat="1" ht="24.96" customHeight="1">
      <c r="B4" s="22"/>
      <c r="D4" s="146" t="s">
        <v>153</v>
      </c>
      <c r="I4" s="141"/>
      <c r="L4" s="22"/>
      <c r="M4" s="147" t="s">
        <v>10</v>
      </c>
      <c r="AT4" s="19" t="s">
        <v>4</v>
      </c>
      <c r="AZ4" s="142" t="s">
        <v>154</v>
      </c>
      <c r="BA4" s="142" t="s">
        <v>155</v>
      </c>
      <c r="BB4" s="142" t="s">
        <v>21</v>
      </c>
      <c r="BC4" s="142" t="s">
        <v>156</v>
      </c>
      <c r="BD4" s="142" t="s">
        <v>83</v>
      </c>
    </row>
    <row r="5" s="1" customFormat="1" ht="6.96" customHeight="1">
      <c r="B5" s="22"/>
      <c r="I5" s="141"/>
      <c r="L5" s="22"/>
      <c r="AZ5" s="142" t="s">
        <v>157</v>
      </c>
      <c r="BA5" s="142" t="s">
        <v>158</v>
      </c>
      <c r="BB5" s="142" t="s">
        <v>21</v>
      </c>
      <c r="BC5" s="142" t="s">
        <v>159</v>
      </c>
      <c r="BD5" s="142" t="s">
        <v>83</v>
      </c>
    </row>
    <row r="6" s="1" customFormat="1" ht="12" customHeight="1">
      <c r="B6" s="22"/>
      <c r="D6" s="148" t="s">
        <v>16</v>
      </c>
      <c r="I6" s="141"/>
      <c r="L6" s="22"/>
      <c r="AZ6" s="142" t="s">
        <v>160</v>
      </c>
      <c r="BA6" s="142" t="s">
        <v>161</v>
      </c>
      <c r="BB6" s="142" t="s">
        <v>21</v>
      </c>
      <c r="BC6" s="142" t="s">
        <v>162</v>
      </c>
      <c r="BD6" s="142" t="s">
        <v>83</v>
      </c>
    </row>
    <row r="7" s="1" customFormat="1" ht="16.5" customHeight="1">
      <c r="B7" s="22"/>
      <c r="E7" s="149" t="str">
        <f>'Rekapitulace stavby'!K6</f>
        <v>SEN a stavební úpravy objektu občanského vybavení č.p. 37</v>
      </c>
      <c r="F7" s="148"/>
      <c r="G7" s="148"/>
      <c r="H7" s="148"/>
      <c r="I7" s="141"/>
      <c r="L7" s="22"/>
      <c r="AZ7" s="142" t="s">
        <v>163</v>
      </c>
      <c r="BA7" s="142" t="s">
        <v>164</v>
      </c>
      <c r="BB7" s="142" t="s">
        <v>21</v>
      </c>
      <c r="BC7" s="142" t="s">
        <v>165</v>
      </c>
      <c r="BD7" s="142" t="s">
        <v>83</v>
      </c>
    </row>
    <row r="8" s="1" customFormat="1" ht="12" customHeight="1">
      <c r="B8" s="22"/>
      <c r="D8" s="148" t="s">
        <v>166</v>
      </c>
      <c r="I8" s="141"/>
      <c r="L8" s="22"/>
      <c r="AZ8" s="142" t="s">
        <v>167</v>
      </c>
      <c r="BA8" s="142" t="s">
        <v>168</v>
      </c>
      <c r="BB8" s="142" t="s">
        <v>21</v>
      </c>
      <c r="BC8" s="142" t="s">
        <v>169</v>
      </c>
      <c r="BD8" s="142" t="s">
        <v>83</v>
      </c>
    </row>
    <row r="9" s="2" customFormat="1" ht="16.5" customHeight="1">
      <c r="A9" s="40"/>
      <c r="B9" s="46"/>
      <c r="C9" s="40"/>
      <c r="D9" s="40"/>
      <c r="E9" s="149" t="s">
        <v>170</v>
      </c>
      <c r="F9" s="40"/>
      <c r="G9" s="40"/>
      <c r="H9" s="40"/>
      <c r="I9" s="150"/>
      <c r="J9" s="40"/>
      <c r="K9" s="40"/>
      <c r="L9" s="151"/>
      <c r="S9" s="40"/>
      <c r="T9" s="40"/>
      <c r="U9" s="40"/>
      <c r="V9" s="40"/>
      <c r="W9" s="40"/>
      <c r="X9" s="40"/>
      <c r="Y9" s="40"/>
      <c r="Z9" s="40"/>
      <c r="AA9" s="40"/>
      <c r="AB9" s="40"/>
      <c r="AC9" s="40"/>
      <c r="AD9" s="40"/>
      <c r="AE9" s="40"/>
      <c r="AZ9" s="142" t="s">
        <v>171</v>
      </c>
      <c r="BA9" s="142" t="s">
        <v>172</v>
      </c>
      <c r="BB9" s="142" t="s">
        <v>21</v>
      </c>
      <c r="BC9" s="142" t="s">
        <v>173</v>
      </c>
      <c r="BD9" s="142" t="s">
        <v>83</v>
      </c>
    </row>
    <row r="10" s="2" customFormat="1" ht="12" customHeight="1">
      <c r="A10" s="40"/>
      <c r="B10" s="46"/>
      <c r="C10" s="40"/>
      <c r="D10" s="148" t="s">
        <v>174</v>
      </c>
      <c r="E10" s="40"/>
      <c r="F10" s="40"/>
      <c r="G10" s="40"/>
      <c r="H10" s="40"/>
      <c r="I10" s="150"/>
      <c r="J10" s="40"/>
      <c r="K10" s="40"/>
      <c r="L10" s="151"/>
      <c r="S10" s="40"/>
      <c r="T10" s="40"/>
      <c r="U10" s="40"/>
      <c r="V10" s="40"/>
      <c r="W10" s="40"/>
      <c r="X10" s="40"/>
      <c r="Y10" s="40"/>
      <c r="Z10" s="40"/>
      <c r="AA10" s="40"/>
      <c r="AB10" s="40"/>
      <c r="AC10" s="40"/>
      <c r="AD10" s="40"/>
      <c r="AE10" s="40"/>
      <c r="AZ10" s="142" t="s">
        <v>175</v>
      </c>
      <c r="BA10" s="142" t="s">
        <v>176</v>
      </c>
      <c r="BB10" s="142" t="s">
        <v>21</v>
      </c>
      <c r="BC10" s="142" t="s">
        <v>177</v>
      </c>
      <c r="BD10" s="142" t="s">
        <v>83</v>
      </c>
    </row>
    <row r="11" s="2" customFormat="1" ht="16.5" customHeight="1">
      <c r="A11" s="40"/>
      <c r="B11" s="46"/>
      <c r="C11" s="40"/>
      <c r="D11" s="40"/>
      <c r="E11" s="152" t="s">
        <v>178</v>
      </c>
      <c r="F11" s="40"/>
      <c r="G11" s="40"/>
      <c r="H11" s="40"/>
      <c r="I11" s="150"/>
      <c r="J11" s="40"/>
      <c r="K11" s="40"/>
      <c r="L11" s="151"/>
      <c r="S11" s="40"/>
      <c r="T11" s="40"/>
      <c r="U11" s="40"/>
      <c r="V11" s="40"/>
      <c r="W11" s="40"/>
      <c r="X11" s="40"/>
      <c r="Y11" s="40"/>
      <c r="Z11" s="40"/>
      <c r="AA11" s="40"/>
      <c r="AB11" s="40"/>
      <c r="AC11" s="40"/>
      <c r="AD11" s="40"/>
      <c r="AE11" s="40"/>
      <c r="AZ11" s="142" t="s">
        <v>179</v>
      </c>
      <c r="BA11" s="142" t="s">
        <v>180</v>
      </c>
      <c r="BB11" s="142" t="s">
        <v>21</v>
      </c>
      <c r="BC11" s="142" t="s">
        <v>181</v>
      </c>
      <c r="BD11" s="142" t="s">
        <v>83</v>
      </c>
    </row>
    <row r="12" s="2" customFormat="1">
      <c r="A12" s="40"/>
      <c r="B12" s="46"/>
      <c r="C12" s="40"/>
      <c r="D12" s="40"/>
      <c r="E12" s="40"/>
      <c r="F12" s="40"/>
      <c r="G12" s="40"/>
      <c r="H12" s="40"/>
      <c r="I12" s="150"/>
      <c r="J12" s="40"/>
      <c r="K12" s="40"/>
      <c r="L12" s="151"/>
      <c r="S12" s="40"/>
      <c r="T12" s="40"/>
      <c r="U12" s="40"/>
      <c r="V12" s="40"/>
      <c r="W12" s="40"/>
      <c r="X12" s="40"/>
      <c r="Y12" s="40"/>
      <c r="Z12" s="40"/>
      <c r="AA12" s="40"/>
      <c r="AB12" s="40"/>
      <c r="AC12" s="40"/>
      <c r="AD12" s="40"/>
      <c r="AE12" s="40"/>
      <c r="AZ12" s="142" t="s">
        <v>182</v>
      </c>
      <c r="BA12" s="142" t="s">
        <v>183</v>
      </c>
      <c r="BB12" s="142" t="s">
        <v>21</v>
      </c>
      <c r="BC12" s="142" t="s">
        <v>184</v>
      </c>
      <c r="BD12" s="142" t="s">
        <v>83</v>
      </c>
    </row>
    <row r="13" s="2" customFormat="1" ht="12" customHeight="1">
      <c r="A13" s="40"/>
      <c r="B13" s="46"/>
      <c r="C13" s="40"/>
      <c r="D13" s="148" t="s">
        <v>18</v>
      </c>
      <c r="E13" s="40"/>
      <c r="F13" s="135" t="s">
        <v>21</v>
      </c>
      <c r="G13" s="40"/>
      <c r="H13" s="40"/>
      <c r="I13" s="153" t="s">
        <v>20</v>
      </c>
      <c r="J13" s="135" t="s">
        <v>21</v>
      </c>
      <c r="K13" s="40"/>
      <c r="L13" s="151"/>
      <c r="S13" s="40"/>
      <c r="T13" s="40"/>
      <c r="U13" s="40"/>
      <c r="V13" s="40"/>
      <c r="W13" s="40"/>
      <c r="X13" s="40"/>
      <c r="Y13" s="40"/>
      <c r="Z13" s="40"/>
      <c r="AA13" s="40"/>
      <c r="AB13" s="40"/>
      <c r="AC13" s="40"/>
      <c r="AD13" s="40"/>
      <c r="AE13" s="40"/>
      <c r="AZ13" s="142" t="s">
        <v>185</v>
      </c>
      <c r="BA13" s="142" t="s">
        <v>186</v>
      </c>
      <c r="BB13" s="142" t="s">
        <v>21</v>
      </c>
      <c r="BC13" s="142" t="s">
        <v>187</v>
      </c>
      <c r="BD13" s="142" t="s">
        <v>83</v>
      </c>
    </row>
    <row r="14" s="2" customFormat="1" ht="12" customHeight="1">
      <c r="A14" s="40"/>
      <c r="B14" s="46"/>
      <c r="C14" s="40"/>
      <c r="D14" s="148" t="s">
        <v>22</v>
      </c>
      <c r="E14" s="40"/>
      <c r="F14" s="135" t="s">
        <v>23</v>
      </c>
      <c r="G14" s="40"/>
      <c r="H14" s="40"/>
      <c r="I14" s="153" t="s">
        <v>24</v>
      </c>
      <c r="J14" s="154" t="str">
        <f>'Rekapitulace stavby'!AN8</f>
        <v>7. 10. 2019</v>
      </c>
      <c r="K14" s="40"/>
      <c r="L14" s="151"/>
      <c r="S14" s="40"/>
      <c r="T14" s="40"/>
      <c r="U14" s="40"/>
      <c r="V14" s="40"/>
      <c r="W14" s="40"/>
      <c r="X14" s="40"/>
      <c r="Y14" s="40"/>
      <c r="Z14" s="40"/>
      <c r="AA14" s="40"/>
      <c r="AB14" s="40"/>
      <c r="AC14" s="40"/>
      <c r="AD14" s="40"/>
      <c r="AE14" s="40"/>
      <c r="AZ14" s="142" t="s">
        <v>188</v>
      </c>
      <c r="BA14" s="142" t="s">
        <v>189</v>
      </c>
      <c r="BB14" s="142" t="s">
        <v>21</v>
      </c>
      <c r="BC14" s="142" t="s">
        <v>190</v>
      </c>
      <c r="BD14" s="142" t="s">
        <v>83</v>
      </c>
    </row>
    <row r="15" s="2" customFormat="1" ht="10.8" customHeight="1">
      <c r="A15" s="40"/>
      <c r="B15" s="46"/>
      <c r="C15" s="40"/>
      <c r="D15" s="40"/>
      <c r="E15" s="40"/>
      <c r="F15" s="40"/>
      <c r="G15" s="40"/>
      <c r="H15" s="40"/>
      <c r="I15" s="150"/>
      <c r="J15" s="40"/>
      <c r="K15" s="40"/>
      <c r="L15" s="151"/>
      <c r="S15" s="40"/>
      <c r="T15" s="40"/>
      <c r="U15" s="40"/>
      <c r="V15" s="40"/>
      <c r="W15" s="40"/>
      <c r="X15" s="40"/>
      <c r="Y15" s="40"/>
      <c r="Z15" s="40"/>
      <c r="AA15" s="40"/>
      <c r="AB15" s="40"/>
      <c r="AC15" s="40"/>
      <c r="AD15" s="40"/>
      <c r="AE15" s="40"/>
      <c r="AZ15" s="142" t="s">
        <v>191</v>
      </c>
      <c r="BA15" s="142" t="s">
        <v>192</v>
      </c>
      <c r="BB15" s="142" t="s">
        <v>21</v>
      </c>
      <c r="BC15" s="142" t="s">
        <v>193</v>
      </c>
      <c r="BD15" s="142" t="s">
        <v>83</v>
      </c>
    </row>
    <row r="16" s="2" customFormat="1" ht="12" customHeight="1">
      <c r="A16" s="40"/>
      <c r="B16" s="46"/>
      <c r="C16" s="40"/>
      <c r="D16" s="148" t="s">
        <v>26</v>
      </c>
      <c r="E16" s="40"/>
      <c r="F16" s="40"/>
      <c r="G16" s="40"/>
      <c r="H16" s="40"/>
      <c r="I16" s="153" t="s">
        <v>27</v>
      </c>
      <c r="J16" s="135" t="s">
        <v>21</v>
      </c>
      <c r="K16" s="40"/>
      <c r="L16" s="151"/>
      <c r="S16" s="40"/>
      <c r="T16" s="40"/>
      <c r="U16" s="40"/>
      <c r="V16" s="40"/>
      <c r="W16" s="40"/>
      <c r="X16" s="40"/>
      <c r="Y16" s="40"/>
      <c r="Z16" s="40"/>
      <c r="AA16" s="40"/>
      <c r="AB16" s="40"/>
      <c r="AC16" s="40"/>
      <c r="AD16" s="40"/>
      <c r="AE16" s="40"/>
      <c r="AZ16" s="142" t="s">
        <v>194</v>
      </c>
      <c r="BA16" s="142" t="s">
        <v>195</v>
      </c>
      <c r="BB16" s="142" t="s">
        <v>21</v>
      </c>
      <c r="BC16" s="142" t="s">
        <v>196</v>
      </c>
      <c r="BD16" s="142" t="s">
        <v>83</v>
      </c>
    </row>
    <row r="17" s="2" customFormat="1" ht="18" customHeight="1">
      <c r="A17" s="40"/>
      <c r="B17" s="46"/>
      <c r="C17" s="40"/>
      <c r="D17" s="40"/>
      <c r="E17" s="135" t="s">
        <v>28</v>
      </c>
      <c r="F17" s="40"/>
      <c r="G17" s="40"/>
      <c r="H17" s="40"/>
      <c r="I17" s="153" t="s">
        <v>29</v>
      </c>
      <c r="J17" s="135" t="s">
        <v>21</v>
      </c>
      <c r="K17" s="40"/>
      <c r="L17" s="151"/>
      <c r="S17" s="40"/>
      <c r="T17" s="40"/>
      <c r="U17" s="40"/>
      <c r="V17" s="40"/>
      <c r="W17" s="40"/>
      <c r="X17" s="40"/>
      <c r="Y17" s="40"/>
      <c r="Z17" s="40"/>
      <c r="AA17" s="40"/>
      <c r="AB17" s="40"/>
      <c r="AC17" s="40"/>
      <c r="AD17" s="40"/>
      <c r="AE17" s="40"/>
      <c r="AZ17" s="142" t="s">
        <v>197</v>
      </c>
      <c r="BA17" s="142" t="s">
        <v>198</v>
      </c>
      <c r="BB17" s="142" t="s">
        <v>21</v>
      </c>
      <c r="BC17" s="142" t="s">
        <v>199</v>
      </c>
      <c r="BD17" s="142" t="s">
        <v>83</v>
      </c>
    </row>
    <row r="18" s="2" customFormat="1" ht="6.96" customHeight="1">
      <c r="A18" s="40"/>
      <c r="B18" s="46"/>
      <c r="C18" s="40"/>
      <c r="D18" s="40"/>
      <c r="E18" s="40"/>
      <c r="F18" s="40"/>
      <c r="G18" s="40"/>
      <c r="H18" s="40"/>
      <c r="I18" s="150"/>
      <c r="J18" s="40"/>
      <c r="K18" s="40"/>
      <c r="L18" s="151"/>
      <c r="S18" s="40"/>
      <c r="T18" s="40"/>
      <c r="U18" s="40"/>
      <c r="V18" s="40"/>
      <c r="W18" s="40"/>
      <c r="X18" s="40"/>
      <c r="Y18" s="40"/>
      <c r="Z18" s="40"/>
      <c r="AA18" s="40"/>
      <c r="AB18" s="40"/>
      <c r="AC18" s="40"/>
      <c r="AD18" s="40"/>
      <c r="AE18" s="40"/>
      <c r="AZ18" s="142" t="s">
        <v>200</v>
      </c>
      <c r="BA18" s="142" t="s">
        <v>201</v>
      </c>
      <c r="BB18" s="142" t="s">
        <v>21</v>
      </c>
      <c r="BC18" s="142" t="s">
        <v>202</v>
      </c>
      <c r="BD18" s="142" t="s">
        <v>83</v>
      </c>
    </row>
    <row r="19" s="2" customFormat="1" ht="12" customHeight="1">
      <c r="A19" s="40"/>
      <c r="B19" s="46"/>
      <c r="C19" s="40"/>
      <c r="D19" s="148" t="s">
        <v>30</v>
      </c>
      <c r="E19" s="40"/>
      <c r="F19" s="40"/>
      <c r="G19" s="40"/>
      <c r="H19" s="40"/>
      <c r="I19" s="153" t="s">
        <v>27</v>
      </c>
      <c r="J19" s="35" t="str">
        <f>'Rekapitulace stavby'!AN13</f>
        <v>Vyplň údaj</v>
      </c>
      <c r="K19" s="40"/>
      <c r="L19" s="151"/>
      <c r="S19" s="40"/>
      <c r="T19" s="40"/>
      <c r="U19" s="40"/>
      <c r="V19" s="40"/>
      <c r="W19" s="40"/>
      <c r="X19" s="40"/>
      <c r="Y19" s="40"/>
      <c r="Z19" s="40"/>
      <c r="AA19" s="40"/>
      <c r="AB19" s="40"/>
      <c r="AC19" s="40"/>
      <c r="AD19" s="40"/>
      <c r="AE19" s="40"/>
      <c r="AZ19" s="142" t="s">
        <v>203</v>
      </c>
      <c r="BA19" s="142" t="s">
        <v>204</v>
      </c>
      <c r="BB19" s="142" t="s">
        <v>21</v>
      </c>
      <c r="BC19" s="142" t="s">
        <v>205</v>
      </c>
      <c r="BD19" s="142" t="s">
        <v>83</v>
      </c>
    </row>
    <row r="20" s="2" customFormat="1" ht="18" customHeight="1">
      <c r="A20" s="40"/>
      <c r="B20" s="46"/>
      <c r="C20" s="40"/>
      <c r="D20" s="40"/>
      <c r="E20" s="35" t="str">
        <f>'Rekapitulace stavby'!E14</f>
        <v>Vyplň údaj</v>
      </c>
      <c r="F20" s="135"/>
      <c r="G20" s="135"/>
      <c r="H20" s="135"/>
      <c r="I20" s="153" t="s">
        <v>29</v>
      </c>
      <c r="J20" s="35" t="str">
        <f>'Rekapitulace stavby'!AN14</f>
        <v>Vyplň údaj</v>
      </c>
      <c r="K20" s="40"/>
      <c r="L20" s="151"/>
      <c r="S20" s="40"/>
      <c r="T20" s="40"/>
      <c r="U20" s="40"/>
      <c r="V20" s="40"/>
      <c r="W20" s="40"/>
      <c r="X20" s="40"/>
      <c r="Y20" s="40"/>
      <c r="Z20" s="40"/>
      <c r="AA20" s="40"/>
      <c r="AB20" s="40"/>
      <c r="AC20" s="40"/>
      <c r="AD20" s="40"/>
      <c r="AE20" s="40"/>
      <c r="AZ20" s="142" t="s">
        <v>206</v>
      </c>
      <c r="BA20" s="142" t="s">
        <v>207</v>
      </c>
      <c r="BB20" s="142" t="s">
        <v>21</v>
      </c>
      <c r="BC20" s="142" t="s">
        <v>208</v>
      </c>
      <c r="BD20" s="142" t="s">
        <v>83</v>
      </c>
    </row>
    <row r="21" s="2" customFormat="1" ht="6.96" customHeight="1">
      <c r="A21" s="40"/>
      <c r="B21" s="46"/>
      <c r="C21" s="40"/>
      <c r="D21" s="40"/>
      <c r="E21" s="40"/>
      <c r="F21" s="40"/>
      <c r="G21" s="40"/>
      <c r="H21" s="40"/>
      <c r="I21" s="150"/>
      <c r="J21" s="40"/>
      <c r="K21" s="40"/>
      <c r="L21" s="151"/>
      <c r="S21" s="40"/>
      <c r="T21" s="40"/>
      <c r="U21" s="40"/>
      <c r="V21" s="40"/>
      <c r="W21" s="40"/>
      <c r="X21" s="40"/>
      <c r="Y21" s="40"/>
      <c r="Z21" s="40"/>
      <c r="AA21" s="40"/>
      <c r="AB21" s="40"/>
      <c r="AC21" s="40"/>
      <c r="AD21" s="40"/>
      <c r="AE21" s="40"/>
      <c r="AZ21" s="142" t="s">
        <v>209</v>
      </c>
      <c r="BA21" s="142" t="s">
        <v>210</v>
      </c>
      <c r="BB21" s="142" t="s">
        <v>21</v>
      </c>
      <c r="BC21" s="142" t="s">
        <v>211</v>
      </c>
      <c r="BD21" s="142" t="s">
        <v>83</v>
      </c>
    </row>
    <row r="22" s="2" customFormat="1" ht="12" customHeight="1">
      <c r="A22" s="40"/>
      <c r="B22" s="46"/>
      <c r="C22" s="40"/>
      <c r="D22" s="148" t="s">
        <v>32</v>
      </c>
      <c r="E22" s="40"/>
      <c r="F22" s="40"/>
      <c r="G22" s="40"/>
      <c r="H22" s="40"/>
      <c r="I22" s="153" t="s">
        <v>27</v>
      </c>
      <c r="J22" s="135" t="s">
        <v>21</v>
      </c>
      <c r="K22" s="40"/>
      <c r="L22" s="151"/>
      <c r="S22" s="40"/>
      <c r="T22" s="40"/>
      <c r="U22" s="40"/>
      <c r="V22" s="40"/>
      <c r="W22" s="40"/>
      <c r="X22" s="40"/>
      <c r="Y22" s="40"/>
      <c r="Z22" s="40"/>
      <c r="AA22" s="40"/>
      <c r="AB22" s="40"/>
      <c r="AC22" s="40"/>
      <c r="AD22" s="40"/>
      <c r="AE22" s="40"/>
      <c r="AZ22" s="142" t="s">
        <v>212</v>
      </c>
      <c r="BA22" s="142" t="s">
        <v>213</v>
      </c>
      <c r="BB22" s="142" t="s">
        <v>21</v>
      </c>
      <c r="BC22" s="142" t="s">
        <v>214</v>
      </c>
      <c r="BD22" s="142" t="s">
        <v>83</v>
      </c>
    </row>
    <row r="23" s="2" customFormat="1" ht="18" customHeight="1">
      <c r="A23" s="40"/>
      <c r="B23" s="46"/>
      <c r="C23" s="40"/>
      <c r="D23" s="40"/>
      <c r="E23" s="135" t="s">
        <v>33</v>
      </c>
      <c r="F23" s="40"/>
      <c r="G23" s="40"/>
      <c r="H23" s="40"/>
      <c r="I23" s="153" t="s">
        <v>29</v>
      </c>
      <c r="J23" s="135" t="s">
        <v>21</v>
      </c>
      <c r="K23" s="40"/>
      <c r="L23" s="151"/>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0"/>
      <c r="J24" s="40"/>
      <c r="K24" s="40"/>
      <c r="L24" s="151"/>
      <c r="S24" s="40"/>
      <c r="T24" s="40"/>
      <c r="U24" s="40"/>
      <c r="V24" s="40"/>
      <c r="W24" s="40"/>
      <c r="X24" s="40"/>
      <c r="Y24" s="40"/>
      <c r="Z24" s="40"/>
      <c r="AA24" s="40"/>
      <c r="AB24" s="40"/>
      <c r="AC24" s="40"/>
      <c r="AD24" s="40"/>
      <c r="AE24" s="40"/>
    </row>
    <row r="25" s="2" customFormat="1" ht="12" customHeight="1">
      <c r="A25" s="40"/>
      <c r="B25" s="46"/>
      <c r="C25" s="40"/>
      <c r="D25" s="148" t="s">
        <v>35</v>
      </c>
      <c r="E25" s="40"/>
      <c r="F25" s="40"/>
      <c r="G25" s="40"/>
      <c r="H25" s="40"/>
      <c r="I25" s="153" t="s">
        <v>27</v>
      </c>
      <c r="J25" s="135" t="s">
        <v>36</v>
      </c>
      <c r="K25" s="40"/>
      <c r="L25" s="151"/>
      <c r="S25" s="40"/>
      <c r="T25" s="40"/>
      <c r="U25" s="40"/>
      <c r="V25" s="40"/>
      <c r="W25" s="40"/>
      <c r="X25" s="40"/>
      <c r="Y25" s="40"/>
      <c r="Z25" s="40"/>
      <c r="AA25" s="40"/>
      <c r="AB25" s="40"/>
      <c r="AC25" s="40"/>
      <c r="AD25" s="40"/>
      <c r="AE25" s="40"/>
    </row>
    <row r="26" s="2" customFormat="1" ht="18" customHeight="1">
      <c r="A26" s="40"/>
      <c r="B26" s="46"/>
      <c r="C26" s="40"/>
      <c r="D26" s="40"/>
      <c r="E26" s="135" t="s">
        <v>37</v>
      </c>
      <c r="F26" s="40"/>
      <c r="G26" s="40"/>
      <c r="H26" s="40"/>
      <c r="I26" s="153" t="s">
        <v>29</v>
      </c>
      <c r="J26" s="135" t="s">
        <v>21</v>
      </c>
      <c r="K26" s="40"/>
      <c r="L26" s="151"/>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0"/>
      <c r="J27" s="40"/>
      <c r="K27" s="40"/>
      <c r="L27" s="151"/>
      <c r="S27" s="40"/>
      <c r="T27" s="40"/>
      <c r="U27" s="40"/>
      <c r="V27" s="40"/>
      <c r="W27" s="40"/>
      <c r="X27" s="40"/>
      <c r="Y27" s="40"/>
      <c r="Z27" s="40"/>
      <c r="AA27" s="40"/>
      <c r="AB27" s="40"/>
      <c r="AC27" s="40"/>
      <c r="AD27" s="40"/>
      <c r="AE27" s="40"/>
    </row>
    <row r="28" s="2" customFormat="1" ht="12" customHeight="1">
      <c r="A28" s="40"/>
      <c r="B28" s="46"/>
      <c r="C28" s="40"/>
      <c r="D28" s="148" t="s">
        <v>38</v>
      </c>
      <c r="E28" s="40"/>
      <c r="F28" s="40"/>
      <c r="G28" s="40"/>
      <c r="H28" s="40"/>
      <c r="I28" s="150"/>
      <c r="J28" s="40"/>
      <c r="K28" s="40"/>
      <c r="L28" s="151"/>
      <c r="S28" s="40"/>
      <c r="T28" s="40"/>
      <c r="U28" s="40"/>
      <c r="V28" s="40"/>
      <c r="W28" s="40"/>
      <c r="X28" s="40"/>
      <c r="Y28" s="40"/>
      <c r="Z28" s="40"/>
      <c r="AA28" s="40"/>
      <c r="AB28" s="40"/>
      <c r="AC28" s="40"/>
      <c r="AD28" s="40"/>
      <c r="AE28" s="40"/>
    </row>
    <row r="29" s="8" customFormat="1" ht="83.25" customHeight="1">
      <c r="A29" s="155"/>
      <c r="B29" s="156"/>
      <c r="C29" s="155"/>
      <c r="D29" s="155"/>
      <c r="E29" s="157" t="s">
        <v>39</v>
      </c>
      <c r="F29" s="157"/>
      <c r="G29" s="157"/>
      <c r="H29" s="157"/>
      <c r="I29" s="158"/>
      <c r="J29" s="155"/>
      <c r="K29" s="155"/>
      <c r="L29" s="159"/>
      <c r="S29" s="155"/>
      <c r="T29" s="155"/>
      <c r="U29" s="155"/>
      <c r="V29" s="155"/>
      <c r="W29" s="155"/>
      <c r="X29" s="155"/>
      <c r="Y29" s="155"/>
      <c r="Z29" s="155"/>
      <c r="AA29" s="155"/>
      <c r="AB29" s="155"/>
      <c r="AC29" s="155"/>
      <c r="AD29" s="155"/>
      <c r="AE29" s="155"/>
    </row>
    <row r="30" s="2" customFormat="1" ht="6.96" customHeight="1">
      <c r="A30" s="40"/>
      <c r="B30" s="46"/>
      <c r="C30" s="40"/>
      <c r="D30" s="40"/>
      <c r="E30" s="40"/>
      <c r="F30" s="40"/>
      <c r="G30" s="40"/>
      <c r="H30" s="40"/>
      <c r="I30" s="150"/>
      <c r="J30" s="40"/>
      <c r="K30" s="40"/>
      <c r="L30" s="151"/>
      <c r="S30" s="40"/>
      <c r="T30" s="40"/>
      <c r="U30" s="40"/>
      <c r="V30" s="40"/>
      <c r="W30" s="40"/>
      <c r="X30" s="40"/>
      <c r="Y30" s="40"/>
      <c r="Z30" s="40"/>
      <c r="AA30" s="40"/>
      <c r="AB30" s="40"/>
      <c r="AC30" s="40"/>
      <c r="AD30" s="40"/>
      <c r="AE30" s="40"/>
    </row>
    <row r="31" s="2" customFormat="1" ht="6.96" customHeight="1">
      <c r="A31" s="40"/>
      <c r="B31" s="46"/>
      <c r="C31" s="40"/>
      <c r="D31" s="160"/>
      <c r="E31" s="160"/>
      <c r="F31" s="160"/>
      <c r="G31" s="160"/>
      <c r="H31" s="160"/>
      <c r="I31" s="161"/>
      <c r="J31" s="160"/>
      <c r="K31" s="160"/>
      <c r="L31" s="151"/>
      <c r="S31" s="40"/>
      <c r="T31" s="40"/>
      <c r="U31" s="40"/>
      <c r="V31" s="40"/>
      <c r="W31" s="40"/>
      <c r="X31" s="40"/>
      <c r="Y31" s="40"/>
      <c r="Z31" s="40"/>
      <c r="AA31" s="40"/>
      <c r="AB31" s="40"/>
      <c r="AC31" s="40"/>
      <c r="AD31" s="40"/>
      <c r="AE31" s="40"/>
    </row>
    <row r="32" s="2" customFormat="1" ht="25.44" customHeight="1">
      <c r="A32" s="40"/>
      <c r="B32" s="46"/>
      <c r="C32" s="40"/>
      <c r="D32" s="162" t="s">
        <v>40</v>
      </c>
      <c r="E32" s="40"/>
      <c r="F32" s="40"/>
      <c r="G32" s="40"/>
      <c r="H32" s="40"/>
      <c r="I32" s="150"/>
      <c r="J32" s="163">
        <f>ROUND(J110, 2)</f>
        <v>0</v>
      </c>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14.4" customHeight="1">
      <c r="A34" s="40"/>
      <c r="B34" s="46"/>
      <c r="C34" s="40"/>
      <c r="D34" s="40"/>
      <c r="E34" s="40"/>
      <c r="F34" s="164" t="s">
        <v>42</v>
      </c>
      <c r="G34" s="40"/>
      <c r="H34" s="40"/>
      <c r="I34" s="165" t="s">
        <v>41</v>
      </c>
      <c r="J34" s="164" t="s">
        <v>43</v>
      </c>
      <c r="K34" s="40"/>
      <c r="L34" s="151"/>
      <c r="S34" s="40"/>
      <c r="T34" s="40"/>
      <c r="U34" s="40"/>
      <c r="V34" s="40"/>
      <c r="W34" s="40"/>
      <c r="X34" s="40"/>
      <c r="Y34" s="40"/>
      <c r="Z34" s="40"/>
      <c r="AA34" s="40"/>
      <c r="AB34" s="40"/>
      <c r="AC34" s="40"/>
      <c r="AD34" s="40"/>
      <c r="AE34" s="40"/>
    </row>
    <row r="35" s="2" customFormat="1" ht="14.4" customHeight="1">
      <c r="A35" s="40"/>
      <c r="B35" s="46"/>
      <c r="C35" s="40"/>
      <c r="D35" s="166" t="s">
        <v>44</v>
      </c>
      <c r="E35" s="148" t="s">
        <v>45</v>
      </c>
      <c r="F35" s="167">
        <f>ROUND((SUM(BE110:BE1202)),  2)</f>
        <v>0</v>
      </c>
      <c r="G35" s="40"/>
      <c r="H35" s="40"/>
      <c r="I35" s="168">
        <v>0.20999999999999999</v>
      </c>
      <c r="J35" s="167">
        <f>ROUND(((SUM(BE110:BE1202))*I35),  2)</f>
        <v>0</v>
      </c>
      <c r="K35" s="40"/>
      <c r="L35" s="151"/>
      <c r="S35" s="40"/>
      <c r="T35" s="40"/>
      <c r="U35" s="40"/>
      <c r="V35" s="40"/>
      <c r="W35" s="40"/>
      <c r="X35" s="40"/>
      <c r="Y35" s="40"/>
      <c r="Z35" s="40"/>
      <c r="AA35" s="40"/>
      <c r="AB35" s="40"/>
      <c r="AC35" s="40"/>
      <c r="AD35" s="40"/>
      <c r="AE35" s="40"/>
    </row>
    <row r="36" s="2" customFormat="1" ht="14.4" customHeight="1">
      <c r="A36" s="40"/>
      <c r="B36" s="46"/>
      <c r="C36" s="40"/>
      <c r="D36" s="40"/>
      <c r="E36" s="148" t="s">
        <v>46</v>
      </c>
      <c r="F36" s="167">
        <f>ROUND((SUM(BF110:BF1202)),  2)</f>
        <v>0</v>
      </c>
      <c r="G36" s="40"/>
      <c r="H36" s="40"/>
      <c r="I36" s="168">
        <v>0.14999999999999999</v>
      </c>
      <c r="J36" s="167">
        <f>ROUND(((SUM(BF110:BF1202))*I36),  2)</f>
        <v>0</v>
      </c>
      <c r="K36" s="40"/>
      <c r="L36" s="151"/>
      <c r="S36" s="40"/>
      <c r="T36" s="40"/>
      <c r="U36" s="40"/>
      <c r="V36" s="40"/>
      <c r="W36" s="40"/>
      <c r="X36" s="40"/>
      <c r="Y36" s="40"/>
      <c r="Z36" s="40"/>
      <c r="AA36" s="40"/>
      <c r="AB36" s="40"/>
      <c r="AC36" s="40"/>
      <c r="AD36" s="40"/>
      <c r="AE36" s="40"/>
    </row>
    <row r="37" hidden="1" s="2" customFormat="1" ht="14.4" customHeight="1">
      <c r="A37" s="40"/>
      <c r="B37" s="46"/>
      <c r="C37" s="40"/>
      <c r="D37" s="40"/>
      <c r="E37" s="148" t="s">
        <v>47</v>
      </c>
      <c r="F37" s="167">
        <f>ROUND((SUM(BG110:BG1202)),  2)</f>
        <v>0</v>
      </c>
      <c r="G37" s="40"/>
      <c r="H37" s="40"/>
      <c r="I37" s="168">
        <v>0.20999999999999999</v>
      </c>
      <c r="J37" s="167">
        <f>0</f>
        <v>0</v>
      </c>
      <c r="K37" s="40"/>
      <c r="L37" s="151"/>
      <c r="S37" s="40"/>
      <c r="T37" s="40"/>
      <c r="U37" s="40"/>
      <c r="V37" s="40"/>
      <c r="W37" s="40"/>
      <c r="X37" s="40"/>
      <c r="Y37" s="40"/>
      <c r="Z37" s="40"/>
      <c r="AA37" s="40"/>
      <c r="AB37" s="40"/>
      <c r="AC37" s="40"/>
      <c r="AD37" s="40"/>
      <c r="AE37" s="40"/>
    </row>
    <row r="38" hidden="1" s="2" customFormat="1" ht="14.4" customHeight="1">
      <c r="A38" s="40"/>
      <c r="B38" s="46"/>
      <c r="C38" s="40"/>
      <c r="D38" s="40"/>
      <c r="E38" s="148" t="s">
        <v>48</v>
      </c>
      <c r="F38" s="167">
        <f>ROUND((SUM(BH110:BH1202)),  2)</f>
        <v>0</v>
      </c>
      <c r="G38" s="40"/>
      <c r="H38" s="40"/>
      <c r="I38" s="168">
        <v>0.14999999999999999</v>
      </c>
      <c r="J38" s="167">
        <f>0</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49</v>
      </c>
      <c r="F39" s="167">
        <f>ROUND((SUM(BI110:BI1202)),  2)</f>
        <v>0</v>
      </c>
      <c r="G39" s="40"/>
      <c r="H39" s="40"/>
      <c r="I39" s="168">
        <v>0</v>
      </c>
      <c r="J39" s="167">
        <f>0</f>
        <v>0</v>
      </c>
      <c r="K39" s="40"/>
      <c r="L39" s="151"/>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0"/>
      <c r="J40" s="40"/>
      <c r="K40" s="40"/>
      <c r="L40" s="151"/>
      <c r="S40" s="40"/>
      <c r="T40" s="40"/>
      <c r="U40" s="40"/>
      <c r="V40" s="40"/>
      <c r="W40" s="40"/>
      <c r="X40" s="40"/>
      <c r="Y40" s="40"/>
      <c r="Z40" s="40"/>
      <c r="AA40" s="40"/>
      <c r="AB40" s="40"/>
      <c r="AC40" s="40"/>
      <c r="AD40" s="40"/>
      <c r="AE40" s="40"/>
    </row>
    <row r="41" s="2" customFormat="1" ht="25.44" customHeight="1">
      <c r="A41" s="40"/>
      <c r="B41" s="46"/>
      <c r="C41" s="169"/>
      <c r="D41" s="170" t="s">
        <v>50</v>
      </c>
      <c r="E41" s="171"/>
      <c r="F41" s="171"/>
      <c r="G41" s="172" t="s">
        <v>51</v>
      </c>
      <c r="H41" s="173" t="s">
        <v>52</v>
      </c>
      <c r="I41" s="174"/>
      <c r="J41" s="175">
        <f>SUM(J32:J39)</f>
        <v>0</v>
      </c>
      <c r="K41" s="176"/>
      <c r="L41" s="151"/>
      <c r="S41" s="40"/>
      <c r="T41" s="40"/>
      <c r="U41" s="40"/>
      <c r="V41" s="40"/>
      <c r="W41" s="40"/>
      <c r="X41" s="40"/>
      <c r="Y41" s="40"/>
      <c r="Z41" s="40"/>
      <c r="AA41" s="40"/>
      <c r="AB41" s="40"/>
      <c r="AC41" s="40"/>
      <c r="AD41" s="40"/>
      <c r="AE41" s="40"/>
    </row>
    <row r="42" s="2" customFormat="1" ht="14.4" customHeight="1">
      <c r="A42" s="40"/>
      <c r="B42" s="177"/>
      <c r="C42" s="178"/>
      <c r="D42" s="178"/>
      <c r="E42" s="178"/>
      <c r="F42" s="178"/>
      <c r="G42" s="178"/>
      <c r="H42" s="178"/>
      <c r="I42" s="179"/>
      <c r="J42" s="178"/>
      <c r="K42" s="178"/>
      <c r="L42" s="151"/>
      <c r="S42" s="40"/>
      <c r="T42" s="40"/>
      <c r="U42" s="40"/>
      <c r="V42" s="40"/>
      <c r="W42" s="40"/>
      <c r="X42" s="40"/>
      <c r="Y42" s="40"/>
      <c r="Z42" s="40"/>
      <c r="AA42" s="40"/>
      <c r="AB42" s="40"/>
      <c r="AC42" s="40"/>
      <c r="AD42" s="40"/>
      <c r="AE42" s="40"/>
    </row>
    <row r="46" s="2" customFormat="1" ht="6.96" customHeight="1">
      <c r="A46" s="40"/>
      <c r="B46" s="180"/>
      <c r="C46" s="181"/>
      <c r="D46" s="181"/>
      <c r="E46" s="181"/>
      <c r="F46" s="181"/>
      <c r="G46" s="181"/>
      <c r="H46" s="181"/>
      <c r="I46" s="182"/>
      <c r="J46" s="181"/>
      <c r="K46" s="181"/>
      <c r="L46" s="151"/>
      <c r="S46" s="40"/>
      <c r="T46" s="40"/>
      <c r="U46" s="40"/>
      <c r="V46" s="40"/>
      <c r="W46" s="40"/>
      <c r="X46" s="40"/>
      <c r="Y46" s="40"/>
      <c r="Z46" s="40"/>
      <c r="AA46" s="40"/>
      <c r="AB46" s="40"/>
      <c r="AC46" s="40"/>
      <c r="AD46" s="40"/>
      <c r="AE46" s="40"/>
    </row>
    <row r="47" s="2" customFormat="1" ht="24.96" customHeight="1">
      <c r="A47" s="40"/>
      <c r="B47" s="41"/>
      <c r="C47" s="25" t="s">
        <v>215</v>
      </c>
      <c r="D47" s="42"/>
      <c r="E47" s="42"/>
      <c r="F47" s="42"/>
      <c r="G47" s="42"/>
      <c r="H47" s="42"/>
      <c r="I47" s="150"/>
      <c r="J47" s="42"/>
      <c r="K47" s="42"/>
      <c r="L47" s="151"/>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150"/>
      <c r="J48" s="42"/>
      <c r="K48" s="42"/>
      <c r="L48" s="151"/>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16.5" customHeight="1">
      <c r="A50" s="40"/>
      <c r="B50" s="41"/>
      <c r="C50" s="42"/>
      <c r="D50" s="42"/>
      <c r="E50" s="183" t="str">
        <f>E7</f>
        <v>SEN a stavební úpravy objektu občanského vybavení č.p. 37</v>
      </c>
      <c r="F50" s="34"/>
      <c r="G50" s="34"/>
      <c r="H50" s="34"/>
      <c r="I50" s="150"/>
      <c r="J50" s="42"/>
      <c r="K50" s="42"/>
      <c r="L50" s="151"/>
      <c r="S50" s="40"/>
      <c r="T50" s="40"/>
      <c r="U50" s="40"/>
      <c r="V50" s="40"/>
      <c r="W50" s="40"/>
      <c r="X50" s="40"/>
      <c r="Y50" s="40"/>
      <c r="Z50" s="40"/>
      <c r="AA50" s="40"/>
      <c r="AB50" s="40"/>
      <c r="AC50" s="40"/>
      <c r="AD50" s="40"/>
      <c r="AE50" s="40"/>
    </row>
    <row r="51" s="1" customFormat="1" ht="12" customHeight="1">
      <c r="B51" s="23"/>
      <c r="C51" s="34" t="s">
        <v>166</v>
      </c>
      <c r="D51" s="24"/>
      <c r="E51" s="24"/>
      <c r="F51" s="24"/>
      <c r="G51" s="24"/>
      <c r="H51" s="24"/>
      <c r="I51" s="141"/>
      <c r="J51" s="24"/>
      <c r="K51" s="24"/>
      <c r="L51" s="22"/>
    </row>
    <row r="52" s="2" customFormat="1" ht="16.5" customHeight="1">
      <c r="A52" s="40"/>
      <c r="B52" s="41"/>
      <c r="C52" s="42"/>
      <c r="D52" s="42"/>
      <c r="E52" s="183" t="s">
        <v>170</v>
      </c>
      <c r="F52" s="42"/>
      <c r="G52" s="42"/>
      <c r="H52" s="42"/>
      <c r="I52" s="150"/>
      <c r="J52" s="42"/>
      <c r="K52" s="42"/>
      <c r="L52" s="151"/>
      <c r="S52" s="40"/>
      <c r="T52" s="40"/>
      <c r="U52" s="40"/>
      <c r="V52" s="40"/>
      <c r="W52" s="40"/>
      <c r="X52" s="40"/>
      <c r="Y52" s="40"/>
      <c r="Z52" s="40"/>
      <c r="AA52" s="40"/>
      <c r="AB52" s="40"/>
      <c r="AC52" s="40"/>
      <c r="AD52" s="40"/>
      <c r="AE52" s="40"/>
    </row>
    <row r="53" s="2" customFormat="1" ht="12" customHeight="1">
      <c r="A53" s="40"/>
      <c r="B53" s="41"/>
      <c r="C53" s="34" t="s">
        <v>174</v>
      </c>
      <c r="D53" s="42"/>
      <c r="E53" s="42"/>
      <c r="F53" s="42"/>
      <c r="G53" s="42"/>
      <c r="H53" s="42"/>
      <c r="I53" s="150"/>
      <c r="J53" s="42"/>
      <c r="K53" s="42"/>
      <c r="L53" s="151"/>
      <c r="S53" s="40"/>
      <c r="T53" s="40"/>
      <c r="U53" s="40"/>
      <c r="V53" s="40"/>
      <c r="W53" s="40"/>
      <c r="X53" s="40"/>
      <c r="Y53" s="40"/>
      <c r="Z53" s="40"/>
      <c r="AA53" s="40"/>
      <c r="AB53" s="40"/>
      <c r="AC53" s="40"/>
      <c r="AD53" s="40"/>
      <c r="AE53" s="40"/>
    </row>
    <row r="54" s="2" customFormat="1" ht="16.5" customHeight="1">
      <c r="A54" s="40"/>
      <c r="B54" s="41"/>
      <c r="C54" s="42"/>
      <c r="D54" s="42"/>
      <c r="E54" s="71" t="str">
        <f>E11</f>
        <v>SO-01.1 - Architektonicko stavební řešení</v>
      </c>
      <c r="F54" s="42"/>
      <c r="G54" s="42"/>
      <c r="H54" s="42"/>
      <c r="I54" s="150"/>
      <c r="J54" s="42"/>
      <c r="K54" s="42"/>
      <c r="L54" s="151"/>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150"/>
      <c r="J55" s="42"/>
      <c r="K55" s="42"/>
      <c r="L55" s="151"/>
      <c r="S55" s="40"/>
      <c r="T55" s="40"/>
      <c r="U55" s="40"/>
      <c r="V55" s="40"/>
      <c r="W55" s="40"/>
      <c r="X55" s="40"/>
      <c r="Y55" s="40"/>
      <c r="Z55" s="40"/>
      <c r="AA55" s="40"/>
      <c r="AB55" s="40"/>
      <c r="AC55" s="40"/>
      <c r="AD55" s="40"/>
      <c r="AE55" s="40"/>
    </row>
    <row r="56" s="2" customFormat="1" ht="12" customHeight="1">
      <c r="A56" s="40"/>
      <c r="B56" s="41"/>
      <c r="C56" s="34" t="s">
        <v>22</v>
      </c>
      <c r="D56" s="42"/>
      <c r="E56" s="42"/>
      <c r="F56" s="29" t="str">
        <f>F14</f>
        <v>Libkovice 37</v>
      </c>
      <c r="G56" s="42"/>
      <c r="H56" s="42"/>
      <c r="I56" s="153" t="s">
        <v>24</v>
      </c>
      <c r="J56" s="74" t="str">
        <f>IF(J14="","",J14)</f>
        <v>7. 10. 2019</v>
      </c>
      <c r="K56" s="42"/>
      <c r="L56" s="151"/>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25.65" customHeight="1">
      <c r="A58" s="40"/>
      <c r="B58" s="41"/>
      <c r="C58" s="34" t="s">
        <v>26</v>
      </c>
      <c r="D58" s="42"/>
      <c r="E58" s="42"/>
      <c r="F58" s="29" t="str">
        <f>E17</f>
        <v>Obec Libkovice</v>
      </c>
      <c r="G58" s="42"/>
      <c r="H58" s="42"/>
      <c r="I58" s="153" t="s">
        <v>32</v>
      </c>
      <c r="J58" s="38" t="str">
        <f>E23</f>
        <v>SONETBUILDING s.r.o</v>
      </c>
      <c r="K58" s="42"/>
      <c r="L58" s="151"/>
      <c r="S58" s="40"/>
      <c r="T58" s="40"/>
      <c r="U58" s="40"/>
      <c r="V58" s="40"/>
      <c r="W58" s="40"/>
      <c r="X58" s="40"/>
      <c r="Y58" s="40"/>
      <c r="Z58" s="40"/>
      <c r="AA58" s="40"/>
      <c r="AB58" s="40"/>
      <c r="AC58" s="40"/>
      <c r="AD58" s="40"/>
      <c r="AE58" s="40"/>
    </row>
    <row r="59" s="2" customFormat="1" ht="15.15" customHeight="1">
      <c r="A59" s="40"/>
      <c r="B59" s="41"/>
      <c r="C59" s="34" t="s">
        <v>30</v>
      </c>
      <c r="D59" s="42"/>
      <c r="E59" s="42"/>
      <c r="F59" s="29" t="str">
        <f>IF(E20="","",E20)</f>
        <v>Vyplň údaj</v>
      </c>
      <c r="G59" s="42"/>
      <c r="H59" s="42"/>
      <c r="I59" s="153" t="s">
        <v>35</v>
      </c>
      <c r="J59" s="38" t="str">
        <f>E26</f>
        <v>Toman Martin</v>
      </c>
      <c r="K59" s="42"/>
      <c r="L59" s="151"/>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150"/>
      <c r="J60" s="42"/>
      <c r="K60" s="42"/>
      <c r="L60" s="151"/>
      <c r="S60" s="40"/>
      <c r="T60" s="40"/>
      <c r="U60" s="40"/>
      <c r="V60" s="40"/>
      <c r="W60" s="40"/>
      <c r="X60" s="40"/>
      <c r="Y60" s="40"/>
      <c r="Z60" s="40"/>
      <c r="AA60" s="40"/>
      <c r="AB60" s="40"/>
      <c r="AC60" s="40"/>
      <c r="AD60" s="40"/>
      <c r="AE60" s="40"/>
    </row>
    <row r="61" s="2" customFormat="1" ht="29.28" customHeight="1">
      <c r="A61" s="40"/>
      <c r="B61" s="41"/>
      <c r="C61" s="184" t="s">
        <v>216</v>
      </c>
      <c r="D61" s="185"/>
      <c r="E61" s="185"/>
      <c r="F61" s="185"/>
      <c r="G61" s="185"/>
      <c r="H61" s="185"/>
      <c r="I61" s="186"/>
      <c r="J61" s="187" t="s">
        <v>217</v>
      </c>
      <c r="K61" s="185"/>
      <c r="L61" s="151"/>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150"/>
      <c r="J62" s="42"/>
      <c r="K62" s="42"/>
      <c r="L62" s="151"/>
      <c r="S62" s="40"/>
      <c r="T62" s="40"/>
      <c r="U62" s="40"/>
      <c r="V62" s="40"/>
      <c r="W62" s="40"/>
      <c r="X62" s="40"/>
      <c r="Y62" s="40"/>
      <c r="Z62" s="40"/>
      <c r="AA62" s="40"/>
      <c r="AB62" s="40"/>
      <c r="AC62" s="40"/>
      <c r="AD62" s="40"/>
      <c r="AE62" s="40"/>
    </row>
    <row r="63" s="2" customFormat="1" ht="22.8" customHeight="1">
      <c r="A63" s="40"/>
      <c r="B63" s="41"/>
      <c r="C63" s="188" t="s">
        <v>72</v>
      </c>
      <c r="D63" s="42"/>
      <c r="E63" s="42"/>
      <c r="F63" s="42"/>
      <c r="G63" s="42"/>
      <c r="H63" s="42"/>
      <c r="I63" s="150"/>
      <c r="J63" s="104">
        <f>J110</f>
        <v>0</v>
      </c>
      <c r="K63" s="42"/>
      <c r="L63" s="151"/>
      <c r="S63" s="40"/>
      <c r="T63" s="40"/>
      <c r="U63" s="40"/>
      <c r="V63" s="40"/>
      <c r="W63" s="40"/>
      <c r="X63" s="40"/>
      <c r="Y63" s="40"/>
      <c r="Z63" s="40"/>
      <c r="AA63" s="40"/>
      <c r="AB63" s="40"/>
      <c r="AC63" s="40"/>
      <c r="AD63" s="40"/>
      <c r="AE63" s="40"/>
      <c r="AU63" s="19" t="s">
        <v>218</v>
      </c>
    </row>
    <row r="64" s="9" customFormat="1" ht="24.96" customHeight="1">
      <c r="A64" s="9"/>
      <c r="B64" s="189"/>
      <c r="C64" s="190"/>
      <c r="D64" s="191" t="s">
        <v>219</v>
      </c>
      <c r="E64" s="192"/>
      <c r="F64" s="192"/>
      <c r="G64" s="192"/>
      <c r="H64" s="192"/>
      <c r="I64" s="193"/>
      <c r="J64" s="194">
        <f>J111</f>
        <v>0</v>
      </c>
      <c r="K64" s="190"/>
      <c r="L64" s="195"/>
      <c r="S64" s="9"/>
      <c r="T64" s="9"/>
      <c r="U64" s="9"/>
      <c r="V64" s="9"/>
      <c r="W64" s="9"/>
      <c r="X64" s="9"/>
      <c r="Y64" s="9"/>
      <c r="Z64" s="9"/>
      <c r="AA64" s="9"/>
      <c r="AB64" s="9"/>
      <c r="AC64" s="9"/>
      <c r="AD64" s="9"/>
      <c r="AE64" s="9"/>
    </row>
    <row r="65" s="10" customFormat="1" ht="19.92" customHeight="1">
      <c r="A65" s="10"/>
      <c r="B65" s="196"/>
      <c r="C65" s="127"/>
      <c r="D65" s="197" t="s">
        <v>220</v>
      </c>
      <c r="E65" s="198"/>
      <c r="F65" s="198"/>
      <c r="G65" s="198"/>
      <c r="H65" s="198"/>
      <c r="I65" s="199"/>
      <c r="J65" s="200">
        <f>J112</f>
        <v>0</v>
      </c>
      <c r="K65" s="127"/>
      <c r="L65" s="201"/>
      <c r="S65" s="10"/>
      <c r="T65" s="10"/>
      <c r="U65" s="10"/>
      <c r="V65" s="10"/>
      <c r="W65" s="10"/>
      <c r="X65" s="10"/>
      <c r="Y65" s="10"/>
      <c r="Z65" s="10"/>
      <c r="AA65" s="10"/>
      <c r="AB65" s="10"/>
      <c r="AC65" s="10"/>
      <c r="AD65" s="10"/>
      <c r="AE65" s="10"/>
    </row>
    <row r="66" s="10" customFormat="1" ht="19.92" customHeight="1">
      <c r="A66" s="10"/>
      <c r="B66" s="196"/>
      <c r="C66" s="127"/>
      <c r="D66" s="197" t="s">
        <v>221</v>
      </c>
      <c r="E66" s="198"/>
      <c r="F66" s="198"/>
      <c r="G66" s="198"/>
      <c r="H66" s="198"/>
      <c r="I66" s="199"/>
      <c r="J66" s="200">
        <f>J159</f>
        <v>0</v>
      </c>
      <c r="K66" s="127"/>
      <c r="L66" s="201"/>
      <c r="S66" s="10"/>
      <c r="T66" s="10"/>
      <c r="U66" s="10"/>
      <c r="V66" s="10"/>
      <c r="W66" s="10"/>
      <c r="X66" s="10"/>
      <c r="Y66" s="10"/>
      <c r="Z66" s="10"/>
      <c r="AA66" s="10"/>
      <c r="AB66" s="10"/>
      <c r="AC66" s="10"/>
      <c r="AD66" s="10"/>
      <c r="AE66" s="10"/>
    </row>
    <row r="67" s="10" customFormat="1" ht="19.92" customHeight="1">
      <c r="A67" s="10"/>
      <c r="B67" s="196"/>
      <c r="C67" s="127"/>
      <c r="D67" s="197" t="s">
        <v>222</v>
      </c>
      <c r="E67" s="198"/>
      <c r="F67" s="198"/>
      <c r="G67" s="198"/>
      <c r="H67" s="198"/>
      <c r="I67" s="199"/>
      <c r="J67" s="200">
        <f>J192</f>
        <v>0</v>
      </c>
      <c r="K67" s="127"/>
      <c r="L67" s="201"/>
      <c r="S67" s="10"/>
      <c r="T67" s="10"/>
      <c r="U67" s="10"/>
      <c r="V67" s="10"/>
      <c r="W67" s="10"/>
      <c r="X67" s="10"/>
      <c r="Y67" s="10"/>
      <c r="Z67" s="10"/>
      <c r="AA67" s="10"/>
      <c r="AB67" s="10"/>
      <c r="AC67" s="10"/>
      <c r="AD67" s="10"/>
      <c r="AE67" s="10"/>
    </row>
    <row r="68" s="10" customFormat="1" ht="19.92" customHeight="1">
      <c r="A68" s="10"/>
      <c r="B68" s="196"/>
      <c r="C68" s="127"/>
      <c r="D68" s="197" t="s">
        <v>223</v>
      </c>
      <c r="E68" s="198"/>
      <c r="F68" s="198"/>
      <c r="G68" s="198"/>
      <c r="H68" s="198"/>
      <c r="I68" s="199"/>
      <c r="J68" s="200">
        <f>J231</f>
        <v>0</v>
      </c>
      <c r="K68" s="127"/>
      <c r="L68" s="201"/>
      <c r="S68" s="10"/>
      <c r="T68" s="10"/>
      <c r="U68" s="10"/>
      <c r="V68" s="10"/>
      <c r="W68" s="10"/>
      <c r="X68" s="10"/>
      <c r="Y68" s="10"/>
      <c r="Z68" s="10"/>
      <c r="AA68" s="10"/>
      <c r="AB68" s="10"/>
      <c r="AC68" s="10"/>
      <c r="AD68" s="10"/>
      <c r="AE68" s="10"/>
    </row>
    <row r="69" s="10" customFormat="1" ht="19.92" customHeight="1">
      <c r="A69" s="10"/>
      <c r="B69" s="196"/>
      <c r="C69" s="127"/>
      <c r="D69" s="197" t="s">
        <v>224</v>
      </c>
      <c r="E69" s="198"/>
      <c r="F69" s="198"/>
      <c r="G69" s="198"/>
      <c r="H69" s="198"/>
      <c r="I69" s="199"/>
      <c r="J69" s="200">
        <f>J266</f>
        <v>0</v>
      </c>
      <c r="K69" s="127"/>
      <c r="L69" s="201"/>
      <c r="S69" s="10"/>
      <c r="T69" s="10"/>
      <c r="U69" s="10"/>
      <c r="V69" s="10"/>
      <c r="W69" s="10"/>
      <c r="X69" s="10"/>
      <c r="Y69" s="10"/>
      <c r="Z69" s="10"/>
      <c r="AA69" s="10"/>
      <c r="AB69" s="10"/>
      <c r="AC69" s="10"/>
      <c r="AD69" s="10"/>
      <c r="AE69" s="10"/>
    </row>
    <row r="70" s="10" customFormat="1" ht="19.92" customHeight="1">
      <c r="A70" s="10"/>
      <c r="B70" s="196"/>
      <c r="C70" s="127"/>
      <c r="D70" s="197" t="s">
        <v>225</v>
      </c>
      <c r="E70" s="198"/>
      <c r="F70" s="198"/>
      <c r="G70" s="198"/>
      <c r="H70" s="198"/>
      <c r="I70" s="199"/>
      <c r="J70" s="200">
        <f>J486</f>
        <v>0</v>
      </c>
      <c r="K70" s="127"/>
      <c r="L70" s="201"/>
      <c r="S70" s="10"/>
      <c r="T70" s="10"/>
      <c r="U70" s="10"/>
      <c r="V70" s="10"/>
      <c r="W70" s="10"/>
      <c r="X70" s="10"/>
      <c r="Y70" s="10"/>
      <c r="Z70" s="10"/>
      <c r="AA70" s="10"/>
      <c r="AB70" s="10"/>
      <c r="AC70" s="10"/>
      <c r="AD70" s="10"/>
      <c r="AE70" s="10"/>
    </row>
    <row r="71" s="10" customFormat="1" ht="19.92" customHeight="1">
      <c r="A71" s="10"/>
      <c r="B71" s="196"/>
      <c r="C71" s="127"/>
      <c r="D71" s="197" t="s">
        <v>226</v>
      </c>
      <c r="E71" s="198"/>
      <c r="F71" s="198"/>
      <c r="G71" s="198"/>
      <c r="H71" s="198"/>
      <c r="I71" s="199"/>
      <c r="J71" s="200">
        <f>J605</f>
        <v>0</v>
      </c>
      <c r="K71" s="127"/>
      <c r="L71" s="201"/>
      <c r="S71" s="10"/>
      <c r="T71" s="10"/>
      <c r="U71" s="10"/>
      <c r="V71" s="10"/>
      <c r="W71" s="10"/>
      <c r="X71" s="10"/>
      <c r="Y71" s="10"/>
      <c r="Z71" s="10"/>
      <c r="AA71" s="10"/>
      <c r="AB71" s="10"/>
      <c r="AC71" s="10"/>
      <c r="AD71" s="10"/>
      <c r="AE71" s="10"/>
    </row>
    <row r="72" s="10" customFormat="1" ht="19.92" customHeight="1">
      <c r="A72" s="10"/>
      <c r="B72" s="196"/>
      <c r="C72" s="127"/>
      <c r="D72" s="197" t="s">
        <v>227</v>
      </c>
      <c r="E72" s="198"/>
      <c r="F72" s="198"/>
      <c r="G72" s="198"/>
      <c r="H72" s="198"/>
      <c r="I72" s="199"/>
      <c r="J72" s="200">
        <f>J616</f>
        <v>0</v>
      </c>
      <c r="K72" s="127"/>
      <c r="L72" s="201"/>
      <c r="S72" s="10"/>
      <c r="T72" s="10"/>
      <c r="U72" s="10"/>
      <c r="V72" s="10"/>
      <c r="W72" s="10"/>
      <c r="X72" s="10"/>
      <c r="Y72" s="10"/>
      <c r="Z72" s="10"/>
      <c r="AA72" s="10"/>
      <c r="AB72" s="10"/>
      <c r="AC72" s="10"/>
      <c r="AD72" s="10"/>
      <c r="AE72" s="10"/>
    </row>
    <row r="73" s="9" customFormat="1" ht="24.96" customHeight="1">
      <c r="A73" s="9"/>
      <c r="B73" s="189"/>
      <c r="C73" s="190"/>
      <c r="D73" s="191" t="s">
        <v>228</v>
      </c>
      <c r="E73" s="192"/>
      <c r="F73" s="192"/>
      <c r="G73" s="192"/>
      <c r="H73" s="192"/>
      <c r="I73" s="193"/>
      <c r="J73" s="194">
        <f>J619</f>
        <v>0</v>
      </c>
      <c r="K73" s="190"/>
      <c r="L73" s="195"/>
      <c r="S73" s="9"/>
      <c r="T73" s="9"/>
      <c r="U73" s="9"/>
      <c r="V73" s="9"/>
      <c r="W73" s="9"/>
      <c r="X73" s="9"/>
      <c r="Y73" s="9"/>
      <c r="Z73" s="9"/>
      <c r="AA73" s="9"/>
      <c r="AB73" s="9"/>
      <c r="AC73" s="9"/>
      <c r="AD73" s="9"/>
      <c r="AE73" s="9"/>
    </row>
    <row r="74" s="10" customFormat="1" ht="19.92" customHeight="1">
      <c r="A74" s="10"/>
      <c r="B74" s="196"/>
      <c r="C74" s="127"/>
      <c r="D74" s="197" t="s">
        <v>229</v>
      </c>
      <c r="E74" s="198"/>
      <c r="F74" s="198"/>
      <c r="G74" s="198"/>
      <c r="H74" s="198"/>
      <c r="I74" s="199"/>
      <c r="J74" s="200">
        <f>J620</f>
        <v>0</v>
      </c>
      <c r="K74" s="127"/>
      <c r="L74" s="201"/>
      <c r="S74" s="10"/>
      <c r="T74" s="10"/>
      <c r="U74" s="10"/>
      <c r="V74" s="10"/>
      <c r="W74" s="10"/>
      <c r="X74" s="10"/>
      <c r="Y74" s="10"/>
      <c r="Z74" s="10"/>
      <c r="AA74" s="10"/>
      <c r="AB74" s="10"/>
      <c r="AC74" s="10"/>
      <c r="AD74" s="10"/>
      <c r="AE74" s="10"/>
    </row>
    <row r="75" s="10" customFormat="1" ht="19.92" customHeight="1">
      <c r="A75" s="10"/>
      <c r="B75" s="196"/>
      <c r="C75" s="127"/>
      <c r="D75" s="197" t="s">
        <v>230</v>
      </c>
      <c r="E75" s="198"/>
      <c r="F75" s="198"/>
      <c r="G75" s="198"/>
      <c r="H75" s="198"/>
      <c r="I75" s="199"/>
      <c r="J75" s="200">
        <f>J649</f>
        <v>0</v>
      </c>
      <c r="K75" s="127"/>
      <c r="L75" s="201"/>
      <c r="S75" s="10"/>
      <c r="T75" s="10"/>
      <c r="U75" s="10"/>
      <c r="V75" s="10"/>
      <c r="W75" s="10"/>
      <c r="X75" s="10"/>
      <c r="Y75" s="10"/>
      <c r="Z75" s="10"/>
      <c r="AA75" s="10"/>
      <c r="AB75" s="10"/>
      <c r="AC75" s="10"/>
      <c r="AD75" s="10"/>
      <c r="AE75" s="10"/>
    </row>
    <row r="76" s="10" customFormat="1" ht="19.92" customHeight="1">
      <c r="A76" s="10"/>
      <c r="B76" s="196"/>
      <c r="C76" s="127"/>
      <c r="D76" s="197" t="s">
        <v>231</v>
      </c>
      <c r="E76" s="198"/>
      <c r="F76" s="198"/>
      <c r="G76" s="198"/>
      <c r="H76" s="198"/>
      <c r="I76" s="199"/>
      <c r="J76" s="200">
        <f>J690</f>
        <v>0</v>
      </c>
      <c r="K76" s="127"/>
      <c r="L76" s="201"/>
      <c r="S76" s="10"/>
      <c r="T76" s="10"/>
      <c r="U76" s="10"/>
      <c r="V76" s="10"/>
      <c r="W76" s="10"/>
      <c r="X76" s="10"/>
      <c r="Y76" s="10"/>
      <c r="Z76" s="10"/>
      <c r="AA76" s="10"/>
      <c r="AB76" s="10"/>
      <c r="AC76" s="10"/>
      <c r="AD76" s="10"/>
      <c r="AE76" s="10"/>
    </row>
    <row r="77" s="10" customFormat="1" ht="19.92" customHeight="1">
      <c r="A77" s="10"/>
      <c r="B77" s="196"/>
      <c r="C77" s="127"/>
      <c r="D77" s="197" t="s">
        <v>232</v>
      </c>
      <c r="E77" s="198"/>
      <c r="F77" s="198"/>
      <c r="G77" s="198"/>
      <c r="H77" s="198"/>
      <c r="I77" s="199"/>
      <c r="J77" s="200">
        <f>J703</f>
        <v>0</v>
      </c>
      <c r="K77" s="127"/>
      <c r="L77" s="201"/>
      <c r="S77" s="10"/>
      <c r="T77" s="10"/>
      <c r="U77" s="10"/>
      <c r="V77" s="10"/>
      <c r="W77" s="10"/>
      <c r="X77" s="10"/>
      <c r="Y77" s="10"/>
      <c r="Z77" s="10"/>
      <c r="AA77" s="10"/>
      <c r="AB77" s="10"/>
      <c r="AC77" s="10"/>
      <c r="AD77" s="10"/>
      <c r="AE77" s="10"/>
    </row>
    <row r="78" s="10" customFormat="1" ht="19.92" customHeight="1">
      <c r="A78" s="10"/>
      <c r="B78" s="196"/>
      <c r="C78" s="127"/>
      <c r="D78" s="197" t="s">
        <v>233</v>
      </c>
      <c r="E78" s="198"/>
      <c r="F78" s="198"/>
      <c r="G78" s="198"/>
      <c r="H78" s="198"/>
      <c r="I78" s="199"/>
      <c r="J78" s="200">
        <f>J711</f>
        <v>0</v>
      </c>
      <c r="K78" s="127"/>
      <c r="L78" s="201"/>
      <c r="S78" s="10"/>
      <c r="T78" s="10"/>
      <c r="U78" s="10"/>
      <c r="V78" s="10"/>
      <c r="W78" s="10"/>
      <c r="X78" s="10"/>
      <c r="Y78" s="10"/>
      <c r="Z78" s="10"/>
      <c r="AA78" s="10"/>
      <c r="AB78" s="10"/>
      <c r="AC78" s="10"/>
      <c r="AD78" s="10"/>
      <c r="AE78" s="10"/>
    </row>
    <row r="79" s="10" customFormat="1" ht="19.92" customHeight="1">
      <c r="A79" s="10"/>
      <c r="B79" s="196"/>
      <c r="C79" s="127"/>
      <c r="D79" s="197" t="s">
        <v>234</v>
      </c>
      <c r="E79" s="198"/>
      <c r="F79" s="198"/>
      <c r="G79" s="198"/>
      <c r="H79" s="198"/>
      <c r="I79" s="199"/>
      <c r="J79" s="200">
        <f>J728</f>
        <v>0</v>
      </c>
      <c r="K79" s="127"/>
      <c r="L79" s="201"/>
      <c r="S79" s="10"/>
      <c r="T79" s="10"/>
      <c r="U79" s="10"/>
      <c r="V79" s="10"/>
      <c r="W79" s="10"/>
      <c r="X79" s="10"/>
      <c r="Y79" s="10"/>
      <c r="Z79" s="10"/>
      <c r="AA79" s="10"/>
      <c r="AB79" s="10"/>
      <c r="AC79" s="10"/>
      <c r="AD79" s="10"/>
      <c r="AE79" s="10"/>
    </row>
    <row r="80" s="10" customFormat="1" ht="19.92" customHeight="1">
      <c r="A80" s="10"/>
      <c r="B80" s="196"/>
      <c r="C80" s="127"/>
      <c r="D80" s="197" t="s">
        <v>235</v>
      </c>
      <c r="E80" s="198"/>
      <c r="F80" s="198"/>
      <c r="G80" s="198"/>
      <c r="H80" s="198"/>
      <c r="I80" s="199"/>
      <c r="J80" s="200">
        <f>J802</f>
        <v>0</v>
      </c>
      <c r="K80" s="127"/>
      <c r="L80" s="201"/>
      <c r="S80" s="10"/>
      <c r="T80" s="10"/>
      <c r="U80" s="10"/>
      <c r="V80" s="10"/>
      <c r="W80" s="10"/>
      <c r="X80" s="10"/>
      <c r="Y80" s="10"/>
      <c r="Z80" s="10"/>
      <c r="AA80" s="10"/>
      <c r="AB80" s="10"/>
      <c r="AC80" s="10"/>
      <c r="AD80" s="10"/>
      <c r="AE80" s="10"/>
    </row>
    <row r="81" s="10" customFormat="1" ht="19.92" customHeight="1">
      <c r="A81" s="10"/>
      <c r="B81" s="196"/>
      <c r="C81" s="127"/>
      <c r="D81" s="197" t="s">
        <v>236</v>
      </c>
      <c r="E81" s="198"/>
      <c r="F81" s="198"/>
      <c r="G81" s="198"/>
      <c r="H81" s="198"/>
      <c r="I81" s="199"/>
      <c r="J81" s="200">
        <f>J851</f>
        <v>0</v>
      </c>
      <c r="K81" s="127"/>
      <c r="L81" s="201"/>
      <c r="S81" s="10"/>
      <c r="T81" s="10"/>
      <c r="U81" s="10"/>
      <c r="V81" s="10"/>
      <c r="W81" s="10"/>
      <c r="X81" s="10"/>
      <c r="Y81" s="10"/>
      <c r="Z81" s="10"/>
      <c r="AA81" s="10"/>
      <c r="AB81" s="10"/>
      <c r="AC81" s="10"/>
      <c r="AD81" s="10"/>
      <c r="AE81" s="10"/>
    </row>
    <row r="82" s="10" customFormat="1" ht="19.92" customHeight="1">
      <c r="A82" s="10"/>
      <c r="B82" s="196"/>
      <c r="C82" s="127"/>
      <c r="D82" s="197" t="s">
        <v>237</v>
      </c>
      <c r="E82" s="198"/>
      <c r="F82" s="198"/>
      <c r="G82" s="198"/>
      <c r="H82" s="198"/>
      <c r="I82" s="199"/>
      <c r="J82" s="200">
        <f>J941</f>
        <v>0</v>
      </c>
      <c r="K82" s="127"/>
      <c r="L82" s="201"/>
      <c r="S82" s="10"/>
      <c r="T82" s="10"/>
      <c r="U82" s="10"/>
      <c r="V82" s="10"/>
      <c r="W82" s="10"/>
      <c r="X82" s="10"/>
      <c r="Y82" s="10"/>
      <c r="Z82" s="10"/>
      <c r="AA82" s="10"/>
      <c r="AB82" s="10"/>
      <c r="AC82" s="10"/>
      <c r="AD82" s="10"/>
      <c r="AE82" s="10"/>
    </row>
    <row r="83" s="10" customFormat="1" ht="19.92" customHeight="1">
      <c r="A83" s="10"/>
      <c r="B83" s="196"/>
      <c r="C83" s="127"/>
      <c r="D83" s="197" t="s">
        <v>238</v>
      </c>
      <c r="E83" s="198"/>
      <c r="F83" s="198"/>
      <c r="G83" s="198"/>
      <c r="H83" s="198"/>
      <c r="I83" s="199"/>
      <c r="J83" s="200">
        <f>J997</f>
        <v>0</v>
      </c>
      <c r="K83" s="127"/>
      <c r="L83" s="201"/>
      <c r="S83" s="10"/>
      <c r="T83" s="10"/>
      <c r="U83" s="10"/>
      <c r="V83" s="10"/>
      <c r="W83" s="10"/>
      <c r="X83" s="10"/>
      <c r="Y83" s="10"/>
      <c r="Z83" s="10"/>
      <c r="AA83" s="10"/>
      <c r="AB83" s="10"/>
      <c r="AC83" s="10"/>
      <c r="AD83" s="10"/>
      <c r="AE83" s="10"/>
    </row>
    <row r="84" s="10" customFormat="1" ht="19.92" customHeight="1">
      <c r="A84" s="10"/>
      <c r="B84" s="196"/>
      <c r="C84" s="127"/>
      <c r="D84" s="197" t="s">
        <v>239</v>
      </c>
      <c r="E84" s="198"/>
      <c r="F84" s="198"/>
      <c r="G84" s="198"/>
      <c r="H84" s="198"/>
      <c r="I84" s="199"/>
      <c r="J84" s="200">
        <f>J1082</f>
        <v>0</v>
      </c>
      <c r="K84" s="127"/>
      <c r="L84" s="201"/>
      <c r="S84" s="10"/>
      <c r="T84" s="10"/>
      <c r="U84" s="10"/>
      <c r="V84" s="10"/>
      <c r="W84" s="10"/>
      <c r="X84" s="10"/>
      <c r="Y84" s="10"/>
      <c r="Z84" s="10"/>
      <c r="AA84" s="10"/>
      <c r="AB84" s="10"/>
      <c r="AC84" s="10"/>
      <c r="AD84" s="10"/>
      <c r="AE84" s="10"/>
    </row>
    <row r="85" s="10" customFormat="1" ht="19.92" customHeight="1">
      <c r="A85" s="10"/>
      <c r="B85" s="196"/>
      <c r="C85" s="127"/>
      <c r="D85" s="197" t="s">
        <v>240</v>
      </c>
      <c r="E85" s="198"/>
      <c r="F85" s="198"/>
      <c r="G85" s="198"/>
      <c r="H85" s="198"/>
      <c r="I85" s="199"/>
      <c r="J85" s="200">
        <f>J1107</f>
        <v>0</v>
      </c>
      <c r="K85" s="127"/>
      <c r="L85" s="201"/>
      <c r="S85" s="10"/>
      <c r="T85" s="10"/>
      <c r="U85" s="10"/>
      <c r="V85" s="10"/>
      <c r="W85" s="10"/>
      <c r="X85" s="10"/>
      <c r="Y85" s="10"/>
      <c r="Z85" s="10"/>
      <c r="AA85" s="10"/>
      <c r="AB85" s="10"/>
      <c r="AC85" s="10"/>
      <c r="AD85" s="10"/>
      <c r="AE85" s="10"/>
    </row>
    <row r="86" s="10" customFormat="1" ht="19.92" customHeight="1">
      <c r="A86" s="10"/>
      <c r="B86" s="196"/>
      <c r="C86" s="127"/>
      <c r="D86" s="197" t="s">
        <v>241</v>
      </c>
      <c r="E86" s="198"/>
      <c r="F86" s="198"/>
      <c r="G86" s="198"/>
      <c r="H86" s="198"/>
      <c r="I86" s="199"/>
      <c r="J86" s="200">
        <f>J1131</f>
        <v>0</v>
      </c>
      <c r="K86" s="127"/>
      <c r="L86" s="201"/>
      <c r="S86" s="10"/>
      <c r="T86" s="10"/>
      <c r="U86" s="10"/>
      <c r="V86" s="10"/>
      <c r="W86" s="10"/>
      <c r="X86" s="10"/>
      <c r="Y86" s="10"/>
      <c r="Z86" s="10"/>
      <c r="AA86" s="10"/>
      <c r="AB86" s="10"/>
      <c r="AC86" s="10"/>
      <c r="AD86" s="10"/>
      <c r="AE86" s="10"/>
    </row>
    <row r="87" s="10" customFormat="1" ht="19.92" customHeight="1">
      <c r="A87" s="10"/>
      <c r="B87" s="196"/>
      <c r="C87" s="127"/>
      <c r="D87" s="197" t="s">
        <v>242</v>
      </c>
      <c r="E87" s="198"/>
      <c r="F87" s="198"/>
      <c r="G87" s="198"/>
      <c r="H87" s="198"/>
      <c r="I87" s="199"/>
      <c r="J87" s="200">
        <f>J1155</f>
        <v>0</v>
      </c>
      <c r="K87" s="127"/>
      <c r="L87" s="201"/>
      <c r="S87" s="10"/>
      <c r="T87" s="10"/>
      <c r="U87" s="10"/>
      <c r="V87" s="10"/>
      <c r="W87" s="10"/>
      <c r="X87" s="10"/>
      <c r="Y87" s="10"/>
      <c r="Z87" s="10"/>
      <c r="AA87" s="10"/>
      <c r="AB87" s="10"/>
      <c r="AC87" s="10"/>
      <c r="AD87" s="10"/>
      <c r="AE87" s="10"/>
    </row>
    <row r="88" s="10" customFormat="1" ht="19.92" customHeight="1">
      <c r="A88" s="10"/>
      <c r="B88" s="196"/>
      <c r="C88" s="127"/>
      <c r="D88" s="197" t="s">
        <v>243</v>
      </c>
      <c r="E88" s="198"/>
      <c r="F88" s="198"/>
      <c r="G88" s="198"/>
      <c r="H88" s="198"/>
      <c r="I88" s="199"/>
      <c r="J88" s="200">
        <f>J1195</f>
        <v>0</v>
      </c>
      <c r="K88" s="127"/>
      <c r="L88" s="201"/>
      <c r="S88" s="10"/>
      <c r="T88" s="10"/>
      <c r="U88" s="10"/>
      <c r="V88" s="10"/>
      <c r="W88" s="10"/>
      <c r="X88" s="10"/>
      <c r="Y88" s="10"/>
      <c r="Z88" s="10"/>
      <c r="AA88" s="10"/>
      <c r="AB88" s="10"/>
      <c r="AC88" s="10"/>
      <c r="AD88" s="10"/>
      <c r="AE88" s="10"/>
    </row>
    <row r="89" s="2" customFormat="1" ht="21.84" customHeight="1">
      <c r="A89" s="40"/>
      <c r="B89" s="41"/>
      <c r="C89" s="42"/>
      <c r="D89" s="42"/>
      <c r="E89" s="42"/>
      <c r="F89" s="42"/>
      <c r="G89" s="42"/>
      <c r="H89" s="42"/>
      <c r="I89" s="150"/>
      <c r="J89" s="42"/>
      <c r="K89" s="42"/>
      <c r="L89" s="151"/>
      <c r="S89" s="40"/>
      <c r="T89" s="40"/>
      <c r="U89" s="40"/>
      <c r="V89" s="40"/>
      <c r="W89" s="40"/>
      <c r="X89" s="40"/>
      <c r="Y89" s="40"/>
      <c r="Z89" s="40"/>
      <c r="AA89" s="40"/>
      <c r="AB89" s="40"/>
      <c r="AC89" s="40"/>
      <c r="AD89" s="40"/>
      <c r="AE89" s="40"/>
    </row>
    <row r="90" s="2" customFormat="1" ht="6.96" customHeight="1">
      <c r="A90" s="40"/>
      <c r="B90" s="61"/>
      <c r="C90" s="62"/>
      <c r="D90" s="62"/>
      <c r="E90" s="62"/>
      <c r="F90" s="62"/>
      <c r="G90" s="62"/>
      <c r="H90" s="62"/>
      <c r="I90" s="179"/>
      <c r="J90" s="62"/>
      <c r="K90" s="62"/>
      <c r="L90" s="151"/>
      <c r="S90" s="40"/>
      <c r="T90" s="40"/>
      <c r="U90" s="40"/>
      <c r="V90" s="40"/>
      <c r="W90" s="40"/>
      <c r="X90" s="40"/>
      <c r="Y90" s="40"/>
      <c r="Z90" s="40"/>
      <c r="AA90" s="40"/>
      <c r="AB90" s="40"/>
      <c r="AC90" s="40"/>
      <c r="AD90" s="40"/>
      <c r="AE90" s="40"/>
    </row>
    <row r="94" s="2" customFormat="1" ht="6.96" customHeight="1">
      <c r="A94" s="40"/>
      <c r="B94" s="63"/>
      <c r="C94" s="64"/>
      <c r="D94" s="64"/>
      <c r="E94" s="64"/>
      <c r="F94" s="64"/>
      <c r="G94" s="64"/>
      <c r="H94" s="64"/>
      <c r="I94" s="182"/>
      <c r="J94" s="64"/>
      <c r="K94" s="64"/>
      <c r="L94" s="151"/>
      <c r="S94" s="40"/>
      <c r="T94" s="40"/>
      <c r="U94" s="40"/>
      <c r="V94" s="40"/>
      <c r="W94" s="40"/>
      <c r="X94" s="40"/>
      <c r="Y94" s="40"/>
      <c r="Z94" s="40"/>
      <c r="AA94" s="40"/>
      <c r="AB94" s="40"/>
      <c r="AC94" s="40"/>
      <c r="AD94" s="40"/>
      <c r="AE94" s="40"/>
    </row>
    <row r="95" s="2" customFormat="1" ht="24.96" customHeight="1">
      <c r="A95" s="40"/>
      <c r="B95" s="41"/>
      <c r="C95" s="25" t="s">
        <v>244</v>
      </c>
      <c r="D95" s="42"/>
      <c r="E95" s="42"/>
      <c r="F95" s="42"/>
      <c r="G95" s="42"/>
      <c r="H95" s="42"/>
      <c r="I95" s="150"/>
      <c r="J95" s="42"/>
      <c r="K95" s="42"/>
      <c r="L95" s="151"/>
      <c r="S95" s="40"/>
      <c r="T95" s="40"/>
      <c r="U95" s="40"/>
      <c r="V95" s="40"/>
      <c r="W95" s="40"/>
      <c r="X95" s="40"/>
      <c r="Y95" s="40"/>
      <c r="Z95" s="40"/>
      <c r="AA95" s="40"/>
      <c r="AB95" s="40"/>
      <c r="AC95" s="40"/>
      <c r="AD95" s="40"/>
      <c r="AE95" s="40"/>
    </row>
    <row r="96" s="2" customFormat="1" ht="6.96" customHeight="1">
      <c r="A96" s="40"/>
      <c r="B96" s="41"/>
      <c r="C96" s="42"/>
      <c r="D96" s="42"/>
      <c r="E96" s="42"/>
      <c r="F96" s="42"/>
      <c r="G96" s="42"/>
      <c r="H96" s="42"/>
      <c r="I96" s="150"/>
      <c r="J96" s="42"/>
      <c r="K96" s="42"/>
      <c r="L96" s="151"/>
      <c r="S96" s="40"/>
      <c r="T96" s="40"/>
      <c r="U96" s="40"/>
      <c r="V96" s="40"/>
      <c r="W96" s="40"/>
      <c r="X96" s="40"/>
      <c r="Y96" s="40"/>
      <c r="Z96" s="40"/>
      <c r="AA96" s="40"/>
      <c r="AB96" s="40"/>
      <c r="AC96" s="40"/>
      <c r="AD96" s="40"/>
      <c r="AE96" s="40"/>
    </row>
    <row r="97" s="2" customFormat="1" ht="12" customHeight="1">
      <c r="A97" s="40"/>
      <c r="B97" s="41"/>
      <c r="C97" s="34" t="s">
        <v>16</v>
      </c>
      <c r="D97" s="42"/>
      <c r="E97" s="42"/>
      <c r="F97" s="42"/>
      <c r="G97" s="42"/>
      <c r="H97" s="42"/>
      <c r="I97" s="150"/>
      <c r="J97" s="42"/>
      <c r="K97" s="42"/>
      <c r="L97" s="151"/>
      <c r="S97" s="40"/>
      <c r="T97" s="40"/>
      <c r="U97" s="40"/>
      <c r="V97" s="40"/>
      <c r="W97" s="40"/>
      <c r="X97" s="40"/>
      <c r="Y97" s="40"/>
      <c r="Z97" s="40"/>
      <c r="AA97" s="40"/>
      <c r="AB97" s="40"/>
      <c r="AC97" s="40"/>
      <c r="AD97" s="40"/>
      <c r="AE97" s="40"/>
    </row>
    <row r="98" s="2" customFormat="1" ht="16.5" customHeight="1">
      <c r="A98" s="40"/>
      <c r="B98" s="41"/>
      <c r="C98" s="42"/>
      <c r="D98" s="42"/>
      <c r="E98" s="183" t="str">
        <f>E7</f>
        <v>SEN a stavební úpravy objektu občanského vybavení č.p. 37</v>
      </c>
      <c r="F98" s="34"/>
      <c r="G98" s="34"/>
      <c r="H98" s="34"/>
      <c r="I98" s="150"/>
      <c r="J98" s="42"/>
      <c r="K98" s="42"/>
      <c r="L98" s="151"/>
      <c r="S98" s="40"/>
      <c r="T98" s="40"/>
      <c r="U98" s="40"/>
      <c r="V98" s="40"/>
      <c r="W98" s="40"/>
      <c r="X98" s="40"/>
      <c r="Y98" s="40"/>
      <c r="Z98" s="40"/>
      <c r="AA98" s="40"/>
      <c r="AB98" s="40"/>
      <c r="AC98" s="40"/>
      <c r="AD98" s="40"/>
      <c r="AE98" s="40"/>
    </row>
    <row r="99" s="1" customFormat="1" ht="12" customHeight="1">
      <c r="B99" s="23"/>
      <c r="C99" s="34" t="s">
        <v>166</v>
      </c>
      <c r="D99" s="24"/>
      <c r="E99" s="24"/>
      <c r="F99" s="24"/>
      <c r="G99" s="24"/>
      <c r="H99" s="24"/>
      <c r="I99" s="141"/>
      <c r="J99" s="24"/>
      <c r="K99" s="24"/>
      <c r="L99" s="22"/>
    </row>
    <row r="100" s="2" customFormat="1" ht="16.5" customHeight="1">
      <c r="A100" s="40"/>
      <c r="B100" s="41"/>
      <c r="C100" s="42"/>
      <c r="D100" s="42"/>
      <c r="E100" s="183" t="s">
        <v>170</v>
      </c>
      <c r="F100" s="42"/>
      <c r="G100" s="42"/>
      <c r="H100" s="42"/>
      <c r="I100" s="150"/>
      <c r="J100" s="42"/>
      <c r="K100" s="42"/>
      <c r="L100" s="151"/>
      <c r="S100" s="40"/>
      <c r="T100" s="40"/>
      <c r="U100" s="40"/>
      <c r="V100" s="40"/>
      <c r="W100" s="40"/>
      <c r="X100" s="40"/>
      <c r="Y100" s="40"/>
      <c r="Z100" s="40"/>
      <c r="AA100" s="40"/>
      <c r="AB100" s="40"/>
      <c r="AC100" s="40"/>
      <c r="AD100" s="40"/>
      <c r="AE100" s="40"/>
    </row>
    <row r="101" s="2" customFormat="1" ht="12" customHeight="1">
      <c r="A101" s="40"/>
      <c r="B101" s="41"/>
      <c r="C101" s="34" t="s">
        <v>174</v>
      </c>
      <c r="D101" s="42"/>
      <c r="E101" s="42"/>
      <c r="F101" s="42"/>
      <c r="G101" s="42"/>
      <c r="H101" s="42"/>
      <c r="I101" s="150"/>
      <c r="J101" s="42"/>
      <c r="K101" s="42"/>
      <c r="L101" s="151"/>
      <c r="S101" s="40"/>
      <c r="T101" s="40"/>
      <c r="U101" s="40"/>
      <c r="V101" s="40"/>
      <c r="W101" s="40"/>
      <c r="X101" s="40"/>
      <c r="Y101" s="40"/>
      <c r="Z101" s="40"/>
      <c r="AA101" s="40"/>
      <c r="AB101" s="40"/>
      <c r="AC101" s="40"/>
      <c r="AD101" s="40"/>
      <c r="AE101" s="40"/>
    </row>
    <row r="102" s="2" customFormat="1" ht="16.5" customHeight="1">
      <c r="A102" s="40"/>
      <c r="B102" s="41"/>
      <c r="C102" s="42"/>
      <c r="D102" s="42"/>
      <c r="E102" s="71" t="str">
        <f>E11</f>
        <v>SO-01.1 - Architektonicko stavební řešení</v>
      </c>
      <c r="F102" s="42"/>
      <c r="G102" s="42"/>
      <c r="H102" s="42"/>
      <c r="I102" s="150"/>
      <c r="J102" s="42"/>
      <c r="K102" s="42"/>
      <c r="L102" s="151"/>
      <c r="S102" s="40"/>
      <c r="T102" s="40"/>
      <c r="U102" s="40"/>
      <c r="V102" s="40"/>
      <c r="W102" s="40"/>
      <c r="X102" s="40"/>
      <c r="Y102" s="40"/>
      <c r="Z102" s="40"/>
      <c r="AA102" s="40"/>
      <c r="AB102" s="40"/>
      <c r="AC102" s="40"/>
      <c r="AD102" s="40"/>
      <c r="AE102" s="40"/>
    </row>
    <row r="103" s="2" customFormat="1" ht="6.96" customHeight="1">
      <c r="A103" s="40"/>
      <c r="B103" s="41"/>
      <c r="C103" s="42"/>
      <c r="D103" s="42"/>
      <c r="E103" s="42"/>
      <c r="F103" s="42"/>
      <c r="G103" s="42"/>
      <c r="H103" s="42"/>
      <c r="I103" s="150"/>
      <c r="J103" s="42"/>
      <c r="K103" s="42"/>
      <c r="L103" s="151"/>
      <c r="S103" s="40"/>
      <c r="T103" s="40"/>
      <c r="U103" s="40"/>
      <c r="V103" s="40"/>
      <c r="W103" s="40"/>
      <c r="X103" s="40"/>
      <c r="Y103" s="40"/>
      <c r="Z103" s="40"/>
      <c r="AA103" s="40"/>
      <c r="AB103" s="40"/>
      <c r="AC103" s="40"/>
      <c r="AD103" s="40"/>
      <c r="AE103" s="40"/>
    </row>
    <row r="104" s="2" customFormat="1" ht="12" customHeight="1">
      <c r="A104" s="40"/>
      <c r="B104" s="41"/>
      <c r="C104" s="34" t="s">
        <v>22</v>
      </c>
      <c r="D104" s="42"/>
      <c r="E104" s="42"/>
      <c r="F104" s="29" t="str">
        <f>F14</f>
        <v>Libkovice 37</v>
      </c>
      <c r="G104" s="42"/>
      <c r="H104" s="42"/>
      <c r="I104" s="153" t="s">
        <v>24</v>
      </c>
      <c r="J104" s="74" t="str">
        <f>IF(J14="","",J14)</f>
        <v>7. 10. 2019</v>
      </c>
      <c r="K104" s="42"/>
      <c r="L104" s="151"/>
      <c r="S104" s="40"/>
      <c r="T104" s="40"/>
      <c r="U104" s="40"/>
      <c r="V104" s="40"/>
      <c r="W104" s="40"/>
      <c r="X104" s="40"/>
      <c r="Y104" s="40"/>
      <c r="Z104" s="40"/>
      <c r="AA104" s="40"/>
      <c r="AB104" s="40"/>
      <c r="AC104" s="40"/>
      <c r="AD104" s="40"/>
      <c r="AE104" s="40"/>
    </row>
    <row r="105" s="2" customFormat="1" ht="6.96" customHeight="1">
      <c r="A105" s="40"/>
      <c r="B105" s="41"/>
      <c r="C105" s="42"/>
      <c r="D105" s="42"/>
      <c r="E105" s="42"/>
      <c r="F105" s="42"/>
      <c r="G105" s="42"/>
      <c r="H105" s="42"/>
      <c r="I105" s="150"/>
      <c r="J105" s="42"/>
      <c r="K105" s="42"/>
      <c r="L105" s="151"/>
      <c r="S105" s="40"/>
      <c r="T105" s="40"/>
      <c r="U105" s="40"/>
      <c r="V105" s="40"/>
      <c r="W105" s="40"/>
      <c r="X105" s="40"/>
      <c r="Y105" s="40"/>
      <c r="Z105" s="40"/>
      <c r="AA105" s="40"/>
      <c r="AB105" s="40"/>
      <c r="AC105" s="40"/>
      <c r="AD105" s="40"/>
      <c r="AE105" s="40"/>
    </row>
    <row r="106" s="2" customFormat="1" ht="25.65" customHeight="1">
      <c r="A106" s="40"/>
      <c r="B106" s="41"/>
      <c r="C106" s="34" t="s">
        <v>26</v>
      </c>
      <c r="D106" s="42"/>
      <c r="E106" s="42"/>
      <c r="F106" s="29" t="str">
        <f>E17</f>
        <v>Obec Libkovice</v>
      </c>
      <c r="G106" s="42"/>
      <c r="H106" s="42"/>
      <c r="I106" s="153" t="s">
        <v>32</v>
      </c>
      <c r="J106" s="38" t="str">
        <f>E23</f>
        <v>SONETBUILDING s.r.o</v>
      </c>
      <c r="K106" s="42"/>
      <c r="L106" s="151"/>
      <c r="S106" s="40"/>
      <c r="T106" s="40"/>
      <c r="U106" s="40"/>
      <c r="V106" s="40"/>
      <c r="W106" s="40"/>
      <c r="X106" s="40"/>
      <c r="Y106" s="40"/>
      <c r="Z106" s="40"/>
      <c r="AA106" s="40"/>
      <c r="AB106" s="40"/>
      <c r="AC106" s="40"/>
      <c r="AD106" s="40"/>
      <c r="AE106" s="40"/>
    </row>
    <row r="107" s="2" customFormat="1" ht="15.15" customHeight="1">
      <c r="A107" s="40"/>
      <c r="B107" s="41"/>
      <c r="C107" s="34" t="s">
        <v>30</v>
      </c>
      <c r="D107" s="42"/>
      <c r="E107" s="42"/>
      <c r="F107" s="29" t="str">
        <f>IF(E20="","",E20)</f>
        <v>Vyplň údaj</v>
      </c>
      <c r="G107" s="42"/>
      <c r="H107" s="42"/>
      <c r="I107" s="153" t="s">
        <v>35</v>
      </c>
      <c r="J107" s="38" t="str">
        <f>E26</f>
        <v>Toman Martin</v>
      </c>
      <c r="K107" s="42"/>
      <c r="L107" s="151"/>
      <c r="S107" s="40"/>
      <c r="T107" s="40"/>
      <c r="U107" s="40"/>
      <c r="V107" s="40"/>
      <c r="W107" s="40"/>
      <c r="X107" s="40"/>
      <c r="Y107" s="40"/>
      <c r="Z107" s="40"/>
      <c r="AA107" s="40"/>
      <c r="AB107" s="40"/>
      <c r="AC107" s="40"/>
      <c r="AD107" s="40"/>
      <c r="AE107" s="40"/>
    </row>
    <row r="108" s="2" customFormat="1" ht="10.32" customHeight="1">
      <c r="A108" s="40"/>
      <c r="B108" s="41"/>
      <c r="C108" s="42"/>
      <c r="D108" s="42"/>
      <c r="E108" s="42"/>
      <c r="F108" s="42"/>
      <c r="G108" s="42"/>
      <c r="H108" s="42"/>
      <c r="I108" s="150"/>
      <c r="J108" s="42"/>
      <c r="K108" s="42"/>
      <c r="L108" s="151"/>
      <c r="S108" s="40"/>
      <c r="T108" s="40"/>
      <c r="U108" s="40"/>
      <c r="V108" s="40"/>
      <c r="W108" s="40"/>
      <c r="X108" s="40"/>
      <c r="Y108" s="40"/>
      <c r="Z108" s="40"/>
      <c r="AA108" s="40"/>
      <c r="AB108" s="40"/>
      <c r="AC108" s="40"/>
      <c r="AD108" s="40"/>
      <c r="AE108" s="40"/>
    </row>
    <row r="109" s="11" customFormat="1" ht="29.28" customHeight="1">
      <c r="A109" s="202"/>
      <c r="B109" s="203"/>
      <c r="C109" s="204" t="s">
        <v>245</v>
      </c>
      <c r="D109" s="205" t="s">
        <v>59</v>
      </c>
      <c r="E109" s="205" t="s">
        <v>55</v>
      </c>
      <c r="F109" s="205" t="s">
        <v>56</v>
      </c>
      <c r="G109" s="205" t="s">
        <v>246</v>
      </c>
      <c r="H109" s="205" t="s">
        <v>247</v>
      </c>
      <c r="I109" s="206" t="s">
        <v>248</v>
      </c>
      <c r="J109" s="205" t="s">
        <v>217</v>
      </c>
      <c r="K109" s="207" t="s">
        <v>249</v>
      </c>
      <c r="L109" s="208"/>
      <c r="M109" s="94" t="s">
        <v>21</v>
      </c>
      <c r="N109" s="95" t="s">
        <v>44</v>
      </c>
      <c r="O109" s="95" t="s">
        <v>250</v>
      </c>
      <c r="P109" s="95" t="s">
        <v>251</v>
      </c>
      <c r="Q109" s="95" t="s">
        <v>252</v>
      </c>
      <c r="R109" s="95" t="s">
        <v>253</v>
      </c>
      <c r="S109" s="95" t="s">
        <v>254</v>
      </c>
      <c r="T109" s="96" t="s">
        <v>255</v>
      </c>
      <c r="U109" s="202"/>
      <c r="V109" s="202"/>
      <c r="W109" s="202"/>
      <c r="X109" s="202"/>
      <c r="Y109" s="202"/>
      <c r="Z109" s="202"/>
      <c r="AA109" s="202"/>
      <c r="AB109" s="202"/>
      <c r="AC109" s="202"/>
      <c r="AD109" s="202"/>
      <c r="AE109" s="202"/>
    </row>
    <row r="110" s="2" customFormat="1" ht="22.8" customHeight="1">
      <c r="A110" s="40"/>
      <c r="B110" s="41"/>
      <c r="C110" s="101" t="s">
        <v>256</v>
      </c>
      <c r="D110" s="42"/>
      <c r="E110" s="42"/>
      <c r="F110" s="42"/>
      <c r="G110" s="42"/>
      <c r="H110" s="42"/>
      <c r="I110" s="150"/>
      <c r="J110" s="209">
        <f>BK110</f>
        <v>0</v>
      </c>
      <c r="K110" s="42"/>
      <c r="L110" s="46"/>
      <c r="M110" s="97"/>
      <c r="N110" s="210"/>
      <c r="O110" s="98"/>
      <c r="P110" s="211">
        <f>P111+P619</f>
        <v>0</v>
      </c>
      <c r="Q110" s="98"/>
      <c r="R110" s="211">
        <f>R111+R619</f>
        <v>88.683679769999998</v>
      </c>
      <c r="S110" s="98"/>
      <c r="T110" s="212">
        <f>T111+T619</f>
        <v>50.99346826</v>
      </c>
      <c r="U110" s="40"/>
      <c r="V110" s="40"/>
      <c r="W110" s="40"/>
      <c r="X110" s="40"/>
      <c r="Y110" s="40"/>
      <c r="Z110" s="40"/>
      <c r="AA110" s="40"/>
      <c r="AB110" s="40"/>
      <c r="AC110" s="40"/>
      <c r="AD110" s="40"/>
      <c r="AE110" s="40"/>
      <c r="AT110" s="19" t="s">
        <v>73</v>
      </c>
      <c r="AU110" s="19" t="s">
        <v>218</v>
      </c>
      <c r="BK110" s="213">
        <f>BK111+BK619</f>
        <v>0</v>
      </c>
    </row>
    <row r="111" s="12" customFormat="1" ht="25.92" customHeight="1">
      <c r="A111" s="12"/>
      <c r="B111" s="214"/>
      <c r="C111" s="215"/>
      <c r="D111" s="216" t="s">
        <v>73</v>
      </c>
      <c r="E111" s="217" t="s">
        <v>257</v>
      </c>
      <c r="F111" s="217" t="s">
        <v>258</v>
      </c>
      <c r="G111" s="215"/>
      <c r="H111" s="215"/>
      <c r="I111" s="218"/>
      <c r="J111" s="219">
        <f>BK111</f>
        <v>0</v>
      </c>
      <c r="K111" s="215"/>
      <c r="L111" s="220"/>
      <c r="M111" s="221"/>
      <c r="N111" s="222"/>
      <c r="O111" s="222"/>
      <c r="P111" s="223">
        <f>P112+P159+P192+P231+P266+P486+P605+P616</f>
        <v>0</v>
      </c>
      <c r="Q111" s="222"/>
      <c r="R111" s="223">
        <f>R112+R159+R192+R231+R266+R486+R605+R616</f>
        <v>53.406360770000006</v>
      </c>
      <c r="S111" s="222"/>
      <c r="T111" s="224">
        <f>T112+T159+T192+T231+T266+T486+T605+T616</f>
        <v>45.589601999999999</v>
      </c>
      <c r="U111" s="12"/>
      <c r="V111" s="12"/>
      <c r="W111" s="12"/>
      <c r="X111" s="12"/>
      <c r="Y111" s="12"/>
      <c r="Z111" s="12"/>
      <c r="AA111" s="12"/>
      <c r="AB111" s="12"/>
      <c r="AC111" s="12"/>
      <c r="AD111" s="12"/>
      <c r="AE111" s="12"/>
      <c r="AR111" s="225" t="s">
        <v>81</v>
      </c>
      <c r="AT111" s="226" t="s">
        <v>73</v>
      </c>
      <c r="AU111" s="226" t="s">
        <v>74</v>
      </c>
      <c r="AY111" s="225" t="s">
        <v>259</v>
      </c>
      <c r="BK111" s="227">
        <f>BK112+BK159+BK192+BK231+BK266+BK486+BK605+BK616</f>
        <v>0</v>
      </c>
    </row>
    <row r="112" s="12" customFormat="1" ht="22.8" customHeight="1">
      <c r="A112" s="12"/>
      <c r="B112" s="214"/>
      <c r="C112" s="215"/>
      <c r="D112" s="216" t="s">
        <v>73</v>
      </c>
      <c r="E112" s="228" t="s">
        <v>81</v>
      </c>
      <c r="F112" s="228" t="s">
        <v>260</v>
      </c>
      <c r="G112" s="215"/>
      <c r="H112" s="215"/>
      <c r="I112" s="218"/>
      <c r="J112" s="229">
        <f>BK112</f>
        <v>0</v>
      </c>
      <c r="K112" s="215"/>
      <c r="L112" s="220"/>
      <c r="M112" s="221"/>
      <c r="N112" s="222"/>
      <c r="O112" s="222"/>
      <c r="P112" s="223">
        <f>SUM(P113:P158)</f>
        <v>0</v>
      </c>
      <c r="Q112" s="222"/>
      <c r="R112" s="223">
        <f>SUM(R113:R158)</f>
        <v>0</v>
      </c>
      <c r="S112" s="222"/>
      <c r="T112" s="224">
        <f>SUM(T113:T158)</f>
        <v>0</v>
      </c>
      <c r="U112" s="12"/>
      <c r="V112" s="12"/>
      <c r="W112" s="12"/>
      <c r="X112" s="12"/>
      <c r="Y112" s="12"/>
      <c r="Z112" s="12"/>
      <c r="AA112" s="12"/>
      <c r="AB112" s="12"/>
      <c r="AC112" s="12"/>
      <c r="AD112" s="12"/>
      <c r="AE112" s="12"/>
      <c r="AR112" s="225" t="s">
        <v>81</v>
      </c>
      <c r="AT112" s="226" t="s">
        <v>73</v>
      </c>
      <c r="AU112" s="226" t="s">
        <v>81</v>
      </c>
      <c r="AY112" s="225" t="s">
        <v>259</v>
      </c>
      <c r="BK112" s="227">
        <f>SUM(BK113:BK158)</f>
        <v>0</v>
      </c>
    </row>
    <row r="113" s="2" customFormat="1" ht="44.25" customHeight="1">
      <c r="A113" s="40"/>
      <c r="B113" s="41"/>
      <c r="C113" s="230" t="s">
        <v>81</v>
      </c>
      <c r="D113" s="230" t="s">
        <v>261</v>
      </c>
      <c r="E113" s="231" t="s">
        <v>262</v>
      </c>
      <c r="F113" s="232" t="s">
        <v>263</v>
      </c>
      <c r="G113" s="233" t="s">
        <v>264</v>
      </c>
      <c r="H113" s="234">
        <v>3.2999999999999998</v>
      </c>
      <c r="I113" s="235"/>
      <c r="J113" s="236">
        <f>ROUND(I113*H113,2)</f>
        <v>0</v>
      </c>
      <c r="K113" s="232" t="s">
        <v>265</v>
      </c>
      <c r="L113" s="46"/>
      <c r="M113" s="237" t="s">
        <v>21</v>
      </c>
      <c r="N113" s="238" t="s">
        <v>46</v>
      </c>
      <c r="O113" s="86"/>
      <c r="P113" s="239">
        <f>O113*H113</f>
        <v>0</v>
      </c>
      <c r="Q113" s="239">
        <v>0</v>
      </c>
      <c r="R113" s="239">
        <f>Q113*H113</f>
        <v>0</v>
      </c>
      <c r="S113" s="239">
        <v>0</v>
      </c>
      <c r="T113" s="240">
        <f>S113*H113</f>
        <v>0</v>
      </c>
      <c r="U113" s="40"/>
      <c r="V113" s="40"/>
      <c r="W113" s="40"/>
      <c r="X113" s="40"/>
      <c r="Y113" s="40"/>
      <c r="Z113" s="40"/>
      <c r="AA113" s="40"/>
      <c r="AB113" s="40"/>
      <c r="AC113" s="40"/>
      <c r="AD113" s="40"/>
      <c r="AE113" s="40"/>
      <c r="AR113" s="241" t="s">
        <v>266</v>
      </c>
      <c r="AT113" s="241" t="s">
        <v>261</v>
      </c>
      <c r="AU113" s="241" t="s">
        <v>83</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266</v>
      </c>
      <c r="BM113" s="241" t="s">
        <v>267</v>
      </c>
    </row>
    <row r="114" s="2" customFormat="1">
      <c r="A114" s="40"/>
      <c r="B114" s="41"/>
      <c r="C114" s="42"/>
      <c r="D114" s="243" t="s">
        <v>268</v>
      </c>
      <c r="E114" s="42"/>
      <c r="F114" s="244" t="s">
        <v>269</v>
      </c>
      <c r="G114" s="42"/>
      <c r="H114" s="42"/>
      <c r="I114" s="150"/>
      <c r="J114" s="42"/>
      <c r="K114" s="42"/>
      <c r="L114" s="46"/>
      <c r="M114" s="245"/>
      <c r="N114" s="246"/>
      <c r="O114" s="86"/>
      <c r="P114" s="86"/>
      <c r="Q114" s="86"/>
      <c r="R114" s="86"/>
      <c r="S114" s="86"/>
      <c r="T114" s="87"/>
      <c r="U114" s="40"/>
      <c r="V114" s="40"/>
      <c r="W114" s="40"/>
      <c r="X114" s="40"/>
      <c r="Y114" s="40"/>
      <c r="Z114" s="40"/>
      <c r="AA114" s="40"/>
      <c r="AB114" s="40"/>
      <c r="AC114" s="40"/>
      <c r="AD114" s="40"/>
      <c r="AE114" s="40"/>
      <c r="AT114" s="19" t="s">
        <v>268</v>
      </c>
      <c r="AU114" s="19" t="s">
        <v>83</v>
      </c>
    </row>
    <row r="115" s="13" customFormat="1">
      <c r="A115" s="13"/>
      <c r="B115" s="247"/>
      <c r="C115" s="248"/>
      <c r="D115" s="243" t="s">
        <v>270</v>
      </c>
      <c r="E115" s="249" t="s">
        <v>21</v>
      </c>
      <c r="F115" s="250" t="s">
        <v>271</v>
      </c>
      <c r="G115" s="248"/>
      <c r="H115" s="249" t="s">
        <v>21</v>
      </c>
      <c r="I115" s="251"/>
      <c r="J115" s="248"/>
      <c r="K115" s="248"/>
      <c r="L115" s="252"/>
      <c r="M115" s="253"/>
      <c r="N115" s="254"/>
      <c r="O115" s="254"/>
      <c r="P115" s="254"/>
      <c r="Q115" s="254"/>
      <c r="R115" s="254"/>
      <c r="S115" s="254"/>
      <c r="T115" s="255"/>
      <c r="U115" s="13"/>
      <c r="V115" s="13"/>
      <c r="W115" s="13"/>
      <c r="X115" s="13"/>
      <c r="Y115" s="13"/>
      <c r="Z115" s="13"/>
      <c r="AA115" s="13"/>
      <c r="AB115" s="13"/>
      <c r="AC115" s="13"/>
      <c r="AD115" s="13"/>
      <c r="AE115" s="13"/>
      <c r="AT115" s="256" t="s">
        <v>270</v>
      </c>
      <c r="AU115" s="256" t="s">
        <v>83</v>
      </c>
      <c r="AV115" s="13" t="s">
        <v>81</v>
      </c>
      <c r="AW115" s="13" t="s">
        <v>34</v>
      </c>
      <c r="AX115" s="13" t="s">
        <v>74</v>
      </c>
      <c r="AY115" s="256" t="s">
        <v>259</v>
      </c>
    </row>
    <row r="116" s="14" customFormat="1">
      <c r="A116" s="14"/>
      <c r="B116" s="257"/>
      <c r="C116" s="258"/>
      <c r="D116" s="243" t="s">
        <v>270</v>
      </c>
      <c r="E116" s="259" t="s">
        <v>21</v>
      </c>
      <c r="F116" s="260" t="s">
        <v>272</v>
      </c>
      <c r="G116" s="258"/>
      <c r="H116" s="261">
        <v>3.2999999999999998</v>
      </c>
      <c r="I116" s="262"/>
      <c r="J116" s="258"/>
      <c r="K116" s="258"/>
      <c r="L116" s="263"/>
      <c r="M116" s="264"/>
      <c r="N116" s="265"/>
      <c r="O116" s="265"/>
      <c r="P116" s="265"/>
      <c r="Q116" s="265"/>
      <c r="R116" s="265"/>
      <c r="S116" s="265"/>
      <c r="T116" s="266"/>
      <c r="U116" s="14"/>
      <c r="V116" s="14"/>
      <c r="W116" s="14"/>
      <c r="X116" s="14"/>
      <c r="Y116" s="14"/>
      <c r="Z116" s="14"/>
      <c r="AA116" s="14"/>
      <c r="AB116" s="14"/>
      <c r="AC116" s="14"/>
      <c r="AD116" s="14"/>
      <c r="AE116" s="14"/>
      <c r="AT116" s="267" t="s">
        <v>270</v>
      </c>
      <c r="AU116" s="267" t="s">
        <v>83</v>
      </c>
      <c r="AV116" s="14" t="s">
        <v>83</v>
      </c>
      <c r="AW116" s="14" t="s">
        <v>34</v>
      </c>
      <c r="AX116" s="14" t="s">
        <v>74</v>
      </c>
      <c r="AY116" s="267" t="s">
        <v>259</v>
      </c>
    </row>
    <row r="117" s="15" customFormat="1">
      <c r="A117" s="15"/>
      <c r="B117" s="268"/>
      <c r="C117" s="269"/>
      <c r="D117" s="243" t="s">
        <v>270</v>
      </c>
      <c r="E117" s="270" t="s">
        <v>21</v>
      </c>
      <c r="F117" s="271" t="s">
        <v>273</v>
      </c>
      <c r="G117" s="269"/>
      <c r="H117" s="272">
        <v>3.2999999999999998</v>
      </c>
      <c r="I117" s="273"/>
      <c r="J117" s="269"/>
      <c r="K117" s="269"/>
      <c r="L117" s="274"/>
      <c r="M117" s="275"/>
      <c r="N117" s="276"/>
      <c r="O117" s="276"/>
      <c r="P117" s="276"/>
      <c r="Q117" s="276"/>
      <c r="R117" s="276"/>
      <c r="S117" s="276"/>
      <c r="T117" s="277"/>
      <c r="U117" s="15"/>
      <c r="V117" s="15"/>
      <c r="W117" s="15"/>
      <c r="X117" s="15"/>
      <c r="Y117" s="15"/>
      <c r="Z117" s="15"/>
      <c r="AA117" s="15"/>
      <c r="AB117" s="15"/>
      <c r="AC117" s="15"/>
      <c r="AD117" s="15"/>
      <c r="AE117" s="15"/>
      <c r="AT117" s="278" t="s">
        <v>270</v>
      </c>
      <c r="AU117" s="278" t="s">
        <v>83</v>
      </c>
      <c r="AV117" s="15" t="s">
        <v>266</v>
      </c>
      <c r="AW117" s="15" t="s">
        <v>34</v>
      </c>
      <c r="AX117" s="15" t="s">
        <v>81</v>
      </c>
      <c r="AY117" s="278" t="s">
        <v>259</v>
      </c>
    </row>
    <row r="118" s="2" customFormat="1" ht="33" customHeight="1">
      <c r="A118" s="40"/>
      <c r="B118" s="41"/>
      <c r="C118" s="230" t="s">
        <v>83</v>
      </c>
      <c r="D118" s="230" t="s">
        <v>261</v>
      </c>
      <c r="E118" s="231" t="s">
        <v>274</v>
      </c>
      <c r="F118" s="232" t="s">
        <v>275</v>
      </c>
      <c r="G118" s="233" t="s">
        <v>264</v>
      </c>
      <c r="H118" s="234">
        <v>9.9000000000000004</v>
      </c>
      <c r="I118" s="235"/>
      <c r="J118" s="236">
        <f>ROUND(I118*H118,2)</f>
        <v>0</v>
      </c>
      <c r="K118" s="232" t="s">
        <v>265</v>
      </c>
      <c r="L118" s="46"/>
      <c r="M118" s="237" t="s">
        <v>21</v>
      </c>
      <c r="N118" s="238" t="s">
        <v>46</v>
      </c>
      <c r="O118" s="86"/>
      <c r="P118" s="239">
        <f>O118*H118</f>
        <v>0</v>
      </c>
      <c r="Q118" s="239">
        <v>0</v>
      </c>
      <c r="R118" s="239">
        <f>Q118*H118</f>
        <v>0</v>
      </c>
      <c r="S118" s="239">
        <v>0</v>
      </c>
      <c r="T118" s="240">
        <f>S118*H118</f>
        <v>0</v>
      </c>
      <c r="U118" s="40"/>
      <c r="V118" s="40"/>
      <c r="W118" s="40"/>
      <c r="X118" s="40"/>
      <c r="Y118" s="40"/>
      <c r="Z118" s="40"/>
      <c r="AA118" s="40"/>
      <c r="AB118" s="40"/>
      <c r="AC118" s="40"/>
      <c r="AD118" s="40"/>
      <c r="AE118" s="40"/>
      <c r="AR118" s="241" t="s">
        <v>266</v>
      </c>
      <c r="AT118" s="241" t="s">
        <v>261</v>
      </c>
      <c r="AU118" s="241" t="s">
        <v>83</v>
      </c>
      <c r="AY118" s="19" t="s">
        <v>259</v>
      </c>
      <c r="BE118" s="242">
        <f>IF(N118="základní",J118,0)</f>
        <v>0</v>
      </c>
      <c r="BF118" s="242">
        <f>IF(N118="snížená",J118,0)</f>
        <v>0</v>
      </c>
      <c r="BG118" s="242">
        <f>IF(N118="zákl. přenesená",J118,0)</f>
        <v>0</v>
      </c>
      <c r="BH118" s="242">
        <f>IF(N118="sníž. přenesená",J118,0)</f>
        <v>0</v>
      </c>
      <c r="BI118" s="242">
        <f>IF(N118="nulová",J118,0)</f>
        <v>0</v>
      </c>
      <c r="BJ118" s="19" t="s">
        <v>83</v>
      </c>
      <c r="BK118" s="242">
        <f>ROUND(I118*H118,2)</f>
        <v>0</v>
      </c>
      <c r="BL118" s="19" t="s">
        <v>266</v>
      </c>
      <c r="BM118" s="241" t="s">
        <v>276</v>
      </c>
    </row>
    <row r="119" s="2" customFormat="1">
      <c r="A119" s="40"/>
      <c r="B119" s="41"/>
      <c r="C119" s="42"/>
      <c r="D119" s="243" t="s">
        <v>268</v>
      </c>
      <c r="E119" s="42"/>
      <c r="F119" s="244" t="s">
        <v>277</v>
      </c>
      <c r="G119" s="42"/>
      <c r="H119" s="42"/>
      <c r="I119" s="150"/>
      <c r="J119" s="42"/>
      <c r="K119" s="42"/>
      <c r="L119" s="46"/>
      <c r="M119" s="245"/>
      <c r="N119" s="246"/>
      <c r="O119" s="86"/>
      <c r="P119" s="86"/>
      <c r="Q119" s="86"/>
      <c r="R119" s="86"/>
      <c r="S119" s="86"/>
      <c r="T119" s="87"/>
      <c r="U119" s="40"/>
      <c r="V119" s="40"/>
      <c r="W119" s="40"/>
      <c r="X119" s="40"/>
      <c r="Y119" s="40"/>
      <c r="Z119" s="40"/>
      <c r="AA119" s="40"/>
      <c r="AB119" s="40"/>
      <c r="AC119" s="40"/>
      <c r="AD119" s="40"/>
      <c r="AE119" s="40"/>
      <c r="AT119" s="19" t="s">
        <v>268</v>
      </c>
      <c r="AU119" s="19" t="s">
        <v>83</v>
      </c>
    </row>
    <row r="120" s="13" customFormat="1">
      <c r="A120" s="13"/>
      <c r="B120" s="247"/>
      <c r="C120" s="248"/>
      <c r="D120" s="243" t="s">
        <v>270</v>
      </c>
      <c r="E120" s="249" t="s">
        <v>21</v>
      </c>
      <c r="F120" s="250" t="s">
        <v>271</v>
      </c>
      <c r="G120" s="248"/>
      <c r="H120" s="249" t="s">
        <v>21</v>
      </c>
      <c r="I120" s="251"/>
      <c r="J120" s="248"/>
      <c r="K120" s="248"/>
      <c r="L120" s="252"/>
      <c r="M120" s="253"/>
      <c r="N120" s="254"/>
      <c r="O120" s="254"/>
      <c r="P120" s="254"/>
      <c r="Q120" s="254"/>
      <c r="R120" s="254"/>
      <c r="S120" s="254"/>
      <c r="T120" s="255"/>
      <c r="U120" s="13"/>
      <c r="V120" s="13"/>
      <c r="W120" s="13"/>
      <c r="X120" s="13"/>
      <c r="Y120" s="13"/>
      <c r="Z120" s="13"/>
      <c r="AA120" s="13"/>
      <c r="AB120" s="13"/>
      <c r="AC120" s="13"/>
      <c r="AD120" s="13"/>
      <c r="AE120" s="13"/>
      <c r="AT120" s="256" t="s">
        <v>270</v>
      </c>
      <c r="AU120" s="256" t="s">
        <v>83</v>
      </c>
      <c r="AV120" s="13" t="s">
        <v>81</v>
      </c>
      <c r="AW120" s="13" t="s">
        <v>34</v>
      </c>
      <c r="AX120" s="13" t="s">
        <v>74</v>
      </c>
      <c r="AY120" s="256" t="s">
        <v>259</v>
      </c>
    </row>
    <row r="121" s="14" customFormat="1">
      <c r="A121" s="14"/>
      <c r="B121" s="257"/>
      <c r="C121" s="258"/>
      <c r="D121" s="243" t="s">
        <v>270</v>
      </c>
      <c r="E121" s="259" t="s">
        <v>21</v>
      </c>
      <c r="F121" s="260" t="s">
        <v>278</v>
      </c>
      <c r="G121" s="258"/>
      <c r="H121" s="261">
        <v>9.9000000000000004</v>
      </c>
      <c r="I121" s="262"/>
      <c r="J121" s="258"/>
      <c r="K121" s="258"/>
      <c r="L121" s="263"/>
      <c r="M121" s="264"/>
      <c r="N121" s="265"/>
      <c r="O121" s="265"/>
      <c r="P121" s="265"/>
      <c r="Q121" s="265"/>
      <c r="R121" s="265"/>
      <c r="S121" s="265"/>
      <c r="T121" s="266"/>
      <c r="U121" s="14"/>
      <c r="V121" s="14"/>
      <c r="W121" s="14"/>
      <c r="X121" s="14"/>
      <c r="Y121" s="14"/>
      <c r="Z121" s="14"/>
      <c r="AA121" s="14"/>
      <c r="AB121" s="14"/>
      <c r="AC121" s="14"/>
      <c r="AD121" s="14"/>
      <c r="AE121" s="14"/>
      <c r="AT121" s="267" t="s">
        <v>270</v>
      </c>
      <c r="AU121" s="267" t="s">
        <v>83</v>
      </c>
      <c r="AV121" s="14" t="s">
        <v>83</v>
      </c>
      <c r="AW121" s="14" t="s">
        <v>34</v>
      </c>
      <c r="AX121" s="14" t="s">
        <v>74</v>
      </c>
      <c r="AY121" s="267" t="s">
        <v>259</v>
      </c>
    </row>
    <row r="122" s="15" customFormat="1">
      <c r="A122" s="15"/>
      <c r="B122" s="268"/>
      <c r="C122" s="269"/>
      <c r="D122" s="243" t="s">
        <v>270</v>
      </c>
      <c r="E122" s="270" t="s">
        <v>21</v>
      </c>
      <c r="F122" s="271" t="s">
        <v>273</v>
      </c>
      <c r="G122" s="269"/>
      <c r="H122" s="272">
        <v>9.9000000000000004</v>
      </c>
      <c r="I122" s="273"/>
      <c r="J122" s="269"/>
      <c r="K122" s="269"/>
      <c r="L122" s="274"/>
      <c r="M122" s="275"/>
      <c r="N122" s="276"/>
      <c r="O122" s="276"/>
      <c r="P122" s="276"/>
      <c r="Q122" s="276"/>
      <c r="R122" s="276"/>
      <c r="S122" s="276"/>
      <c r="T122" s="277"/>
      <c r="U122" s="15"/>
      <c r="V122" s="15"/>
      <c r="W122" s="15"/>
      <c r="X122" s="15"/>
      <c r="Y122" s="15"/>
      <c r="Z122" s="15"/>
      <c r="AA122" s="15"/>
      <c r="AB122" s="15"/>
      <c r="AC122" s="15"/>
      <c r="AD122" s="15"/>
      <c r="AE122" s="15"/>
      <c r="AT122" s="278" t="s">
        <v>270</v>
      </c>
      <c r="AU122" s="278" t="s">
        <v>83</v>
      </c>
      <c r="AV122" s="15" t="s">
        <v>266</v>
      </c>
      <c r="AW122" s="15" t="s">
        <v>34</v>
      </c>
      <c r="AX122" s="15" t="s">
        <v>81</v>
      </c>
      <c r="AY122" s="278" t="s">
        <v>259</v>
      </c>
    </row>
    <row r="123" s="2" customFormat="1" ht="44.25" customHeight="1">
      <c r="A123" s="40"/>
      <c r="B123" s="41"/>
      <c r="C123" s="230" t="s">
        <v>94</v>
      </c>
      <c r="D123" s="230" t="s">
        <v>261</v>
      </c>
      <c r="E123" s="231" t="s">
        <v>279</v>
      </c>
      <c r="F123" s="232" t="s">
        <v>280</v>
      </c>
      <c r="G123" s="233" t="s">
        <v>264</v>
      </c>
      <c r="H123" s="234">
        <v>9.9000000000000004</v>
      </c>
      <c r="I123" s="235"/>
      <c r="J123" s="236">
        <f>ROUND(I123*H123,2)</f>
        <v>0</v>
      </c>
      <c r="K123" s="232" t="s">
        <v>265</v>
      </c>
      <c r="L123" s="46"/>
      <c r="M123" s="237" t="s">
        <v>21</v>
      </c>
      <c r="N123" s="238" t="s">
        <v>46</v>
      </c>
      <c r="O123" s="86"/>
      <c r="P123" s="239">
        <f>O123*H123</f>
        <v>0</v>
      </c>
      <c r="Q123" s="239">
        <v>0</v>
      </c>
      <c r="R123" s="239">
        <f>Q123*H123</f>
        <v>0</v>
      </c>
      <c r="S123" s="239">
        <v>0</v>
      </c>
      <c r="T123" s="240">
        <f>S123*H123</f>
        <v>0</v>
      </c>
      <c r="U123" s="40"/>
      <c r="V123" s="40"/>
      <c r="W123" s="40"/>
      <c r="X123" s="40"/>
      <c r="Y123" s="40"/>
      <c r="Z123" s="40"/>
      <c r="AA123" s="40"/>
      <c r="AB123" s="40"/>
      <c r="AC123" s="40"/>
      <c r="AD123" s="40"/>
      <c r="AE123" s="40"/>
      <c r="AR123" s="241" t="s">
        <v>266</v>
      </c>
      <c r="AT123" s="241" t="s">
        <v>261</v>
      </c>
      <c r="AU123" s="241" t="s">
        <v>83</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266</v>
      </c>
      <c r="BM123" s="241" t="s">
        <v>281</v>
      </c>
    </row>
    <row r="124" s="2" customFormat="1">
      <c r="A124" s="40"/>
      <c r="B124" s="41"/>
      <c r="C124" s="42"/>
      <c r="D124" s="243" t="s">
        <v>268</v>
      </c>
      <c r="E124" s="42"/>
      <c r="F124" s="244" t="s">
        <v>277</v>
      </c>
      <c r="G124" s="42"/>
      <c r="H124" s="42"/>
      <c r="I124" s="150"/>
      <c r="J124" s="42"/>
      <c r="K124" s="42"/>
      <c r="L124" s="46"/>
      <c r="M124" s="245"/>
      <c r="N124" s="246"/>
      <c r="O124" s="86"/>
      <c r="P124" s="86"/>
      <c r="Q124" s="86"/>
      <c r="R124" s="86"/>
      <c r="S124" s="86"/>
      <c r="T124" s="87"/>
      <c r="U124" s="40"/>
      <c r="V124" s="40"/>
      <c r="W124" s="40"/>
      <c r="X124" s="40"/>
      <c r="Y124" s="40"/>
      <c r="Z124" s="40"/>
      <c r="AA124" s="40"/>
      <c r="AB124" s="40"/>
      <c r="AC124" s="40"/>
      <c r="AD124" s="40"/>
      <c r="AE124" s="40"/>
      <c r="AT124" s="19" t="s">
        <v>268</v>
      </c>
      <c r="AU124" s="19" t="s">
        <v>83</v>
      </c>
    </row>
    <row r="125" s="2" customFormat="1" ht="33" customHeight="1">
      <c r="A125" s="40"/>
      <c r="B125" s="41"/>
      <c r="C125" s="230" t="s">
        <v>266</v>
      </c>
      <c r="D125" s="230" t="s">
        <v>261</v>
      </c>
      <c r="E125" s="231" t="s">
        <v>282</v>
      </c>
      <c r="F125" s="232" t="s">
        <v>283</v>
      </c>
      <c r="G125" s="233" t="s">
        <v>264</v>
      </c>
      <c r="H125" s="234">
        <v>4.7249999999999996</v>
      </c>
      <c r="I125" s="235"/>
      <c r="J125" s="236">
        <f>ROUND(I125*H125,2)</f>
        <v>0</v>
      </c>
      <c r="K125" s="232" t="s">
        <v>265</v>
      </c>
      <c r="L125" s="46"/>
      <c r="M125" s="237" t="s">
        <v>21</v>
      </c>
      <c r="N125" s="238" t="s">
        <v>46</v>
      </c>
      <c r="O125" s="86"/>
      <c r="P125" s="239">
        <f>O125*H125</f>
        <v>0</v>
      </c>
      <c r="Q125" s="239">
        <v>0</v>
      </c>
      <c r="R125" s="239">
        <f>Q125*H125</f>
        <v>0</v>
      </c>
      <c r="S125" s="239">
        <v>0</v>
      </c>
      <c r="T125" s="240">
        <f>S125*H125</f>
        <v>0</v>
      </c>
      <c r="U125" s="40"/>
      <c r="V125" s="40"/>
      <c r="W125" s="40"/>
      <c r="X125" s="40"/>
      <c r="Y125" s="40"/>
      <c r="Z125" s="40"/>
      <c r="AA125" s="40"/>
      <c r="AB125" s="40"/>
      <c r="AC125" s="40"/>
      <c r="AD125" s="40"/>
      <c r="AE125" s="40"/>
      <c r="AR125" s="241" t="s">
        <v>266</v>
      </c>
      <c r="AT125" s="241" t="s">
        <v>261</v>
      </c>
      <c r="AU125" s="241" t="s">
        <v>83</v>
      </c>
      <c r="AY125" s="19" t="s">
        <v>259</v>
      </c>
      <c r="BE125" s="242">
        <f>IF(N125="základní",J125,0)</f>
        <v>0</v>
      </c>
      <c r="BF125" s="242">
        <f>IF(N125="snížená",J125,0)</f>
        <v>0</v>
      </c>
      <c r="BG125" s="242">
        <f>IF(N125="zákl. přenesená",J125,0)</f>
        <v>0</v>
      </c>
      <c r="BH125" s="242">
        <f>IF(N125="sníž. přenesená",J125,0)</f>
        <v>0</v>
      </c>
      <c r="BI125" s="242">
        <f>IF(N125="nulová",J125,0)</f>
        <v>0</v>
      </c>
      <c r="BJ125" s="19" t="s">
        <v>83</v>
      </c>
      <c r="BK125" s="242">
        <f>ROUND(I125*H125,2)</f>
        <v>0</v>
      </c>
      <c r="BL125" s="19" t="s">
        <v>266</v>
      </c>
      <c r="BM125" s="241" t="s">
        <v>284</v>
      </c>
    </row>
    <row r="126" s="2" customFormat="1">
      <c r="A126" s="40"/>
      <c r="B126" s="41"/>
      <c r="C126" s="42"/>
      <c r="D126" s="243" t="s">
        <v>268</v>
      </c>
      <c r="E126" s="42"/>
      <c r="F126" s="244" t="s">
        <v>285</v>
      </c>
      <c r="G126" s="42"/>
      <c r="H126" s="42"/>
      <c r="I126" s="150"/>
      <c r="J126" s="42"/>
      <c r="K126" s="42"/>
      <c r="L126" s="46"/>
      <c r="M126" s="245"/>
      <c r="N126" s="246"/>
      <c r="O126" s="86"/>
      <c r="P126" s="86"/>
      <c r="Q126" s="86"/>
      <c r="R126" s="86"/>
      <c r="S126" s="86"/>
      <c r="T126" s="87"/>
      <c r="U126" s="40"/>
      <c r="V126" s="40"/>
      <c r="W126" s="40"/>
      <c r="X126" s="40"/>
      <c r="Y126" s="40"/>
      <c r="Z126" s="40"/>
      <c r="AA126" s="40"/>
      <c r="AB126" s="40"/>
      <c r="AC126" s="40"/>
      <c r="AD126" s="40"/>
      <c r="AE126" s="40"/>
      <c r="AT126" s="19" t="s">
        <v>268</v>
      </c>
      <c r="AU126" s="19" t="s">
        <v>83</v>
      </c>
    </row>
    <row r="127" s="14" customFormat="1">
      <c r="A127" s="14"/>
      <c r="B127" s="257"/>
      <c r="C127" s="258"/>
      <c r="D127" s="243" t="s">
        <v>270</v>
      </c>
      <c r="E127" s="259" t="s">
        <v>21</v>
      </c>
      <c r="F127" s="260" t="s">
        <v>286</v>
      </c>
      <c r="G127" s="258"/>
      <c r="H127" s="261">
        <v>4.7249999999999996</v>
      </c>
      <c r="I127" s="262"/>
      <c r="J127" s="258"/>
      <c r="K127" s="258"/>
      <c r="L127" s="263"/>
      <c r="M127" s="264"/>
      <c r="N127" s="265"/>
      <c r="O127" s="265"/>
      <c r="P127" s="265"/>
      <c r="Q127" s="265"/>
      <c r="R127" s="265"/>
      <c r="S127" s="265"/>
      <c r="T127" s="266"/>
      <c r="U127" s="14"/>
      <c r="V127" s="14"/>
      <c r="W127" s="14"/>
      <c r="X127" s="14"/>
      <c r="Y127" s="14"/>
      <c r="Z127" s="14"/>
      <c r="AA127" s="14"/>
      <c r="AB127" s="14"/>
      <c r="AC127" s="14"/>
      <c r="AD127" s="14"/>
      <c r="AE127" s="14"/>
      <c r="AT127" s="267" t="s">
        <v>270</v>
      </c>
      <c r="AU127" s="267" t="s">
        <v>83</v>
      </c>
      <c r="AV127" s="14" t="s">
        <v>83</v>
      </c>
      <c r="AW127" s="14" t="s">
        <v>34</v>
      </c>
      <c r="AX127" s="14" t="s">
        <v>74</v>
      </c>
      <c r="AY127" s="267" t="s">
        <v>259</v>
      </c>
    </row>
    <row r="128" s="15" customFormat="1">
      <c r="A128" s="15"/>
      <c r="B128" s="268"/>
      <c r="C128" s="269"/>
      <c r="D128" s="243" t="s">
        <v>270</v>
      </c>
      <c r="E128" s="270" t="s">
        <v>21</v>
      </c>
      <c r="F128" s="271" t="s">
        <v>273</v>
      </c>
      <c r="G128" s="269"/>
      <c r="H128" s="272">
        <v>4.7249999999999996</v>
      </c>
      <c r="I128" s="273"/>
      <c r="J128" s="269"/>
      <c r="K128" s="269"/>
      <c r="L128" s="274"/>
      <c r="M128" s="275"/>
      <c r="N128" s="276"/>
      <c r="O128" s="276"/>
      <c r="P128" s="276"/>
      <c r="Q128" s="276"/>
      <c r="R128" s="276"/>
      <c r="S128" s="276"/>
      <c r="T128" s="277"/>
      <c r="U128" s="15"/>
      <c r="V128" s="15"/>
      <c r="W128" s="15"/>
      <c r="X128" s="15"/>
      <c r="Y128" s="15"/>
      <c r="Z128" s="15"/>
      <c r="AA128" s="15"/>
      <c r="AB128" s="15"/>
      <c r="AC128" s="15"/>
      <c r="AD128" s="15"/>
      <c r="AE128" s="15"/>
      <c r="AT128" s="278" t="s">
        <v>270</v>
      </c>
      <c r="AU128" s="278" t="s">
        <v>83</v>
      </c>
      <c r="AV128" s="15" t="s">
        <v>266</v>
      </c>
      <c r="AW128" s="15" t="s">
        <v>34</v>
      </c>
      <c r="AX128" s="15" t="s">
        <v>81</v>
      </c>
      <c r="AY128" s="278" t="s">
        <v>259</v>
      </c>
    </row>
    <row r="129" s="2" customFormat="1" ht="33" customHeight="1">
      <c r="A129" s="40"/>
      <c r="B129" s="41"/>
      <c r="C129" s="230" t="s">
        <v>287</v>
      </c>
      <c r="D129" s="230" t="s">
        <v>261</v>
      </c>
      <c r="E129" s="231" t="s">
        <v>288</v>
      </c>
      <c r="F129" s="232" t="s">
        <v>289</v>
      </c>
      <c r="G129" s="233" t="s">
        <v>264</v>
      </c>
      <c r="H129" s="234">
        <v>4.7249999999999996</v>
      </c>
      <c r="I129" s="235"/>
      <c r="J129" s="236">
        <f>ROUND(I129*H129,2)</f>
        <v>0</v>
      </c>
      <c r="K129" s="232" t="s">
        <v>265</v>
      </c>
      <c r="L129" s="46"/>
      <c r="M129" s="237" t="s">
        <v>21</v>
      </c>
      <c r="N129" s="238" t="s">
        <v>46</v>
      </c>
      <c r="O129" s="86"/>
      <c r="P129" s="239">
        <f>O129*H129</f>
        <v>0</v>
      </c>
      <c r="Q129" s="239">
        <v>0</v>
      </c>
      <c r="R129" s="239">
        <f>Q129*H129</f>
        <v>0</v>
      </c>
      <c r="S129" s="239">
        <v>0</v>
      </c>
      <c r="T129" s="240">
        <f>S129*H129</f>
        <v>0</v>
      </c>
      <c r="U129" s="40"/>
      <c r="V129" s="40"/>
      <c r="W129" s="40"/>
      <c r="X129" s="40"/>
      <c r="Y129" s="40"/>
      <c r="Z129" s="40"/>
      <c r="AA129" s="40"/>
      <c r="AB129" s="40"/>
      <c r="AC129" s="40"/>
      <c r="AD129" s="40"/>
      <c r="AE129" s="40"/>
      <c r="AR129" s="241" t="s">
        <v>266</v>
      </c>
      <c r="AT129" s="241" t="s">
        <v>261</v>
      </c>
      <c r="AU129" s="241" t="s">
        <v>83</v>
      </c>
      <c r="AY129" s="19" t="s">
        <v>259</v>
      </c>
      <c r="BE129" s="242">
        <f>IF(N129="základní",J129,0)</f>
        <v>0</v>
      </c>
      <c r="BF129" s="242">
        <f>IF(N129="snížená",J129,0)</f>
        <v>0</v>
      </c>
      <c r="BG129" s="242">
        <f>IF(N129="zákl. přenesená",J129,0)</f>
        <v>0</v>
      </c>
      <c r="BH129" s="242">
        <f>IF(N129="sníž. přenesená",J129,0)</f>
        <v>0</v>
      </c>
      <c r="BI129" s="242">
        <f>IF(N129="nulová",J129,0)</f>
        <v>0</v>
      </c>
      <c r="BJ129" s="19" t="s">
        <v>83</v>
      </c>
      <c r="BK129" s="242">
        <f>ROUND(I129*H129,2)</f>
        <v>0</v>
      </c>
      <c r="BL129" s="19" t="s">
        <v>266</v>
      </c>
      <c r="BM129" s="241" t="s">
        <v>290</v>
      </c>
    </row>
    <row r="130" s="2" customFormat="1">
      <c r="A130" s="40"/>
      <c r="B130" s="41"/>
      <c r="C130" s="42"/>
      <c r="D130" s="243" t="s">
        <v>268</v>
      </c>
      <c r="E130" s="42"/>
      <c r="F130" s="244" t="s">
        <v>285</v>
      </c>
      <c r="G130" s="42"/>
      <c r="H130" s="42"/>
      <c r="I130" s="150"/>
      <c r="J130" s="42"/>
      <c r="K130" s="42"/>
      <c r="L130" s="46"/>
      <c r="M130" s="245"/>
      <c r="N130" s="246"/>
      <c r="O130" s="86"/>
      <c r="P130" s="86"/>
      <c r="Q130" s="86"/>
      <c r="R130" s="86"/>
      <c r="S130" s="86"/>
      <c r="T130" s="87"/>
      <c r="U130" s="40"/>
      <c r="V130" s="40"/>
      <c r="W130" s="40"/>
      <c r="X130" s="40"/>
      <c r="Y130" s="40"/>
      <c r="Z130" s="40"/>
      <c r="AA130" s="40"/>
      <c r="AB130" s="40"/>
      <c r="AC130" s="40"/>
      <c r="AD130" s="40"/>
      <c r="AE130" s="40"/>
      <c r="AT130" s="19" t="s">
        <v>268</v>
      </c>
      <c r="AU130" s="19" t="s">
        <v>83</v>
      </c>
    </row>
    <row r="131" s="2" customFormat="1" ht="33" customHeight="1">
      <c r="A131" s="40"/>
      <c r="B131" s="41"/>
      <c r="C131" s="230" t="s">
        <v>291</v>
      </c>
      <c r="D131" s="230" t="s">
        <v>261</v>
      </c>
      <c r="E131" s="231" t="s">
        <v>292</v>
      </c>
      <c r="F131" s="232" t="s">
        <v>293</v>
      </c>
      <c r="G131" s="233" t="s">
        <v>264</v>
      </c>
      <c r="H131" s="234">
        <v>8.6999999999999993</v>
      </c>
      <c r="I131" s="235"/>
      <c r="J131" s="236">
        <f>ROUND(I131*H131,2)</f>
        <v>0</v>
      </c>
      <c r="K131" s="232" t="s">
        <v>265</v>
      </c>
      <c r="L131" s="46"/>
      <c r="M131" s="237" t="s">
        <v>21</v>
      </c>
      <c r="N131" s="238" t="s">
        <v>46</v>
      </c>
      <c r="O131" s="86"/>
      <c r="P131" s="239">
        <f>O131*H131</f>
        <v>0</v>
      </c>
      <c r="Q131" s="239">
        <v>0</v>
      </c>
      <c r="R131" s="239">
        <f>Q131*H131</f>
        <v>0</v>
      </c>
      <c r="S131" s="239">
        <v>0</v>
      </c>
      <c r="T131" s="240">
        <f>S131*H131</f>
        <v>0</v>
      </c>
      <c r="U131" s="40"/>
      <c r="V131" s="40"/>
      <c r="W131" s="40"/>
      <c r="X131" s="40"/>
      <c r="Y131" s="40"/>
      <c r="Z131" s="40"/>
      <c r="AA131" s="40"/>
      <c r="AB131" s="40"/>
      <c r="AC131" s="40"/>
      <c r="AD131" s="40"/>
      <c r="AE131" s="40"/>
      <c r="AR131" s="241" t="s">
        <v>266</v>
      </c>
      <c r="AT131" s="241" t="s">
        <v>261</v>
      </c>
      <c r="AU131" s="241" t="s">
        <v>83</v>
      </c>
      <c r="AY131" s="19" t="s">
        <v>259</v>
      </c>
      <c r="BE131" s="242">
        <f>IF(N131="základní",J131,0)</f>
        <v>0</v>
      </c>
      <c r="BF131" s="242">
        <f>IF(N131="snížená",J131,0)</f>
        <v>0</v>
      </c>
      <c r="BG131" s="242">
        <f>IF(N131="zákl. přenesená",J131,0)</f>
        <v>0</v>
      </c>
      <c r="BH131" s="242">
        <f>IF(N131="sníž. přenesená",J131,0)</f>
        <v>0</v>
      </c>
      <c r="BI131" s="242">
        <f>IF(N131="nulová",J131,0)</f>
        <v>0</v>
      </c>
      <c r="BJ131" s="19" t="s">
        <v>83</v>
      </c>
      <c r="BK131" s="242">
        <f>ROUND(I131*H131,2)</f>
        <v>0</v>
      </c>
      <c r="BL131" s="19" t="s">
        <v>266</v>
      </c>
      <c r="BM131" s="241" t="s">
        <v>294</v>
      </c>
    </row>
    <row r="132" s="2" customFormat="1">
      <c r="A132" s="40"/>
      <c r="B132" s="41"/>
      <c r="C132" s="42"/>
      <c r="D132" s="243" t="s">
        <v>268</v>
      </c>
      <c r="E132" s="42"/>
      <c r="F132" s="244" t="s">
        <v>295</v>
      </c>
      <c r="G132" s="42"/>
      <c r="H132" s="42"/>
      <c r="I132" s="150"/>
      <c r="J132" s="42"/>
      <c r="K132" s="42"/>
      <c r="L132" s="46"/>
      <c r="M132" s="245"/>
      <c r="N132" s="246"/>
      <c r="O132" s="86"/>
      <c r="P132" s="86"/>
      <c r="Q132" s="86"/>
      <c r="R132" s="86"/>
      <c r="S132" s="86"/>
      <c r="T132" s="87"/>
      <c r="U132" s="40"/>
      <c r="V132" s="40"/>
      <c r="W132" s="40"/>
      <c r="X132" s="40"/>
      <c r="Y132" s="40"/>
      <c r="Z132" s="40"/>
      <c r="AA132" s="40"/>
      <c r="AB132" s="40"/>
      <c r="AC132" s="40"/>
      <c r="AD132" s="40"/>
      <c r="AE132" s="40"/>
      <c r="AT132" s="19" t="s">
        <v>268</v>
      </c>
      <c r="AU132" s="19" t="s">
        <v>83</v>
      </c>
    </row>
    <row r="133" s="14" customFormat="1">
      <c r="A133" s="14"/>
      <c r="B133" s="257"/>
      <c r="C133" s="258"/>
      <c r="D133" s="243" t="s">
        <v>270</v>
      </c>
      <c r="E133" s="259" t="s">
        <v>21</v>
      </c>
      <c r="F133" s="260" t="s">
        <v>296</v>
      </c>
      <c r="G133" s="258"/>
      <c r="H133" s="261">
        <v>3.1499999999999999</v>
      </c>
      <c r="I133" s="262"/>
      <c r="J133" s="258"/>
      <c r="K133" s="258"/>
      <c r="L133" s="263"/>
      <c r="M133" s="264"/>
      <c r="N133" s="265"/>
      <c r="O133" s="265"/>
      <c r="P133" s="265"/>
      <c r="Q133" s="265"/>
      <c r="R133" s="265"/>
      <c r="S133" s="265"/>
      <c r="T133" s="266"/>
      <c r="U133" s="14"/>
      <c r="V133" s="14"/>
      <c r="W133" s="14"/>
      <c r="X133" s="14"/>
      <c r="Y133" s="14"/>
      <c r="Z133" s="14"/>
      <c r="AA133" s="14"/>
      <c r="AB133" s="14"/>
      <c r="AC133" s="14"/>
      <c r="AD133" s="14"/>
      <c r="AE133" s="14"/>
      <c r="AT133" s="267" t="s">
        <v>270</v>
      </c>
      <c r="AU133" s="267" t="s">
        <v>83</v>
      </c>
      <c r="AV133" s="14" t="s">
        <v>83</v>
      </c>
      <c r="AW133" s="14" t="s">
        <v>34</v>
      </c>
      <c r="AX133" s="14" t="s">
        <v>74</v>
      </c>
      <c r="AY133" s="267" t="s">
        <v>259</v>
      </c>
    </row>
    <row r="134" s="14" customFormat="1">
      <c r="A134" s="14"/>
      <c r="B134" s="257"/>
      <c r="C134" s="258"/>
      <c r="D134" s="243" t="s">
        <v>270</v>
      </c>
      <c r="E134" s="259" t="s">
        <v>21</v>
      </c>
      <c r="F134" s="260" t="s">
        <v>297</v>
      </c>
      <c r="G134" s="258"/>
      <c r="H134" s="261">
        <v>4.9500000000000002</v>
      </c>
      <c r="I134" s="262"/>
      <c r="J134" s="258"/>
      <c r="K134" s="258"/>
      <c r="L134" s="263"/>
      <c r="M134" s="264"/>
      <c r="N134" s="265"/>
      <c r="O134" s="265"/>
      <c r="P134" s="265"/>
      <c r="Q134" s="265"/>
      <c r="R134" s="265"/>
      <c r="S134" s="265"/>
      <c r="T134" s="266"/>
      <c r="U134" s="14"/>
      <c r="V134" s="14"/>
      <c r="W134" s="14"/>
      <c r="X134" s="14"/>
      <c r="Y134" s="14"/>
      <c r="Z134" s="14"/>
      <c r="AA134" s="14"/>
      <c r="AB134" s="14"/>
      <c r="AC134" s="14"/>
      <c r="AD134" s="14"/>
      <c r="AE134" s="14"/>
      <c r="AT134" s="267" t="s">
        <v>270</v>
      </c>
      <c r="AU134" s="267" t="s">
        <v>83</v>
      </c>
      <c r="AV134" s="14" t="s">
        <v>83</v>
      </c>
      <c r="AW134" s="14" t="s">
        <v>34</v>
      </c>
      <c r="AX134" s="14" t="s">
        <v>74</v>
      </c>
      <c r="AY134" s="267" t="s">
        <v>259</v>
      </c>
    </row>
    <row r="135" s="14" customFormat="1">
      <c r="A135" s="14"/>
      <c r="B135" s="257"/>
      <c r="C135" s="258"/>
      <c r="D135" s="243" t="s">
        <v>270</v>
      </c>
      <c r="E135" s="259" t="s">
        <v>21</v>
      </c>
      <c r="F135" s="260" t="s">
        <v>298</v>
      </c>
      <c r="G135" s="258"/>
      <c r="H135" s="261">
        <v>0.59999999999999998</v>
      </c>
      <c r="I135" s="262"/>
      <c r="J135" s="258"/>
      <c r="K135" s="258"/>
      <c r="L135" s="263"/>
      <c r="M135" s="264"/>
      <c r="N135" s="265"/>
      <c r="O135" s="265"/>
      <c r="P135" s="265"/>
      <c r="Q135" s="265"/>
      <c r="R135" s="265"/>
      <c r="S135" s="265"/>
      <c r="T135" s="266"/>
      <c r="U135" s="14"/>
      <c r="V135" s="14"/>
      <c r="W135" s="14"/>
      <c r="X135" s="14"/>
      <c r="Y135" s="14"/>
      <c r="Z135" s="14"/>
      <c r="AA135" s="14"/>
      <c r="AB135" s="14"/>
      <c r="AC135" s="14"/>
      <c r="AD135" s="14"/>
      <c r="AE135" s="14"/>
      <c r="AT135" s="267" t="s">
        <v>270</v>
      </c>
      <c r="AU135" s="267" t="s">
        <v>83</v>
      </c>
      <c r="AV135" s="14" t="s">
        <v>83</v>
      </c>
      <c r="AW135" s="14" t="s">
        <v>34</v>
      </c>
      <c r="AX135" s="14" t="s">
        <v>74</v>
      </c>
      <c r="AY135" s="267" t="s">
        <v>259</v>
      </c>
    </row>
    <row r="136" s="15" customFormat="1">
      <c r="A136" s="15"/>
      <c r="B136" s="268"/>
      <c r="C136" s="269"/>
      <c r="D136" s="243" t="s">
        <v>270</v>
      </c>
      <c r="E136" s="270" t="s">
        <v>21</v>
      </c>
      <c r="F136" s="271" t="s">
        <v>273</v>
      </c>
      <c r="G136" s="269"/>
      <c r="H136" s="272">
        <v>8.6999999999999993</v>
      </c>
      <c r="I136" s="273"/>
      <c r="J136" s="269"/>
      <c r="K136" s="269"/>
      <c r="L136" s="274"/>
      <c r="M136" s="275"/>
      <c r="N136" s="276"/>
      <c r="O136" s="276"/>
      <c r="P136" s="276"/>
      <c r="Q136" s="276"/>
      <c r="R136" s="276"/>
      <c r="S136" s="276"/>
      <c r="T136" s="277"/>
      <c r="U136" s="15"/>
      <c r="V136" s="15"/>
      <c r="W136" s="15"/>
      <c r="X136" s="15"/>
      <c r="Y136" s="15"/>
      <c r="Z136" s="15"/>
      <c r="AA136" s="15"/>
      <c r="AB136" s="15"/>
      <c r="AC136" s="15"/>
      <c r="AD136" s="15"/>
      <c r="AE136" s="15"/>
      <c r="AT136" s="278" t="s">
        <v>270</v>
      </c>
      <c r="AU136" s="278" t="s">
        <v>83</v>
      </c>
      <c r="AV136" s="15" t="s">
        <v>266</v>
      </c>
      <c r="AW136" s="15" t="s">
        <v>34</v>
      </c>
      <c r="AX136" s="15" t="s">
        <v>81</v>
      </c>
      <c r="AY136" s="278" t="s">
        <v>259</v>
      </c>
    </row>
    <row r="137" s="2" customFormat="1" ht="44.25" customHeight="1">
      <c r="A137" s="40"/>
      <c r="B137" s="41"/>
      <c r="C137" s="230" t="s">
        <v>299</v>
      </c>
      <c r="D137" s="230" t="s">
        <v>261</v>
      </c>
      <c r="E137" s="231" t="s">
        <v>300</v>
      </c>
      <c r="F137" s="232" t="s">
        <v>301</v>
      </c>
      <c r="G137" s="233" t="s">
        <v>264</v>
      </c>
      <c r="H137" s="234">
        <v>8.6999999999999993</v>
      </c>
      <c r="I137" s="235"/>
      <c r="J137" s="236">
        <f>ROUND(I137*H137,2)</f>
        <v>0</v>
      </c>
      <c r="K137" s="232" t="s">
        <v>265</v>
      </c>
      <c r="L137" s="46"/>
      <c r="M137" s="237" t="s">
        <v>21</v>
      </c>
      <c r="N137" s="238" t="s">
        <v>46</v>
      </c>
      <c r="O137" s="86"/>
      <c r="P137" s="239">
        <f>O137*H137</f>
        <v>0</v>
      </c>
      <c r="Q137" s="239">
        <v>0</v>
      </c>
      <c r="R137" s="239">
        <f>Q137*H137</f>
        <v>0</v>
      </c>
      <c r="S137" s="239">
        <v>0</v>
      </c>
      <c r="T137" s="240">
        <f>S137*H137</f>
        <v>0</v>
      </c>
      <c r="U137" s="40"/>
      <c r="V137" s="40"/>
      <c r="W137" s="40"/>
      <c r="X137" s="40"/>
      <c r="Y137" s="40"/>
      <c r="Z137" s="40"/>
      <c r="AA137" s="40"/>
      <c r="AB137" s="40"/>
      <c r="AC137" s="40"/>
      <c r="AD137" s="40"/>
      <c r="AE137" s="40"/>
      <c r="AR137" s="241" t="s">
        <v>266</v>
      </c>
      <c r="AT137" s="241" t="s">
        <v>261</v>
      </c>
      <c r="AU137" s="241" t="s">
        <v>83</v>
      </c>
      <c r="AY137" s="19" t="s">
        <v>259</v>
      </c>
      <c r="BE137" s="242">
        <f>IF(N137="základní",J137,0)</f>
        <v>0</v>
      </c>
      <c r="BF137" s="242">
        <f>IF(N137="snížená",J137,0)</f>
        <v>0</v>
      </c>
      <c r="BG137" s="242">
        <f>IF(N137="zákl. přenesená",J137,0)</f>
        <v>0</v>
      </c>
      <c r="BH137" s="242">
        <f>IF(N137="sníž. přenesená",J137,0)</f>
        <v>0</v>
      </c>
      <c r="BI137" s="242">
        <f>IF(N137="nulová",J137,0)</f>
        <v>0</v>
      </c>
      <c r="BJ137" s="19" t="s">
        <v>83</v>
      </c>
      <c r="BK137" s="242">
        <f>ROUND(I137*H137,2)</f>
        <v>0</v>
      </c>
      <c r="BL137" s="19" t="s">
        <v>266</v>
      </c>
      <c r="BM137" s="241" t="s">
        <v>302</v>
      </c>
    </row>
    <row r="138" s="2" customFormat="1">
      <c r="A138" s="40"/>
      <c r="B138" s="41"/>
      <c r="C138" s="42"/>
      <c r="D138" s="243" t="s">
        <v>268</v>
      </c>
      <c r="E138" s="42"/>
      <c r="F138" s="244" t="s">
        <v>295</v>
      </c>
      <c r="G138" s="42"/>
      <c r="H138" s="42"/>
      <c r="I138" s="150"/>
      <c r="J138" s="42"/>
      <c r="K138" s="42"/>
      <c r="L138" s="46"/>
      <c r="M138" s="245"/>
      <c r="N138" s="246"/>
      <c r="O138" s="86"/>
      <c r="P138" s="86"/>
      <c r="Q138" s="86"/>
      <c r="R138" s="86"/>
      <c r="S138" s="86"/>
      <c r="T138" s="87"/>
      <c r="U138" s="40"/>
      <c r="V138" s="40"/>
      <c r="W138" s="40"/>
      <c r="X138" s="40"/>
      <c r="Y138" s="40"/>
      <c r="Z138" s="40"/>
      <c r="AA138" s="40"/>
      <c r="AB138" s="40"/>
      <c r="AC138" s="40"/>
      <c r="AD138" s="40"/>
      <c r="AE138" s="40"/>
      <c r="AT138" s="19" t="s">
        <v>268</v>
      </c>
      <c r="AU138" s="19" t="s">
        <v>83</v>
      </c>
    </row>
    <row r="139" s="2" customFormat="1" ht="44.25" customHeight="1">
      <c r="A139" s="40"/>
      <c r="B139" s="41"/>
      <c r="C139" s="230" t="s">
        <v>303</v>
      </c>
      <c r="D139" s="230" t="s">
        <v>261</v>
      </c>
      <c r="E139" s="231" t="s">
        <v>304</v>
      </c>
      <c r="F139" s="232" t="s">
        <v>305</v>
      </c>
      <c r="G139" s="233" t="s">
        <v>264</v>
      </c>
      <c r="H139" s="234">
        <v>9.1799999999999997</v>
      </c>
      <c r="I139" s="235"/>
      <c r="J139" s="236">
        <f>ROUND(I139*H139,2)</f>
        <v>0</v>
      </c>
      <c r="K139" s="232" t="s">
        <v>265</v>
      </c>
      <c r="L139" s="46"/>
      <c r="M139" s="237" t="s">
        <v>21</v>
      </c>
      <c r="N139" s="238" t="s">
        <v>46</v>
      </c>
      <c r="O139" s="86"/>
      <c r="P139" s="239">
        <f>O139*H139</f>
        <v>0</v>
      </c>
      <c r="Q139" s="239">
        <v>0</v>
      </c>
      <c r="R139" s="239">
        <f>Q139*H139</f>
        <v>0</v>
      </c>
      <c r="S139" s="239">
        <v>0</v>
      </c>
      <c r="T139" s="240">
        <f>S139*H139</f>
        <v>0</v>
      </c>
      <c r="U139" s="40"/>
      <c r="V139" s="40"/>
      <c r="W139" s="40"/>
      <c r="X139" s="40"/>
      <c r="Y139" s="40"/>
      <c r="Z139" s="40"/>
      <c r="AA139" s="40"/>
      <c r="AB139" s="40"/>
      <c r="AC139" s="40"/>
      <c r="AD139" s="40"/>
      <c r="AE139" s="40"/>
      <c r="AR139" s="241" t="s">
        <v>266</v>
      </c>
      <c r="AT139" s="241" t="s">
        <v>261</v>
      </c>
      <c r="AU139" s="241" t="s">
        <v>83</v>
      </c>
      <c r="AY139" s="19" t="s">
        <v>259</v>
      </c>
      <c r="BE139" s="242">
        <f>IF(N139="základní",J139,0)</f>
        <v>0</v>
      </c>
      <c r="BF139" s="242">
        <f>IF(N139="snížená",J139,0)</f>
        <v>0</v>
      </c>
      <c r="BG139" s="242">
        <f>IF(N139="zákl. přenesená",J139,0)</f>
        <v>0</v>
      </c>
      <c r="BH139" s="242">
        <f>IF(N139="sníž. přenesená",J139,0)</f>
        <v>0</v>
      </c>
      <c r="BI139" s="242">
        <f>IF(N139="nulová",J139,0)</f>
        <v>0</v>
      </c>
      <c r="BJ139" s="19" t="s">
        <v>83</v>
      </c>
      <c r="BK139" s="242">
        <f>ROUND(I139*H139,2)</f>
        <v>0</v>
      </c>
      <c r="BL139" s="19" t="s">
        <v>266</v>
      </c>
      <c r="BM139" s="241" t="s">
        <v>306</v>
      </c>
    </row>
    <row r="140" s="2" customFormat="1">
      <c r="A140" s="40"/>
      <c r="B140" s="41"/>
      <c r="C140" s="42"/>
      <c r="D140" s="243" t="s">
        <v>268</v>
      </c>
      <c r="E140" s="42"/>
      <c r="F140" s="244" t="s">
        <v>307</v>
      </c>
      <c r="G140" s="42"/>
      <c r="H140" s="42"/>
      <c r="I140" s="150"/>
      <c r="J140" s="42"/>
      <c r="K140" s="42"/>
      <c r="L140" s="46"/>
      <c r="M140" s="245"/>
      <c r="N140" s="246"/>
      <c r="O140" s="86"/>
      <c r="P140" s="86"/>
      <c r="Q140" s="86"/>
      <c r="R140" s="86"/>
      <c r="S140" s="86"/>
      <c r="T140" s="87"/>
      <c r="U140" s="40"/>
      <c r="V140" s="40"/>
      <c r="W140" s="40"/>
      <c r="X140" s="40"/>
      <c r="Y140" s="40"/>
      <c r="Z140" s="40"/>
      <c r="AA140" s="40"/>
      <c r="AB140" s="40"/>
      <c r="AC140" s="40"/>
      <c r="AD140" s="40"/>
      <c r="AE140" s="40"/>
      <c r="AT140" s="19" t="s">
        <v>268</v>
      </c>
      <c r="AU140" s="19" t="s">
        <v>83</v>
      </c>
    </row>
    <row r="141" s="13" customFormat="1">
      <c r="A141" s="13"/>
      <c r="B141" s="247"/>
      <c r="C141" s="248"/>
      <c r="D141" s="243" t="s">
        <v>270</v>
      </c>
      <c r="E141" s="249" t="s">
        <v>21</v>
      </c>
      <c r="F141" s="250" t="s">
        <v>308</v>
      </c>
      <c r="G141" s="248"/>
      <c r="H141" s="249" t="s">
        <v>21</v>
      </c>
      <c r="I141" s="251"/>
      <c r="J141" s="248"/>
      <c r="K141" s="248"/>
      <c r="L141" s="252"/>
      <c r="M141" s="253"/>
      <c r="N141" s="254"/>
      <c r="O141" s="254"/>
      <c r="P141" s="254"/>
      <c r="Q141" s="254"/>
      <c r="R141" s="254"/>
      <c r="S141" s="254"/>
      <c r="T141" s="255"/>
      <c r="U141" s="13"/>
      <c r="V141" s="13"/>
      <c r="W141" s="13"/>
      <c r="X141" s="13"/>
      <c r="Y141" s="13"/>
      <c r="Z141" s="13"/>
      <c r="AA141" s="13"/>
      <c r="AB141" s="13"/>
      <c r="AC141" s="13"/>
      <c r="AD141" s="13"/>
      <c r="AE141" s="13"/>
      <c r="AT141" s="256" t="s">
        <v>270</v>
      </c>
      <c r="AU141" s="256" t="s">
        <v>83</v>
      </c>
      <c r="AV141" s="13" t="s">
        <v>81</v>
      </c>
      <c r="AW141" s="13" t="s">
        <v>34</v>
      </c>
      <c r="AX141" s="13" t="s">
        <v>74</v>
      </c>
      <c r="AY141" s="256" t="s">
        <v>259</v>
      </c>
    </row>
    <row r="142" s="14" customFormat="1">
      <c r="A142" s="14"/>
      <c r="B142" s="257"/>
      <c r="C142" s="258"/>
      <c r="D142" s="243" t="s">
        <v>270</v>
      </c>
      <c r="E142" s="259" t="s">
        <v>21</v>
      </c>
      <c r="F142" s="260" t="s">
        <v>309</v>
      </c>
      <c r="G142" s="258"/>
      <c r="H142" s="261">
        <v>9.1799999999999997</v>
      </c>
      <c r="I142" s="262"/>
      <c r="J142" s="258"/>
      <c r="K142" s="258"/>
      <c r="L142" s="263"/>
      <c r="M142" s="264"/>
      <c r="N142" s="265"/>
      <c r="O142" s="265"/>
      <c r="P142" s="265"/>
      <c r="Q142" s="265"/>
      <c r="R142" s="265"/>
      <c r="S142" s="265"/>
      <c r="T142" s="266"/>
      <c r="U142" s="14"/>
      <c r="V142" s="14"/>
      <c r="W142" s="14"/>
      <c r="X142" s="14"/>
      <c r="Y142" s="14"/>
      <c r="Z142" s="14"/>
      <c r="AA142" s="14"/>
      <c r="AB142" s="14"/>
      <c r="AC142" s="14"/>
      <c r="AD142" s="14"/>
      <c r="AE142" s="14"/>
      <c r="AT142" s="267" t="s">
        <v>270</v>
      </c>
      <c r="AU142" s="267" t="s">
        <v>83</v>
      </c>
      <c r="AV142" s="14" t="s">
        <v>83</v>
      </c>
      <c r="AW142" s="14" t="s">
        <v>34</v>
      </c>
      <c r="AX142" s="14" t="s">
        <v>74</v>
      </c>
      <c r="AY142" s="267" t="s">
        <v>259</v>
      </c>
    </row>
    <row r="143" s="15" customFormat="1">
      <c r="A143" s="15"/>
      <c r="B143" s="268"/>
      <c r="C143" s="269"/>
      <c r="D143" s="243" t="s">
        <v>270</v>
      </c>
      <c r="E143" s="270" t="s">
        <v>21</v>
      </c>
      <c r="F143" s="271" t="s">
        <v>273</v>
      </c>
      <c r="G143" s="269"/>
      <c r="H143" s="272">
        <v>9.1799999999999997</v>
      </c>
      <c r="I143" s="273"/>
      <c r="J143" s="269"/>
      <c r="K143" s="269"/>
      <c r="L143" s="274"/>
      <c r="M143" s="275"/>
      <c r="N143" s="276"/>
      <c r="O143" s="276"/>
      <c r="P143" s="276"/>
      <c r="Q143" s="276"/>
      <c r="R143" s="276"/>
      <c r="S143" s="276"/>
      <c r="T143" s="277"/>
      <c r="U143" s="15"/>
      <c r="V143" s="15"/>
      <c r="W143" s="15"/>
      <c r="X143" s="15"/>
      <c r="Y143" s="15"/>
      <c r="Z143" s="15"/>
      <c r="AA143" s="15"/>
      <c r="AB143" s="15"/>
      <c r="AC143" s="15"/>
      <c r="AD143" s="15"/>
      <c r="AE143" s="15"/>
      <c r="AT143" s="278" t="s">
        <v>270</v>
      </c>
      <c r="AU143" s="278" t="s">
        <v>83</v>
      </c>
      <c r="AV143" s="15" t="s">
        <v>266</v>
      </c>
      <c r="AW143" s="15" t="s">
        <v>34</v>
      </c>
      <c r="AX143" s="15" t="s">
        <v>81</v>
      </c>
      <c r="AY143" s="278" t="s">
        <v>259</v>
      </c>
    </row>
    <row r="144" s="2" customFormat="1" ht="44.25" customHeight="1">
      <c r="A144" s="40"/>
      <c r="B144" s="41"/>
      <c r="C144" s="230" t="s">
        <v>310</v>
      </c>
      <c r="D144" s="230" t="s">
        <v>261</v>
      </c>
      <c r="E144" s="231" t="s">
        <v>311</v>
      </c>
      <c r="F144" s="232" t="s">
        <v>312</v>
      </c>
      <c r="G144" s="233" t="s">
        <v>264</v>
      </c>
      <c r="H144" s="234">
        <v>9.1799999999999997</v>
      </c>
      <c r="I144" s="235"/>
      <c r="J144" s="236">
        <f>ROUND(I144*H144,2)</f>
        <v>0</v>
      </c>
      <c r="K144" s="232" t="s">
        <v>265</v>
      </c>
      <c r="L144" s="46"/>
      <c r="M144" s="237" t="s">
        <v>21</v>
      </c>
      <c r="N144" s="238" t="s">
        <v>46</v>
      </c>
      <c r="O144" s="86"/>
      <c r="P144" s="239">
        <f>O144*H144</f>
        <v>0</v>
      </c>
      <c r="Q144" s="239">
        <v>0</v>
      </c>
      <c r="R144" s="239">
        <f>Q144*H144</f>
        <v>0</v>
      </c>
      <c r="S144" s="239">
        <v>0</v>
      </c>
      <c r="T144" s="240">
        <f>S144*H144</f>
        <v>0</v>
      </c>
      <c r="U144" s="40"/>
      <c r="V144" s="40"/>
      <c r="W144" s="40"/>
      <c r="X144" s="40"/>
      <c r="Y144" s="40"/>
      <c r="Z144" s="40"/>
      <c r="AA144" s="40"/>
      <c r="AB144" s="40"/>
      <c r="AC144" s="40"/>
      <c r="AD144" s="40"/>
      <c r="AE144" s="40"/>
      <c r="AR144" s="241" t="s">
        <v>266</v>
      </c>
      <c r="AT144" s="241" t="s">
        <v>261</v>
      </c>
      <c r="AU144" s="241" t="s">
        <v>83</v>
      </c>
      <c r="AY144" s="19" t="s">
        <v>259</v>
      </c>
      <c r="BE144" s="242">
        <f>IF(N144="základní",J144,0)</f>
        <v>0</v>
      </c>
      <c r="BF144" s="242">
        <f>IF(N144="snížená",J144,0)</f>
        <v>0</v>
      </c>
      <c r="BG144" s="242">
        <f>IF(N144="zákl. přenesená",J144,0)</f>
        <v>0</v>
      </c>
      <c r="BH144" s="242">
        <f>IF(N144="sníž. přenesená",J144,0)</f>
        <v>0</v>
      </c>
      <c r="BI144" s="242">
        <f>IF(N144="nulová",J144,0)</f>
        <v>0</v>
      </c>
      <c r="BJ144" s="19" t="s">
        <v>83</v>
      </c>
      <c r="BK144" s="242">
        <f>ROUND(I144*H144,2)</f>
        <v>0</v>
      </c>
      <c r="BL144" s="19" t="s">
        <v>266</v>
      </c>
      <c r="BM144" s="241" t="s">
        <v>313</v>
      </c>
    </row>
    <row r="145" s="2" customFormat="1">
      <c r="A145" s="40"/>
      <c r="B145" s="41"/>
      <c r="C145" s="42"/>
      <c r="D145" s="243" t="s">
        <v>268</v>
      </c>
      <c r="E145" s="42"/>
      <c r="F145" s="244" t="s">
        <v>307</v>
      </c>
      <c r="G145" s="42"/>
      <c r="H145" s="42"/>
      <c r="I145" s="150"/>
      <c r="J145" s="42"/>
      <c r="K145" s="42"/>
      <c r="L145" s="46"/>
      <c r="M145" s="245"/>
      <c r="N145" s="246"/>
      <c r="O145" s="86"/>
      <c r="P145" s="86"/>
      <c r="Q145" s="86"/>
      <c r="R145" s="86"/>
      <c r="S145" s="86"/>
      <c r="T145" s="87"/>
      <c r="U145" s="40"/>
      <c r="V145" s="40"/>
      <c r="W145" s="40"/>
      <c r="X145" s="40"/>
      <c r="Y145" s="40"/>
      <c r="Z145" s="40"/>
      <c r="AA145" s="40"/>
      <c r="AB145" s="40"/>
      <c r="AC145" s="40"/>
      <c r="AD145" s="40"/>
      <c r="AE145" s="40"/>
      <c r="AT145" s="19" t="s">
        <v>268</v>
      </c>
      <c r="AU145" s="19" t="s">
        <v>83</v>
      </c>
    </row>
    <row r="146" s="2" customFormat="1" ht="44.25" customHeight="1">
      <c r="A146" s="40"/>
      <c r="B146" s="41"/>
      <c r="C146" s="230" t="s">
        <v>314</v>
      </c>
      <c r="D146" s="230" t="s">
        <v>261</v>
      </c>
      <c r="E146" s="231" t="s">
        <v>315</v>
      </c>
      <c r="F146" s="232" t="s">
        <v>316</v>
      </c>
      <c r="G146" s="233" t="s">
        <v>264</v>
      </c>
      <c r="H146" s="234">
        <v>20.504999999999999</v>
      </c>
      <c r="I146" s="235"/>
      <c r="J146" s="236">
        <f>ROUND(I146*H146,2)</f>
        <v>0</v>
      </c>
      <c r="K146" s="232" t="s">
        <v>265</v>
      </c>
      <c r="L146" s="46"/>
      <c r="M146" s="237" t="s">
        <v>21</v>
      </c>
      <c r="N146" s="238" t="s">
        <v>46</v>
      </c>
      <c r="O146" s="86"/>
      <c r="P146" s="239">
        <f>O146*H146</f>
        <v>0</v>
      </c>
      <c r="Q146" s="239">
        <v>0</v>
      </c>
      <c r="R146" s="239">
        <f>Q146*H146</f>
        <v>0</v>
      </c>
      <c r="S146" s="239">
        <v>0</v>
      </c>
      <c r="T146" s="240">
        <f>S146*H146</f>
        <v>0</v>
      </c>
      <c r="U146" s="40"/>
      <c r="V146" s="40"/>
      <c r="W146" s="40"/>
      <c r="X146" s="40"/>
      <c r="Y146" s="40"/>
      <c r="Z146" s="40"/>
      <c r="AA146" s="40"/>
      <c r="AB146" s="40"/>
      <c r="AC146" s="40"/>
      <c r="AD146" s="40"/>
      <c r="AE146" s="40"/>
      <c r="AR146" s="241" t="s">
        <v>266</v>
      </c>
      <c r="AT146" s="241" t="s">
        <v>261</v>
      </c>
      <c r="AU146" s="241" t="s">
        <v>83</v>
      </c>
      <c r="AY146" s="19" t="s">
        <v>259</v>
      </c>
      <c r="BE146" s="242">
        <f>IF(N146="základní",J146,0)</f>
        <v>0</v>
      </c>
      <c r="BF146" s="242">
        <f>IF(N146="snížená",J146,0)</f>
        <v>0</v>
      </c>
      <c r="BG146" s="242">
        <f>IF(N146="zákl. přenesená",J146,0)</f>
        <v>0</v>
      </c>
      <c r="BH146" s="242">
        <f>IF(N146="sníž. přenesená",J146,0)</f>
        <v>0</v>
      </c>
      <c r="BI146" s="242">
        <f>IF(N146="nulová",J146,0)</f>
        <v>0</v>
      </c>
      <c r="BJ146" s="19" t="s">
        <v>83</v>
      </c>
      <c r="BK146" s="242">
        <f>ROUND(I146*H146,2)</f>
        <v>0</v>
      </c>
      <c r="BL146" s="19" t="s">
        <v>266</v>
      </c>
      <c r="BM146" s="241" t="s">
        <v>317</v>
      </c>
    </row>
    <row r="147" s="2" customFormat="1">
      <c r="A147" s="40"/>
      <c r="B147" s="41"/>
      <c r="C147" s="42"/>
      <c r="D147" s="243" t="s">
        <v>268</v>
      </c>
      <c r="E147" s="42"/>
      <c r="F147" s="244" t="s">
        <v>318</v>
      </c>
      <c r="G147" s="42"/>
      <c r="H147" s="42"/>
      <c r="I147" s="150"/>
      <c r="J147" s="42"/>
      <c r="K147" s="42"/>
      <c r="L147" s="46"/>
      <c r="M147" s="245"/>
      <c r="N147" s="246"/>
      <c r="O147" s="86"/>
      <c r="P147" s="86"/>
      <c r="Q147" s="86"/>
      <c r="R147" s="86"/>
      <c r="S147" s="86"/>
      <c r="T147" s="87"/>
      <c r="U147" s="40"/>
      <c r="V147" s="40"/>
      <c r="W147" s="40"/>
      <c r="X147" s="40"/>
      <c r="Y147" s="40"/>
      <c r="Z147" s="40"/>
      <c r="AA147" s="40"/>
      <c r="AB147" s="40"/>
      <c r="AC147" s="40"/>
      <c r="AD147" s="40"/>
      <c r="AE147" s="40"/>
      <c r="AT147" s="19" t="s">
        <v>268</v>
      </c>
      <c r="AU147" s="19" t="s">
        <v>83</v>
      </c>
    </row>
    <row r="148" s="13" customFormat="1">
      <c r="A148" s="13"/>
      <c r="B148" s="247"/>
      <c r="C148" s="248"/>
      <c r="D148" s="243" t="s">
        <v>270</v>
      </c>
      <c r="E148" s="249" t="s">
        <v>21</v>
      </c>
      <c r="F148" s="250" t="s">
        <v>319</v>
      </c>
      <c r="G148" s="248"/>
      <c r="H148" s="249" t="s">
        <v>21</v>
      </c>
      <c r="I148" s="251"/>
      <c r="J148" s="248"/>
      <c r="K148" s="248"/>
      <c r="L148" s="252"/>
      <c r="M148" s="253"/>
      <c r="N148" s="254"/>
      <c r="O148" s="254"/>
      <c r="P148" s="254"/>
      <c r="Q148" s="254"/>
      <c r="R148" s="254"/>
      <c r="S148" s="254"/>
      <c r="T148" s="255"/>
      <c r="U148" s="13"/>
      <c r="V148" s="13"/>
      <c r="W148" s="13"/>
      <c r="X148" s="13"/>
      <c r="Y148" s="13"/>
      <c r="Z148" s="13"/>
      <c r="AA148" s="13"/>
      <c r="AB148" s="13"/>
      <c r="AC148" s="13"/>
      <c r="AD148" s="13"/>
      <c r="AE148" s="13"/>
      <c r="AT148" s="256" t="s">
        <v>270</v>
      </c>
      <c r="AU148" s="256" t="s">
        <v>83</v>
      </c>
      <c r="AV148" s="13" t="s">
        <v>81</v>
      </c>
      <c r="AW148" s="13" t="s">
        <v>34</v>
      </c>
      <c r="AX148" s="13" t="s">
        <v>74</v>
      </c>
      <c r="AY148" s="256" t="s">
        <v>259</v>
      </c>
    </row>
    <row r="149" s="14" customFormat="1">
      <c r="A149" s="14"/>
      <c r="B149" s="257"/>
      <c r="C149" s="258"/>
      <c r="D149" s="243" t="s">
        <v>270</v>
      </c>
      <c r="E149" s="259" t="s">
        <v>21</v>
      </c>
      <c r="F149" s="260" t="s">
        <v>320</v>
      </c>
      <c r="G149" s="258"/>
      <c r="H149" s="261">
        <v>32.505000000000003</v>
      </c>
      <c r="I149" s="262"/>
      <c r="J149" s="258"/>
      <c r="K149" s="258"/>
      <c r="L149" s="263"/>
      <c r="M149" s="264"/>
      <c r="N149" s="265"/>
      <c r="O149" s="265"/>
      <c r="P149" s="265"/>
      <c r="Q149" s="265"/>
      <c r="R149" s="265"/>
      <c r="S149" s="265"/>
      <c r="T149" s="266"/>
      <c r="U149" s="14"/>
      <c r="V149" s="14"/>
      <c r="W149" s="14"/>
      <c r="X149" s="14"/>
      <c r="Y149" s="14"/>
      <c r="Z149" s="14"/>
      <c r="AA149" s="14"/>
      <c r="AB149" s="14"/>
      <c r="AC149" s="14"/>
      <c r="AD149" s="14"/>
      <c r="AE149" s="14"/>
      <c r="AT149" s="267" t="s">
        <v>270</v>
      </c>
      <c r="AU149" s="267" t="s">
        <v>83</v>
      </c>
      <c r="AV149" s="14" t="s">
        <v>83</v>
      </c>
      <c r="AW149" s="14" t="s">
        <v>34</v>
      </c>
      <c r="AX149" s="14" t="s">
        <v>74</v>
      </c>
      <c r="AY149" s="267" t="s">
        <v>259</v>
      </c>
    </row>
    <row r="150" s="13" customFormat="1">
      <c r="A150" s="13"/>
      <c r="B150" s="247"/>
      <c r="C150" s="248"/>
      <c r="D150" s="243" t="s">
        <v>270</v>
      </c>
      <c r="E150" s="249" t="s">
        <v>21</v>
      </c>
      <c r="F150" s="250" t="s">
        <v>321</v>
      </c>
      <c r="G150" s="248"/>
      <c r="H150" s="249" t="s">
        <v>21</v>
      </c>
      <c r="I150" s="251"/>
      <c r="J150" s="248"/>
      <c r="K150" s="248"/>
      <c r="L150" s="252"/>
      <c r="M150" s="253"/>
      <c r="N150" s="254"/>
      <c r="O150" s="254"/>
      <c r="P150" s="254"/>
      <c r="Q150" s="254"/>
      <c r="R150" s="254"/>
      <c r="S150" s="254"/>
      <c r="T150" s="255"/>
      <c r="U150" s="13"/>
      <c r="V150" s="13"/>
      <c r="W150" s="13"/>
      <c r="X150" s="13"/>
      <c r="Y150" s="13"/>
      <c r="Z150" s="13"/>
      <c r="AA150" s="13"/>
      <c r="AB150" s="13"/>
      <c r="AC150" s="13"/>
      <c r="AD150" s="13"/>
      <c r="AE150" s="13"/>
      <c r="AT150" s="256" t="s">
        <v>270</v>
      </c>
      <c r="AU150" s="256" t="s">
        <v>83</v>
      </c>
      <c r="AV150" s="13" t="s">
        <v>81</v>
      </c>
      <c r="AW150" s="13" t="s">
        <v>34</v>
      </c>
      <c r="AX150" s="13" t="s">
        <v>74</v>
      </c>
      <c r="AY150" s="256" t="s">
        <v>259</v>
      </c>
    </row>
    <row r="151" s="14" customFormat="1">
      <c r="A151" s="14"/>
      <c r="B151" s="257"/>
      <c r="C151" s="258"/>
      <c r="D151" s="243" t="s">
        <v>270</v>
      </c>
      <c r="E151" s="259" t="s">
        <v>21</v>
      </c>
      <c r="F151" s="260" t="s">
        <v>322</v>
      </c>
      <c r="G151" s="258"/>
      <c r="H151" s="261">
        <v>-12</v>
      </c>
      <c r="I151" s="262"/>
      <c r="J151" s="258"/>
      <c r="K151" s="258"/>
      <c r="L151" s="263"/>
      <c r="M151" s="264"/>
      <c r="N151" s="265"/>
      <c r="O151" s="265"/>
      <c r="P151" s="265"/>
      <c r="Q151" s="265"/>
      <c r="R151" s="265"/>
      <c r="S151" s="265"/>
      <c r="T151" s="266"/>
      <c r="U151" s="14"/>
      <c r="V151" s="14"/>
      <c r="W151" s="14"/>
      <c r="X151" s="14"/>
      <c r="Y151" s="14"/>
      <c r="Z151" s="14"/>
      <c r="AA151" s="14"/>
      <c r="AB151" s="14"/>
      <c r="AC151" s="14"/>
      <c r="AD151" s="14"/>
      <c r="AE151" s="14"/>
      <c r="AT151" s="267" t="s">
        <v>270</v>
      </c>
      <c r="AU151" s="267" t="s">
        <v>83</v>
      </c>
      <c r="AV151" s="14" t="s">
        <v>83</v>
      </c>
      <c r="AW151" s="14" t="s">
        <v>34</v>
      </c>
      <c r="AX151" s="14" t="s">
        <v>74</v>
      </c>
      <c r="AY151" s="267" t="s">
        <v>259</v>
      </c>
    </row>
    <row r="152" s="15" customFormat="1">
      <c r="A152" s="15"/>
      <c r="B152" s="268"/>
      <c r="C152" s="269"/>
      <c r="D152" s="243" t="s">
        <v>270</v>
      </c>
      <c r="E152" s="270" t="s">
        <v>21</v>
      </c>
      <c r="F152" s="271" t="s">
        <v>273</v>
      </c>
      <c r="G152" s="269"/>
      <c r="H152" s="272">
        <v>20.504999999999999</v>
      </c>
      <c r="I152" s="273"/>
      <c r="J152" s="269"/>
      <c r="K152" s="269"/>
      <c r="L152" s="274"/>
      <c r="M152" s="275"/>
      <c r="N152" s="276"/>
      <c r="O152" s="276"/>
      <c r="P152" s="276"/>
      <c r="Q152" s="276"/>
      <c r="R152" s="276"/>
      <c r="S152" s="276"/>
      <c r="T152" s="277"/>
      <c r="U152" s="15"/>
      <c r="V152" s="15"/>
      <c r="W152" s="15"/>
      <c r="X152" s="15"/>
      <c r="Y152" s="15"/>
      <c r="Z152" s="15"/>
      <c r="AA152" s="15"/>
      <c r="AB152" s="15"/>
      <c r="AC152" s="15"/>
      <c r="AD152" s="15"/>
      <c r="AE152" s="15"/>
      <c r="AT152" s="278" t="s">
        <v>270</v>
      </c>
      <c r="AU152" s="278" t="s">
        <v>83</v>
      </c>
      <c r="AV152" s="15" t="s">
        <v>266</v>
      </c>
      <c r="AW152" s="15" t="s">
        <v>34</v>
      </c>
      <c r="AX152" s="15" t="s">
        <v>81</v>
      </c>
      <c r="AY152" s="278" t="s">
        <v>259</v>
      </c>
    </row>
    <row r="153" s="2" customFormat="1" ht="16.5" customHeight="1">
      <c r="A153" s="40"/>
      <c r="B153" s="41"/>
      <c r="C153" s="230" t="s">
        <v>323</v>
      </c>
      <c r="D153" s="230" t="s">
        <v>261</v>
      </c>
      <c r="E153" s="231" t="s">
        <v>324</v>
      </c>
      <c r="F153" s="232" t="s">
        <v>325</v>
      </c>
      <c r="G153" s="233" t="s">
        <v>264</v>
      </c>
      <c r="H153" s="234">
        <v>20.504999999999999</v>
      </c>
      <c r="I153" s="235"/>
      <c r="J153" s="236">
        <f>ROUND(I153*H153,2)</f>
        <v>0</v>
      </c>
      <c r="K153" s="232" t="s">
        <v>265</v>
      </c>
      <c r="L153" s="46"/>
      <c r="M153" s="237" t="s">
        <v>21</v>
      </c>
      <c r="N153" s="238" t="s">
        <v>46</v>
      </c>
      <c r="O153" s="86"/>
      <c r="P153" s="239">
        <f>O153*H153</f>
        <v>0</v>
      </c>
      <c r="Q153" s="239">
        <v>0</v>
      </c>
      <c r="R153" s="239">
        <f>Q153*H153</f>
        <v>0</v>
      </c>
      <c r="S153" s="239">
        <v>0</v>
      </c>
      <c r="T153" s="240">
        <f>S153*H153</f>
        <v>0</v>
      </c>
      <c r="U153" s="40"/>
      <c r="V153" s="40"/>
      <c r="W153" s="40"/>
      <c r="X153" s="40"/>
      <c r="Y153" s="40"/>
      <c r="Z153" s="40"/>
      <c r="AA153" s="40"/>
      <c r="AB153" s="40"/>
      <c r="AC153" s="40"/>
      <c r="AD153" s="40"/>
      <c r="AE153" s="40"/>
      <c r="AR153" s="241" t="s">
        <v>266</v>
      </c>
      <c r="AT153" s="241" t="s">
        <v>261</v>
      </c>
      <c r="AU153" s="241" t="s">
        <v>83</v>
      </c>
      <c r="AY153" s="19" t="s">
        <v>259</v>
      </c>
      <c r="BE153" s="242">
        <f>IF(N153="základní",J153,0)</f>
        <v>0</v>
      </c>
      <c r="BF153" s="242">
        <f>IF(N153="snížená",J153,0)</f>
        <v>0</v>
      </c>
      <c r="BG153" s="242">
        <f>IF(N153="zákl. přenesená",J153,0)</f>
        <v>0</v>
      </c>
      <c r="BH153" s="242">
        <f>IF(N153="sníž. přenesená",J153,0)</f>
        <v>0</v>
      </c>
      <c r="BI153" s="242">
        <f>IF(N153="nulová",J153,0)</f>
        <v>0</v>
      </c>
      <c r="BJ153" s="19" t="s">
        <v>83</v>
      </c>
      <c r="BK153" s="242">
        <f>ROUND(I153*H153,2)</f>
        <v>0</v>
      </c>
      <c r="BL153" s="19" t="s">
        <v>266</v>
      </c>
      <c r="BM153" s="241" t="s">
        <v>326</v>
      </c>
    </row>
    <row r="154" s="2" customFormat="1">
      <c r="A154" s="40"/>
      <c r="B154" s="41"/>
      <c r="C154" s="42"/>
      <c r="D154" s="243" t="s">
        <v>268</v>
      </c>
      <c r="E154" s="42"/>
      <c r="F154" s="244" t="s">
        <v>327</v>
      </c>
      <c r="G154" s="42"/>
      <c r="H154" s="42"/>
      <c r="I154" s="150"/>
      <c r="J154" s="42"/>
      <c r="K154" s="42"/>
      <c r="L154" s="46"/>
      <c r="M154" s="245"/>
      <c r="N154" s="246"/>
      <c r="O154" s="86"/>
      <c r="P154" s="86"/>
      <c r="Q154" s="86"/>
      <c r="R154" s="86"/>
      <c r="S154" s="86"/>
      <c r="T154" s="87"/>
      <c r="U154" s="40"/>
      <c r="V154" s="40"/>
      <c r="W154" s="40"/>
      <c r="X154" s="40"/>
      <c r="Y154" s="40"/>
      <c r="Z154" s="40"/>
      <c r="AA154" s="40"/>
      <c r="AB154" s="40"/>
      <c r="AC154" s="40"/>
      <c r="AD154" s="40"/>
      <c r="AE154" s="40"/>
      <c r="AT154" s="19" t="s">
        <v>268</v>
      </c>
      <c r="AU154" s="19" t="s">
        <v>83</v>
      </c>
    </row>
    <row r="155" s="2" customFormat="1" ht="33" customHeight="1">
      <c r="A155" s="40"/>
      <c r="B155" s="41"/>
      <c r="C155" s="230" t="s">
        <v>328</v>
      </c>
      <c r="D155" s="230" t="s">
        <v>261</v>
      </c>
      <c r="E155" s="231" t="s">
        <v>329</v>
      </c>
      <c r="F155" s="232" t="s">
        <v>330</v>
      </c>
      <c r="G155" s="233" t="s">
        <v>331</v>
      </c>
      <c r="H155" s="234">
        <v>20.504999999999999</v>
      </c>
      <c r="I155" s="235"/>
      <c r="J155" s="236">
        <f>ROUND(I155*H155,2)</f>
        <v>0</v>
      </c>
      <c r="K155" s="232" t="s">
        <v>265</v>
      </c>
      <c r="L155" s="46"/>
      <c r="M155" s="237" t="s">
        <v>21</v>
      </c>
      <c r="N155" s="238" t="s">
        <v>46</v>
      </c>
      <c r="O155" s="86"/>
      <c r="P155" s="239">
        <f>O155*H155</f>
        <v>0</v>
      </c>
      <c r="Q155" s="239">
        <v>0</v>
      </c>
      <c r="R155" s="239">
        <f>Q155*H155</f>
        <v>0</v>
      </c>
      <c r="S155" s="239">
        <v>0</v>
      </c>
      <c r="T155" s="240">
        <f>S155*H155</f>
        <v>0</v>
      </c>
      <c r="U155" s="40"/>
      <c r="V155" s="40"/>
      <c r="W155" s="40"/>
      <c r="X155" s="40"/>
      <c r="Y155" s="40"/>
      <c r="Z155" s="40"/>
      <c r="AA155" s="40"/>
      <c r="AB155" s="40"/>
      <c r="AC155" s="40"/>
      <c r="AD155" s="40"/>
      <c r="AE155" s="40"/>
      <c r="AR155" s="241" t="s">
        <v>266</v>
      </c>
      <c r="AT155" s="241" t="s">
        <v>261</v>
      </c>
      <c r="AU155" s="241" t="s">
        <v>83</v>
      </c>
      <c r="AY155" s="19" t="s">
        <v>259</v>
      </c>
      <c r="BE155" s="242">
        <f>IF(N155="základní",J155,0)</f>
        <v>0</v>
      </c>
      <c r="BF155" s="242">
        <f>IF(N155="snížená",J155,0)</f>
        <v>0</v>
      </c>
      <c r="BG155" s="242">
        <f>IF(N155="zákl. přenesená",J155,0)</f>
        <v>0</v>
      </c>
      <c r="BH155" s="242">
        <f>IF(N155="sníž. přenesená",J155,0)</f>
        <v>0</v>
      </c>
      <c r="BI155" s="242">
        <f>IF(N155="nulová",J155,0)</f>
        <v>0</v>
      </c>
      <c r="BJ155" s="19" t="s">
        <v>83</v>
      </c>
      <c r="BK155" s="242">
        <f>ROUND(I155*H155,2)</f>
        <v>0</v>
      </c>
      <c r="BL155" s="19" t="s">
        <v>266</v>
      </c>
      <c r="BM155" s="241" t="s">
        <v>332</v>
      </c>
    </row>
    <row r="156" s="2" customFormat="1">
      <c r="A156" s="40"/>
      <c r="B156" s="41"/>
      <c r="C156" s="42"/>
      <c r="D156" s="243" t="s">
        <v>268</v>
      </c>
      <c r="E156" s="42"/>
      <c r="F156" s="244" t="s">
        <v>333</v>
      </c>
      <c r="G156" s="42"/>
      <c r="H156" s="42"/>
      <c r="I156" s="150"/>
      <c r="J156" s="42"/>
      <c r="K156" s="42"/>
      <c r="L156" s="46"/>
      <c r="M156" s="245"/>
      <c r="N156" s="246"/>
      <c r="O156" s="86"/>
      <c r="P156" s="86"/>
      <c r="Q156" s="86"/>
      <c r="R156" s="86"/>
      <c r="S156" s="86"/>
      <c r="T156" s="87"/>
      <c r="U156" s="40"/>
      <c r="V156" s="40"/>
      <c r="W156" s="40"/>
      <c r="X156" s="40"/>
      <c r="Y156" s="40"/>
      <c r="Z156" s="40"/>
      <c r="AA156" s="40"/>
      <c r="AB156" s="40"/>
      <c r="AC156" s="40"/>
      <c r="AD156" s="40"/>
      <c r="AE156" s="40"/>
      <c r="AT156" s="19" t="s">
        <v>268</v>
      </c>
      <c r="AU156" s="19" t="s">
        <v>83</v>
      </c>
    </row>
    <row r="157" s="2" customFormat="1" ht="33" customHeight="1">
      <c r="A157" s="40"/>
      <c r="B157" s="41"/>
      <c r="C157" s="230" t="s">
        <v>334</v>
      </c>
      <c r="D157" s="230" t="s">
        <v>261</v>
      </c>
      <c r="E157" s="231" t="s">
        <v>335</v>
      </c>
      <c r="F157" s="232" t="s">
        <v>336</v>
      </c>
      <c r="G157" s="233" t="s">
        <v>264</v>
      </c>
      <c r="H157" s="234">
        <v>12</v>
      </c>
      <c r="I157" s="235"/>
      <c r="J157" s="236">
        <f>ROUND(I157*H157,2)</f>
        <v>0</v>
      </c>
      <c r="K157" s="232" t="s">
        <v>265</v>
      </c>
      <c r="L157" s="46"/>
      <c r="M157" s="237" t="s">
        <v>21</v>
      </c>
      <c r="N157" s="238" t="s">
        <v>46</v>
      </c>
      <c r="O157" s="86"/>
      <c r="P157" s="239">
        <f>O157*H157</f>
        <v>0</v>
      </c>
      <c r="Q157" s="239">
        <v>0</v>
      </c>
      <c r="R157" s="239">
        <f>Q157*H157</f>
        <v>0</v>
      </c>
      <c r="S157" s="239">
        <v>0</v>
      </c>
      <c r="T157" s="240">
        <f>S157*H157</f>
        <v>0</v>
      </c>
      <c r="U157" s="40"/>
      <c r="V157" s="40"/>
      <c r="W157" s="40"/>
      <c r="X157" s="40"/>
      <c r="Y157" s="40"/>
      <c r="Z157" s="40"/>
      <c r="AA157" s="40"/>
      <c r="AB157" s="40"/>
      <c r="AC157" s="40"/>
      <c r="AD157" s="40"/>
      <c r="AE157" s="40"/>
      <c r="AR157" s="241" t="s">
        <v>266</v>
      </c>
      <c r="AT157" s="241" t="s">
        <v>261</v>
      </c>
      <c r="AU157" s="241" t="s">
        <v>83</v>
      </c>
      <c r="AY157" s="19" t="s">
        <v>259</v>
      </c>
      <c r="BE157" s="242">
        <f>IF(N157="základní",J157,0)</f>
        <v>0</v>
      </c>
      <c r="BF157" s="242">
        <f>IF(N157="snížená",J157,0)</f>
        <v>0</v>
      </c>
      <c r="BG157" s="242">
        <f>IF(N157="zákl. přenesená",J157,0)</f>
        <v>0</v>
      </c>
      <c r="BH157" s="242">
        <f>IF(N157="sníž. přenesená",J157,0)</f>
        <v>0</v>
      </c>
      <c r="BI157" s="242">
        <f>IF(N157="nulová",J157,0)</f>
        <v>0</v>
      </c>
      <c r="BJ157" s="19" t="s">
        <v>83</v>
      </c>
      <c r="BK157" s="242">
        <f>ROUND(I157*H157,2)</f>
        <v>0</v>
      </c>
      <c r="BL157" s="19" t="s">
        <v>266</v>
      </c>
      <c r="BM157" s="241" t="s">
        <v>337</v>
      </c>
    </row>
    <row r="158" s="2" customFormat="1">
      <c r="A158" s="40"/>
      <c r="B158" s="41"/>
      <c r="C158" s="42"/>
      <c r="D158" s="243" t="s">
        <v>268</v>
      </c>
      <c r="E158" s="42"/>
      <c r="F158" s="279" t="s">
        <v>338</v>
      </c>
      <c r="G158" s="42"/>
      <c r="H158" s="42"/>
      <c r="I158" s="150"/>
      <c r="J158" s="42"/>
      <c r="K158" s="42"/>
      <c r="L158" s="46"/>
      <c r="M158" s="245"/>
      <c r="N158" s="246"/>
      <c r="O158" s="86"/>
      <c r="P158" s="86"/>
      <c r="Q158" s="86"/>
      <c r="R158" s="86"/>
      <c r="S158" s="86"/>
      <c r="T158" s="87"/>
      <c r="U158" s="40"/>
      <c r="V158" s="40"/>
      <c r="W158" s="40"/>
      <c r="X158" s="40"/>
      <c r="Y158" s="40"/>
      <c r="Z158" s="40"/>
      <c r="AA158" s="40"/>
      <c r="AB158" s="40"/>
      <c r="AC158" s="40"/>
      <c r="AD158" s="40"/>
      <c r="AE158" s="40"/>
      <c r="AT158" s="19" t="s">
        <v>268</v>
      </c>
      <c r="AU158" s="19" t="s">
        <v>83</v>
      </c>
    </row>
    <row r="159" s="12" customFormat="1" ht="22.8" customHeight="1">
      <c r="A159" s="12"/>
      <c r="B159" s="214"/>
      <c r="C159" s="215"/>
      <c r="D159" s="216" t="s">
        <v>73</v>
      </c>
      <c r="E159" s="228" t="s">
        <v>83</v>
      </c>
      <c r="F159" s="228" t="s">
        <v>339</v>
      </c>
      <c r="G159" s="215"/>
      <c r="H159" s="215"/>
      <c r="I159" s="218"/>
      <c r="J159" s="229">
        <f>BK159</f>
        <v>0</v>
      </c>
      <c r="K159" s="215"/>
      <c r="L159" s="220"/>
      <c r="M159" s="221"/>
      <c r="N159" s="222"/>
      <c r="O159" s="222"/>
      <c r="P159" s="223">
        <f>SUM(P160:P191)</f>
        <v>0</v>
      </c>
      <c r="Q159" s="222"/>
      <c r="R159" s="223">
        <f>SUM(R160:R191)</f>
        <v>7.8887735700000015</v>
      </c>
      <c r="S159" s="222"/>
      <c r="T159" s="224">
        <f>SUM(T160:T191)</f>
        <v>0</v>
      </c>
      <c r="U159" s="12"/>
      <c r="V159" s="12"/>
      <c r="W159" s="12"/>
      <c r="X159" s="12"/>
      <c r="Y159" s="12"/>
      <c r="Z159" s="12"/>
      <c r="AA159" s="12"/>
      <c r="AB159" s="12"/>
      <c r="AC159" s="12"/>
      <c r="AD159" s="12"/>
      <c r="AE159" s="12"/>
      <c r="AR159" s="225" t="s">
        <v>81</v>
      </c>
      <c r="AT159" s="226" t="s">
        <v>73</v>
      </c>
      <c r="AU159" s="226" t="s">
        <v>81</v>
      </c>
      <c r="AY159" s="225" t="s">
        <v>259</v>
      </c>
      <c r="BK159" s="227">
        <f>SUM(BK160:BK191)</f>
        <v>0</v>
      </c>
    </row>
    <row r="160" s="2" customFormat="1" ht="21.75" customHeight="1">
      <c r="A160" s="40"/>
      <c r="B160" s="41"/>
      <c r="C160" s="230" t="s">
        <v>340</v>
      </c>
      <c r="D160" s="230" t="s">
        <v>261</v>
      </c>
      <c r="E160" s="231" t="s">
        <v>341</v>
      </c>
      <c r="F160" s="232" t="s">
        <v>342</v>
      </c>
      <c r="G160" s="233" t="s">
        <v>264</v>
      </c>
      <c r="H160" s="234">
        <v>0.61599999999999999</v>
      </c>
      <c r="I160" s="235"/>
      <c r="J160" s="236">
        <f>ROUND(I160*H160,2)</f>
        <v>0</v>
      </c>
      <c r="K160" s="232" t="s">
        <v>265</v>
      </c>
      <c r="L160" s="46"/>
      <c r="M160" s="237" t="s">
        <v>21</v>
      </c>
      <c r="N160" s="238" t="s">
        <v>46</v>
      </c>
      <c r="O160" s="86"/>
      <c r="P160" s="239">
        <f>O160*H160</f>
        <v>0</v>
      </c>
      <c r="Q160" s="239">
        <v>1.98</v>
      </c>
      <c r="R160" s="239">
        <f>Q160*H160</f>
        <v>1.2196799999999999</v>
      </c>
      <c r="S160" s="239">
        <v>0</v>
      </c>
      <c r="T160" s="240">
        <f>S160*H160</f>
        <v>0</v>
      </c>
      <c r="U160" s="40"/>
      <c r="V160" s="40"/>
      <c r="W160" s="40"/>
      <c r="X160" s="40"/>
      <c r="Y160" s="40"/>
      <c r="Z160" s="40"/>
      <c r="AA160" s="40"/>
      <c r="AB160" s="40"/>
      <c r="AC160" s="40"/>
      <c r="AD160" s="40"/>
      <c r="AE160" s="40"/>
      <c r="AR160" s="241" t="s">
        <v>266</v>
      </c>
      <c r="AT160" s="241" t="s">
        <v>261</v>
      </c>
      <c r="AU160" s="241" t="s">
        <v>83</v>
      </c>
      <c r="AY160" s="19" t="s">
        <v>259</v>
      </c>
      <c r="BE160" s="242">
        <f>IF(N160="základní",J160,0)</f>
        <v>0</v>
      </c>
      <c r="BF160" s="242">
        <f>IF(N160="snížená",J160,0)</f>
        <v>0</v>
      </c>
      <c r="BG160" s="242">
        <f>IF(N160="zákl. přenesená",J160,0)</f>
        <v>0</v>
      </c>
      <c r="BH160" s="242">
        <f>IF(N160="sníž. přenesená",J160,0)</f>
        <v>0</v>
      </c>
      <c r="BI160" s="242">
        <f>IF(N160="nulová",J160,0)</f>
        <v>0</v>
      </c>
      <c r="BJ160" s="19" t="s">
        <v>83</v>
      </c>
      <c r="BK160" s="242">
        <f>ROUND(I160*H160,2)</f>
        <v>0</v>
      </c>
      <c r="BL160" s="19" t="s">
        <v>266</v>
      </c>
      <c r="BM160" s="241" t="s">
        <v>343</v>
      </c>
    </row>
    <row r="161" s="2" customFormat="1">
      <c r="A161" s="40"/>
      <c r="B161" s="41"/>
      <c r="C161" s="42"/>
      <c r="D161" s="243" t="s">
        <v>268</v>
      </c>
      <c r="E161" s="42"/>
      <c r="F161" s="244" t="s">
        <v>344</v>
      </c>
      <c r="G161" s="42"/>
      <c r="H161" s="42"/>
      <c r="I161" s="150"/>
      <c r="J161" s="42"/>
      <c r="K161" s="42"/>
      <c r="L161" s="46"/>
      <c r="M161" s="245"/>
      <c r="N161" s="246"/>
      <c r="O161" s="86"/>
      <c r="P161" s="86"/>
      <c r="Q161" s="86"/>
      <c r="R161" s="86"/>
      <c r="S161" s="86"/>
      <c r="T161" s="87"/>
      <c r="U161" s="40"/>
      <c r="V161" s="40"/>
      <c r="W161" s="40"/>
      <c r="X161" s="40"/>
      <c r="Y161" s="40"/>
      <c r="Z161" s="40"/>
      <c r="AA161" s="40"/>
      <c r="AB161" s="40"/>
      <c r="AC161" s="40"/>
      <c r="AD161" s="40"/>
      <c r="AE161" s="40"/>
      <c r="AT161" s="19" t="s">
        <v>268</v>
      </c>
      <c r="AU161" s="19" t="s">
        <v>83</v>
      </c>
    </row>
    <row r="162" s="13" customFormat="1">
      <c r="A162" s="13"/>
      <c r="B162" s="247"/>
      <c r="C162" s="248"/>
      <c r="D162" s="243" t="s">
        <v>270</v>
      </c>
      <c r="E162" s="249" t="s">
        <v>21</v>
      </c>
      <c r="F162" s="250" t="s">
        <v>345</v>
      </c>
      <c r="G162" s="248"/>
      <c r="H162" s="249" t="s">
        <v>21</v>
      </c>
      <c r="I162" s="251"/>
      <c r="J162" s="248"/>
      <c r="K162" s="248"/>
      <c r="L162" s="252"/>
      <c r="M162" s="253"/>
      <c r="N162" s="254"/>
      <c r="O162" s="254"/>
      <c r="P162" s="254"/>
      <c r="Q162" s="254"/>
      <c r="R162" s="254"/>
      <c r="S162" s="254"/>
      <c r="T162" s="255"/>
      <c r="U162" s="13"/>
      <c r="V162" s="13"/>
      <c r="W162" s="13"/>
      <c r="X162" s="13"/>
      <c r="Y162" s="13"/>
      <c r="Z162" s="13"/>
      <c r="AA162" s="13"/>
      <c r="AB162" s="13"/>
      <c r="AC162" s="13"/>
      <c r="AD162" s="13"/>
      <c r="AE162" s="13"/>
      <c r="AT162" s="256" t="s">
        <v>270</v>
      </c>
      <c r="AU162" s="256" t="s">
        <v>83</v>
      </c>
      <c r="AV162" s="13" t="s">
        <v>81</v>
      </c>
      <c r="AW162" s="13" t="s">
        <v>34</v>
      </c>
      <c r="AX162" s="13" t="s">
        <v>74</v>
      </c>
      <c r="AY162" s="256" t="s">
        <v>259</v>
      </c>
    </row>
    <row r="163" s="14" customFormat="1">
      <c r="A163" s="14"/>
      <c r="B163" s="257"/>
      <c r="C163" s="258"/>
      <c r="D163" s="243" t="s">
        <v>270</v>
      </c>
      <c r="E163" s="259" t="s">
        <v>21</v>
      </c>
      <c r="F163" s="260" t="s">
        <v>346</v>
      </c>
      <c r="G163" s="258"/>
      <c r="H163" s="261">
        <v>0.61599999999999999</v>
      </c>
      <c r="I163" s="262"/>
      <c r="J163" s="258"/>
      <c r="K163" s="258"/>
      <c r="L163" s="263"/>
      <c r="M163" s="264"/>
      <c r="N163" s="265"/>
      <c r="O163" s="265"/>
      <c r="P163" s="265"/>
      <c r="Q163" s="265"/>
      <c r="R163" s="265"/>
      <c r="S163" s="265"/>
      <c r="T163" s="266"/>
      <c r="U163" s="14"/>
      <c r="V163" s="14"/>
      <c r="W163" s="14"/>
      <c r="X163" s="14"/>
      <c r="Y163" s="14"/>
      <c r="Z163" s="14"/>
      <c r="AA163" s="14"/>
      <c r="AB163" s="14"/>
      <c r="AC163" s="14"/>
      <c r="AD163" s="14"/>
      <c r="AE163" s="14"/>
      <c r="AT163" s="267" t="s">
        <v>270</v>
      </c>
      <c r="AU163" s="267" t="s">
        <v>83</v>
      </c>
      <c r="AV163" s="14" t="s">
        <v>83</v>
      </c>
      <c r="AW163" s="14" t="s">
        <v>34</v>
      </c>
      <c r="AX163" s="14" t="s">
        <v>74</v>
      </c>
      <c r="AY163" s="267" t="s">
        <v>259</v>
      </c>
    </row>
    <row r="164" s="15" customFormat="1">
      <c r="A164" s="15"/>
      <c r="B164" s="268"/>
      <c r="C164" s="269"/>
      <c r="D164" s="243" t="s">
        <v>270</v>
      </c>
      <c r="E164" s="270" t="s">
        <v>21</v>
      </c>
      <c r="F164" s="271" t="s">
        <v>273</v>
      </c>
      <c r="G164" s="269"/>
      <c r="H164" s="272">
        <v>0.61599999999999999</v>
      </c>
      <c r="I164" s="273"/>
      <c r="J164" s="269"/>
      <c r="K164" s="269"/>
      <c r="L164" s="274"/>
      <c r="M164" s="275"/>
      <c r="N164" s="276"/>
      <c r="O164" s="276"/>
      <c r="P164" s="276"/>
      <c r="Q164" s="276"/>
      <c r="R164" s="276"/>
      <c r="S164" s="276"/>
      <c r="T164" s="277"/>
      <c r="U164" s="15"/>
      <c r="V164" s="15"/>
      <c r="W164" s="15"/>
      <c r="X164" s="15"/>
      <c r="Y164" s="15"/>
      <c r="Z164" s="15"/>
      <c r="AA164" s="15"/>
      <c r="AB164" s="15"/>
      <c r="AC164" s="15"/>
      <c r="AD164" s="15"/>
      <c r="AE164" s="15"/>
      <c r="AT164" s="278" t="s">
        <v>270</v>
      </c>
      <c r="AU164" s="278" t="s">
        <v>83</v>
      </c>
      <c r="AV164" s="15" t="s">
        <v>266</v>
      </c>
      <c r="AW164" s="15" t="s">
        <v>34</v>
      </c>
      <c r="AX164" s="15" t="s">
        <v>81</v>
      </c>
      <c r="AY164" s="278" t="s">
        <v>259</v>
      </c>
    </row>
    <row r="165" s="2" customFormat="1" ht="21.75" customHeight="1">
      <c r="A165" s="40"/>
      <c r="B165" s="41"/>
      <c r="C165" s="230" t="s">
        <v>8</v>
      </c>
      <c r="D165" s="230" t="s">
        <v>261</v>
      </c>
      <c r="E165" s="231" t="s">
        <v>347</v>
      </c>
      <c r="F165" s="232" t="s">
        <v>348</v>
      </c>
      <c r="G165" s="233" t="s">
        <v>264</v>
      </c>
      <c r="H165" s="234">
        <v>2.2360000000000002</v>
      </c>
      <c r="I165" s="235"/>
      <c r="J165" s="236">
        <f>ROUND(I165*H165,2)</f>
        <v>0</v>
      </c>
      <c r="K165" s="232" t="s">
        <v>265</v>
      </c>
      <c r="L165" s="46"/>
      <c r="M165" s="237" t="s">
        <v>21</v>
      </c>
      <c r="N165" s="238" t="s">
        <v>46</v>
      </c>
      <c r="O165" s="86"/>
      <c r="P165" s="239">
        <f>O165*H165</f>
        <v>0</v>
      </c>
      <c r="Q165" s="239">
        <v>2.45329</v>
      </c>
      <c r="R165" s="239">
        <f>Q165*H165</f>
        <v>5.4855564400000008</v>
      </c>
      <c r="S165" s="239">
        <v>0</v>
      </c>
      <c r="T165" s="240">
        <f>S165*H165</f>
        <v>0</v>
      </c>
      <c r="U165" s="40"/>
      <c r="V165" s="40"/>
      <c r="W165" s="40"/>
      <c r="X165" s="40"/>
      <c r="Y165" s="40"/>
      <c r="Z165" s="40"/>
      <c r="AA165" s="40"/>
      <c r="AB165" s="40"/>
      <c r="AC165" s="40"/>
      <c r="AD165" s="40"/>
      <c r="AE165" s="40"/>
      <c r="AR165" s="241" t="s">
        <v>266</v>
      </c>
      <c r="AT165" s="241" t="s">
        <v>261</v>
      </c>
      <c r="AU165" s="241" t="s">
        <v>83</v>
      </c>
      <c r="AY165" s="19" t="s">
        <v>259</v>
      </c>
      <c r="BE165" s="242">
        <f>IF(N165="základní",J165,0)</f>
        <v>0</v>
      </c>
      <c r="BF165" s="242">
        <f>IF(N165="snížená",J165,0)</f>
        <v>0</v>
      </c>
      <c r="BG165" s="242">
        <f>IF(N165="zákl. přenesená",J165,0)</f>
        <v>0</v>
      </c>
      <c r="BH165" s="242">
        <f>IF(N165="sníž. přenesená",J165,0)</f>
        <v>0</v>
      </c>
      <c r="BI165" s="242">
        <f>IF(N165="nulová",J165,0)</f>
        <v>0</v>
      </c>
      <c r="BJ165" s="19" t="s">
        <v>83</v>
      </c>
      <c r="BK165" s="242">
        <f>ROUND(I165*H165,2)</f>
        <v>0</v>
      </c>
      <c r="BL165" s="19" t="s">
        <v>266</v>
      </c>
      <c r="BM165" s="241" t="s">
        <v>349</v>
      </c>
    </row>
    <row r="166" s="2" customFormat="1">
      <c r="A166" s="40"/>
      <c r="B166" s="41"/>
      <c r="C166" s="42"/>
      <c r="D166" s="243" t="s">
        <v>268</v>
      </c>
      <c r="E166" s="42"/>
      <c r="F166" s="244" t="s">
        <v>350</v>
      </c>
      <c r="G166" s="42"/>
      <c r="H166" s="42"/>
      <c r="I166" s="150"/>
      <c r="J166" s="42"/>
      <c r="K166" s="42"/>
      <c r="L166" s="46"/>
      <c r="M166" s="245"/>
      <c r="N166" s="246"/>
      <c r="O166" s="86"/>
      <c r="P166" s="86"/>
      <c r="Q166" s="86"/>
      <c r="R166" s="86"/>
      <c r="S166" s="86"/>
      <c r="T166" s="87"/>
      <c r="U166" s="40"/>
      <c r="V166" s="40"/>
      <c r="W166" s="40"/>
      <c r="X166" s="40"/>
      <c r="Y166" s="40"/>
      <c r="Z166" s="40"/>
      <c r="AA166" s="40"/>
      <c r="AB166" s="40"/>
      <c r="AC166" s="40"/>
      <c r="AD166" s="40"/>
      <c r="AE166" s="40"/>
      <c r="AT166" s="19" t="s">
        <v>268</v>
      </c>
      <c r="AU166" s="19" t="s">
        <v>83</v>
      </c>
    </row>
    <row r="167" s="14" customFormat="1">
      <c r="A167" s="14"/>
      <c r="B167" s="257"/>
      <c r="C167" s="258"/>
      <c r="D167" s="243" t="s">
        <v>270</v>
      </c>
      <c r="E167" s="259" t="s">
        <v>21</v>
      </c>
      <c r="F167" s="260" t="s">
        <v>351</v>
      </c>
      <c r="G167" s="258"/>
      <c r="H167" s="261">
        <v>0.59999999999999998</v>
      </c>
      <c r="I167" s="262"/>
      <c r="J167" s="258"/>
      <c r="K167" s="258"/>
      <c r="L167" s="263"/>
      <c r="M167" s="264"/>
      <c r="N167" s="265"/>
      <c r="O167" s="265"/>
      <c r="P167" s="265"/>
      <c r="Q167" s="265"/>
      <c r="R167" s="265"/>
      <c r="S167" s="265"/>
      <c r="T167" s="266"/>
      <c r="U167" s="14"/>
      <c r="V167" s="14"/>
      <c r="W167" s="14"/>
      <c r="X167" s="14"/>
      <c r="Y167" s="14"/>
      <c r="Z167" s="14"/>
      <c r="AA167" s="14"/>
      <c r="AB167" s="14"/>
      <c r="AC167" s="14"/>
      <c r="AD167" s="14"/>
      <c r="AE167" s="14"/>
      <c r="AT167" s="267" t="s">
        <v>270</v>
      </c>
      <c r="AU167" s="267" t="s">
        <v>83</v>
      </c>
      <c r="AV167" s="14" t="s">
        <v>83</v>
      </c>
      <c r="AW167" s="14" t="s">
        <v>34</v>
      </c>
      <c r="AX167" s="14" t="s">
        <v>74</v>
      </c>
      <c r="AY167" s="267" t="s">
        <v>259</v>
      </c>
    </row>
    <row r="168" s="14" customFormat="1">
      <c r="A168" s="14"/>
      <c r="B168" s="257"/>
      <c r="C168" s="258"/>
      <c r="D168" s="243" t="s">
        <v>270</v>
      </c>
      <c r="E168" s="259" t="s">
        <v>21</v>
      </c>
      <c r="F168" s="260" t="s">
        <v>352</v>
      </c>
      <c r="G168" s="258"/>
      <c r="H168" s="261">
        <v>0.58799999999999997</v>
      </c>
      <c r="I168" s="262"/>
      <c r="J168" s="258"/>
      <c r="K168" s="258"/>
      <c r="L168" s="263"/>
      <c r="M168" s="264"/>
      <c r="N168" s="265"/>
      <c r="O168" s="265"/>
      <c r="P168" s="265"/>
      <c r="Q168" s="265"/>
      <c r="R168" s="265"/>
      <c r="S168" s="265"/>
      <c r="T168" s="266"/>
      <c r="U168" s="14"/>
      <c r="V168" s="14"/>
      <c r="W168" s="14"/>
      <c r="X168" s="14"/>
      <c r="Y168" s="14"/>
      <c r="Z168" s="14"/>
      <c r="AA168" s="14"/>
      <c r="AB168" s="14"/>
      <c r="AC168" s="14"/>
      <c r="AD168" s="14"/>
      <c r="AE168" s="14"/>
      <c r="AT168" s="267" t="s">
        <v>270</v>
      </c>
      <c r="AU168" s="267" t="s">
        <v>83</v>
      </c>
      <c r="AV168" s="14" t="s">
        <v>83</v>
      </c>
      <c r="AW168" s="14" t="s">
        <v>34</v>
      </c>
      <c r="AX168" s="14" t="s">
        <v>74</v>
      </c>
      <c r="AY168" s="267" t="s">
        <v>259</v>
      </c>
    </row>
    <row r="169" s="14" customFormat="1">
      <c r="A169" s="14"/>
      <c r="B169" s="257"/>
      <c r="C169" s="258"/>
      <c r="D169" s="243" t="s">
        <v>270</v>
      </c>
      <c r="E169" s="259" t="s">
        <v>21</v>
      </c>
      <c r="F169" s="260" t="s">
        <v>353</v>
      </c>
      <c r="G169" s="258"/>
      <c r="H169" s="261">
        <v>0.88</v>
      </c>
      <c r="I169" s="262"/>
      <c r="J169" s="258"/>
      <c r="K169" s="258"/>
      <c r="L169" s="263"/>
      <c r="M169" s="264"/>
      <c r="N169" s="265"/>
      <c r="O169" s="265"/>
      <c r="P169" s="265"/>
      <c r="Q169" s="265"/>
      <c r="R169" s="265"/>
      <c r="S169" s="265"/>
      <c r="T169" s="266"/>
      <c r="U169" s="14"/>
      <c r="V169" s="14"/>
      <c r="W169" s="14"/>
      <c r="X169" s="14"/>
      <c r="Y169" s="14"/>
      <c r="Z169" s="14"/>
      <c r="AA169" s="14"/>
      <c r="AB169" s="14"/>
      <c r="AC169" s="14"/>
      <c r="AD169" s="14"/>
      <c r="AE169" s="14"/>
      <c r="AT169" s="267" t="s">
        <v>270</v>
      </c>
      <c r="AU169" s="267" t="s">
        <v>83</v>
      </c>
      <c r="AV169" s="14" t="s">
        <v>83</v>
      </c>
      <c r="AW169" s="14" t="s">
        <v>34</v>
      </c>
      <c r="AX169" s="14" t="s">
        <v>74</v>
      </c>
      <c r="AY169" s="267" t="s">
        <v>259</v>
      </c>
    </row>
    <row r="170" s="14" customFormat="1">
      <c r="A170" s="14"/>
      <c r="B170" s="257"/>
      <c r="C170" s="258"/>
      <c r="D170" s="243" t="s">
        <v>270</v>
      </c>
      <c r="E170" s="259" t="s">
        <v>21</v>
      </c>
      <c r="F170" s="260" t="s">
        <v>354</v>
      </c>
      <c r="G170" s="258"/>
      <c r="H170" s="261">
        <v>0.16800000000000001</v>
      </c>
      <c r="I170" s="262"/>
      <c r="J170" s="258"/>
      <c r="K170" s="258"/>
      <c r="L170" s="263"/>
      <c r="M170" s="264"/>
      <c r="N170" s="265"/>
      <c r="O170" s="265"/>
      <c r="P170" s="265"/>
      <c r="Q170" s="265"/>
      <c r="R170" s="265"/>
      <c r="S170" s="265"/>
      <c r="T170" s="266"/>
      <c r="U170" s="14"/>
      <c r="V170" s="14"/>
      <c r="W170" s="14"/>
      <c r="X170" s="14"/>
      <c r="Y170" s="14"/>
      <c r="Z170" s="14"/>
      <c r="AA170" s="14"/>
      <c r="AB170" s="14"/>
      <c r="AC170" s="14"/>
      <c r="AD170" s="14"/>
      <c r="AE170" s="14"/>
      <c r="AT170" s="267" t="s">
        <v>270</v>
      </c>
      <c r="AU170" s="267" t="s">
        <v>83</v>
      </c>
      <c r="AV170" s="14" t="s">
        <v>83</v>
      </c>
      <c r="AW170" s="14" t="s">
        <v>34</v>
      </c>
      <c r="AX170" s="14" t="s">
        <v>74</v>
      </c>
      <c r="AY170" s="267" t="s">
        <v>259</v>
      </c>
    </row>
    <row r="171" s="15" customFormat="1">
      <c r="A171" s="15"/>
      <c r="B171" s="268"/>
      <c r="C171" s="269"/>
      <c r="D171" s="243" t="s">
        <v>270</v>
      </c>
      <c r="E171" s="270" t="s">
        <v>21</v>
      </c>
      <c r="F171" s="271" t="s">
        <v>273</v>
      </c>
      <c r="G171" s="269"/>
      <c r="H171" s="272">
        <v>2.2360000000000002</v>
      </c>
      <c r="I171" s="273"/>
      <c r="J171" s="269"/>
      <c r="K171" s="269"/>
      <c r="L171" s="274"/>
      <c r="M171" s="275"/>
      <c r="N171" s="276"/>
      <c r="O171" s="276"/>
      <c r="P171" s="276"/>
      <c r="Q171" s="276"/>
      <c r="R171" s="276"/>
      <c r="S171" s="276"/>
      <c r="T171" s="277"/>
      <c r="U171" s="15"/>
      <c r="V171" s="15"/>
      <c r="W171" s="15"/>
      <c r="X171" s="15"/>
      <c r="Y171" s="15"/>
      <c r="Z171" s="15"/>
      <c r="AA171" s="15"/>
      <c r="AB171" s="15"/>
      <c r="AC171" s="15"/>
      <c r="AD171" s="15"/>
      <c r="AE171" s="15"/>
      <c r="AT171" s="278" t="s">
        <v>270</v>
      </c>
      <c r="AU171" s="278" t="s">
        <v>83</v>
      </c>
      <c r="AV171" s="15" t="s">
        <v>266</v>
      </c>
      <c r="AW171" s="15" t="s">
        <v>34</v>
      </c>
      <c r="AX171" s="15" t="s">
        <v>81</v>
      </c>
      <c r="AY171" s="278" t="s">
        <v>259</v>
      </c>
    </row>
    <row r="172" s="2" customFormat="1" ht="16.5" customHeight="1">
      <c r="A172" s="40"/>
      <c r="B172" s="41"/>
      <c r="C172" s="230" t="s">
        <v>355</v>
      </c>
      <c r="D172" s="230" t="s">
        <v>261</v>
      </c>
      <c r="E172" s="231" t="s">
        <v>356</v>
      </c>
      <c r="F172" s="232" t="s">
        <v>357</v>
      </c>
      <c r="G172" s="233" t="s">
        <v>358</v>
      </c>
      <c r="H172" s="234">
        <v>18.440000000000001</v>
      </c>
      <c r="I172" s="235"/>
      <c r="J172" s="236">
        <f>ROUND(I172*H172,2)</f>
        <v>0</v>
      </c>
      <c r="K172" s="232" t="s">
        <v>265</v>
      </c>
      <c r="L172" s="46"/>
      <c r="M172" s="237" t="s">
        <v>21</v>
      </c>
      <c r="N172" s="238" t="s">
        <v>46</v>
      </c>
      <c r="O172" s="86"/>
      <c r="P172" s="239">
        <f>O172*H172</f>
        <v>0</v>
      </c>
      <c r="Q172" s="239">
        <v>0.0026900000000000001</v>
      </c>
      <c r="R172" s="239">
        <f>Q172*H172</f>
        <v>0.049603600000000005</v>
      </c>
      <c r="S172" s="239">
        <v>0</v>
      </c>
      <c r="T172" s="240">
        <f>S172*H172</f>
        <v>0</v>
      </c>
      <c r="U172" s="40"/>
      <c r="V172" s="40"/>
      <c r="W172" s="40"/>
      <c r="X172" s="40"/>
      <c r="Y172" s="40"/>
      <c r="Z172" s="40"/>
      <c r="AA172" s="40"/>
      <c r="AB172" s="40"/>
      <c r="AC172" s="40"/>
      <c r="AD172" s="40"/>
      <c r="AE172" s="40"/>
      <c r="AR172" s="241" t="s">
        <v>266</v>
      </c>
      <c r="AT172" s="241" t="s">
        <v>261</v>
      </c>
      <c r="AU172" s="241" t="s">
        <v>83</v>
      </c>
      <c r="AY172" s="19" t="s">
        <v>259</v>
      </c>
      <c r="BE172" s="242">
        <f>IF(N172="základní",J172,0)</f>
        <v>0</v>
      </c>
      <c r="BF172" s="242">
        <f>IF(N172="snížená",J172,0)</f>
        <v>0</v>
      </c>
      <c r="BG172" s="242">
        <f>IF(N172="zákl. přenesená",J172,0)</f>
        <v>0</v>
      </c>
      <c r="BH172" s="242">
        <f>IF(N172="sníž. přenesená",J172,0)</f>
        <v>0</v>
      </c>
      <c r="BI172" s="242">
        <f>IF(N172="nulová",J172,0)</f>
        <v>0</v>
      </c>
      <c r="BJ172" s="19" t="s">
        <v>83</v>
      </c>
      <c r="BK172" s="242">
        <f>ROUND(I172*H172,2)</f>
        <v>0</v>
      </c>
      <c r="BL172" s="19" t="s">
        <v>266</v>
      </c>
      <c r="BM172" s="241" t="s">
        <v>359</v>
      </c>
    </row>
    <row r="173" s="2" customFormat="1">
      <c r="A173" s="40"/>
      <c r="B173" s="41"/>
      <c r="C173" s="42"/>
      <c r="D173" s="243" t="s">
        <v>268</v>
      </c>
      <c r="E173" s="42"/>
      <c r="F173" s="244" t="s">
        <v>360</v>
      </c>
      <c r="G173" s="42"/>
      <c r="H173" s="42"/>
      <c r="I173" s="150"/>
      <c r="J173" s="42"/>
      <c r="K173" s="42"/>
      <c r="L173" s="46"/>
      <c r="M173" s="245"/>
      <c r="N173" s="246"/>
      <c r="O173" s="86"/>
      <c r="P173" s="86"/>
      <c r="Q173" s="86"/>
      <c r="R173" s="86"/>
      <c r="S173" s="86"/>
      <c r="T173" s="87"/>
      <c r="U173" s="40"/>
      <c r="V173" s="40"/>
      <c r="W173" s="40"/>
      <c r="X173" s="40"/>
      <c r="Y173" s="40"/>
      <c r="Z173" s="40"/>
      <c r="AA173" s="40"/>
      <c r="AB173" s="40"/>
      <c r="AC173" s="40"/>
      <c r="AD173" s="40"/>
      <c r="AE173" s="40"/>
      <c r="AT173" s="19" t="s">
        <v>268</v>
      </c>
      <c r="AU173" s="19" t="s">
        <v>83</v>
      </c>
    </row>
    <row r="174" s="14" customFormat="1">
      <c r="A174" s="14"/>
      <c r="B174" s="257"/>
      <c r="C174" s="258"/>
      <c r="D174" s="243" t="s">
        <v>270</v>
      </c>
      <c r="E174" s="259" t="s">
        <v>21</v>
      </c>
      <c r="F174" s="260" t="s">
        <v>361</v>
      </c>
      <c r="G174" s="258"/>
      <c r="H174" s="261">
        <v>4.1200000000000001</v>
      </c>
      <c r="I174" s="262"/>
      <c r="J174" s="258"/>
      <c r="K174" s="258"/>
      <c r="L174" s="263"/>
      <c r="M174" s="264"/>
      <c r="N174" s="265"/>
      <c r="O174" s="265"/>
      <c r="P174" s="265"/>
      <c r="Q174" s="265"/>
      <c r="R174" s="265"/>
      <c r="S174" s="265"/>
      <c r="T174" s="266"/>
      <c r="U174" s="14"/>
      <c r="V174" s="14"/>
      <c r="W174" s="14"/>
      <c r="X174" s="14"/>
      <c r="Y174" s="14"/>
      <c r="Z174" s="14"/>
      <c r="AA174" s="14"/>
      <c r="AB174" s="14"/>
      <c r="AC174" s="14"/>
      <c r="AD174" s="14"/>
      <c r="AE174" s="14"/>
      <c r="AT174" s="267" t="s">
        <v>270</v>
      </c>
      <c r="AU174" s="267" t="s">
        <v>83</v>
      </c>
      <c r="AV174" s="14" t="s">
        <v>83</v>
      </c>
      <c r="AW174" s="14" t="s">
        <v>34</v>
      </c>
      <c r="AX174" s="14" t="s">
        <v>74</v>
      </c>
      <c r="AY174" s="267" t="s">
        <v>259</v>
      </c>
    </row>
    <row r="175" s="14" customFormat="1">
      <c r="A175" s="14"/>
      <c r="B175" s="257"/>
      <c r="C175" s="258"/>
      <c r="D175" s="243" t="s">
        <v>270</v>
      </c>
      <c r="E175" s="259" t="s">
        <v>21</v>
      </c>
      <c r="F175" s="260" t="s">
        <v>362</v>
      </c>
      <c r="G175" s="258"/>
      <c r="H175" s="261">
        <v>2.3799999999999999</v>
      </c>
      <c r="I175" s="262"/>
      <c r="J175" s="258"/>
      <c r="K175" s="258"/>
      <c r="L175" s="263"/>
      <c r="M175" s="264"/>
      <c r="N175" s="265"/>
      <c r="O175" s="265"/>
      <c r="P175" s="265"/>
      <c r="Q175" s="265"/>
      <c r="R175" s="265"/>
      <c r="S175" s="265"/>
      <c r="T175" s="266"/>
      <c r="U175" s="14"/>
      <c r="V175" s="14"/>
      <c r="W175" s="14"/>
      <c r="X175" s="14"/>
      <c r="Y175" s="14"/>
      <c r="Z175" s="14"/>
      <c r="AA175" s="14"/>
      <c r="AB175" s="14"/>
      <c r="AC175" s="14"/>
      <c r="AD175" s="14"/>
      <c r="AE175" s="14"/>
      <c r="AT175" s="267" t="s">
        <v>270</v>
      </c>
      <c r="AU175" s="267" t="s">
        <v>83</v>
      </c>
      <c r="AV175" s="14" t="s">
        <v>83</v>
      </c>
      <c r="AW175" s="14" t="s">
        <v>34</v>
      </c>
      <c r="AX175" s="14" t="s">
        <v>74</v>
      </c>
      <c r="AY175" s="267" t="s">
        <v>259</v>
      </c>
    </row>
    <row r="176" s="14" customFormat="1">
      <c r="A176" s="14"/>
      <c r="B176" s="257"/>
      <c r="C176" s="258"/>
      <c r="D176" s="243" t="s">
        <v>270</v>
      </c>
      <c r="E176" s="259" t="s">
        <v>21</v>
      </c>
      <c r="F176" s="260" t="s">
        <v>363</v>
      </c>
      <c r="G176" s="258"/>
      <c r="H176" s="261">
        <v>10.4</v>
      </c>
      <c r="I176" s="262"/>
      <c r="J176" s="258"/>
      <c r="K176" s="258"/>
      <c r="L176" s="263"/>
      <c r="M176" s="264"/>
      <c r="N176" s="265"/>
      <c r="O176" s="265"/>
      <c r="P176" s="265"/>
      <c r="Q176" s="265"/>
      <c r="R176" s="265"/>
      <c r="S176" s="265"/>
      <c r="T176" s="266"/>
      <c r="U176" s="14"/>
      <c r="V176" s="14"/>
      <c r="W176" s="14"/>
      <c r="X176" s="14"/>
      <c r="Y176" s="14"/>
      <c r="Z176" s="14"/>
      <c r="AA176" s="14"/>
      <c r="AB176" s="14"/>
      <c r="AC176" s="14"/>
      <c r="AD176" s="14"/>
      <c r="AE176" s="14"/>
      <c r="AT176" s="267" t="s">
        <v>270</v>
      </c>
      <c r="AU176" s="267" t="s">
        <v>83</v>
      </c>
      <c r="AV176" s="14" t="s">
        <v>83</v>
      </c>
      <c r="AW176" s="14" t="s">
        <v>34</v>
      </c>
      <c r="AX176" s="14" t="s">
        <v>74</v>
      </c>
      <c r="AY176" s="267" t="s">
        <v>259</v>
      </c>
    </row>
    <row r="177" s="14" customFormat="1">
      <c r="A177" s="14"/>
      <c r="B177" s="257"/>
      <c r="C177" s="258"/>
      <c r="D177" s="243" t="s">
        <v>270</v>
      </c>
      <c r="E177" s="259" t="s">
        <v>21</v>
      </c>
      <c r="F177" s="260" t="s">
        <v>364</v>
      </c>
      <c r="G177" s="258"/>
      <c r="H177" s="261">
        <v>1.54</v>
      </c>
      <c r="I177" s="262"/>
      <c r="J177" s="258"/>
      <c r="K177" s="258"/>
      <c r="L177" s="263"/>
      <c r="M177" s="264"/>
      <c r="N177" s="265"/>
      <c r="O177" s="265"/>
      <c r="P177" s="265"/>
      <c r="Q177" s="265"/>
      <c r="R177" s="265"/>
      <c r="S177" s="265"/>
      <c r="T177" s="266"/>
      <c r="U177" s="14"/>
      <c r="V177" s="14"/>
      <c r="W177" s="14"/>
      <c r="X177" s="14"/>
      <c r="Y177" s="14"/>
      <c r="Z177" s="14"/>
      <c r="AA177" s="14"/>
      <c r="AB177" s="14"/>
      <c r="AC177" s="14"/>
      <c r="AD177" s="14"/>
      <c r="AE177" s="14"/>
      <c r="AT177" s="267" t="s">
        <v>270</v>
      </c>
      <c r="AU177" s="267" t="s">
        <v>83</v>
      </c>
      <c r="AV177" s="14" t="s">
        <v>83</v>
      </c>
      <c r="AW177" s="14" t="s">
        <v>34</v>
      </c>
      <c r="AX177" s="14" t="s">
        <v>74</v>
      </c>
      <c r="AY177" s="267" t="s">
        <v>259</v>
      </c>
    </row>
    <row r="178" s="15" customFormat="1">
      <c r="A178" s="15"/>
      <c r="B178" s="268"/>
      <c r="C178" s="269"/>
      <c r="D178" s="243" t="s">
        <v>270</v>
      </c>
      <c r="E178" s="270" t="s">
        <v>21</v>
      </c>
      <c r="F178" s="271" t="s">
        <v>273</v>
      </c>
      <c r="G178" s="269"/>
      <c r="H178" s="272">
        <v>18.440000000000001</v>
      </c>
      <c r="I178" s="273"/>
      <c r="J178" s="269"/>
      <c r="K178" s="269"/>
      <c r="L178" s="274"/>
      <c r="M178" s="275"/>
      <c r="N178" s="276"/>
      <c r="O178" s="276"/>
      <c r="P178" s="276"/>
      <c r="Q178" s="276"/>
      <c r="R178" s="276"/>
      <c r="S178" s="276"/>
      <c r="T178" s="277"/>
      <c r="U178" s="15"/>
      <c r="V178" s="15"/>
      <c r="W178" s="15"/>
      <c r="X178" s="15"/>
      <c r="Y178" s="15"/>
      <c r="Z178" s="15"/>
      <c r="AA178" s="15"/>
      <c r="AB178" s="15"/>
      <c r="AC178" s="15"/>
      <c r="AD178" s="15"/>
      <c r="AE178" s="15"/>
      <c r="AT178" s="278" t="s">
        <v>270</v>
      </c>
      <c r="AU178" s="278" t="s">
        <v>83</v>
      </c>
      <c r="AV178" s="15" t="s">
        <v>266</v>
      </c>
      <c r="AW178" s="15" t="s">
        <v>34</v>
      </c>
      <c r="AX178" s="15" t="s">
        <v>81</v>
      </c>
      <c r="AY178" s="278" t="s">
        <v>259</v>
      </c>
    </row>
    <row r="179" s="2" customFormat="1" ht="16.5" customHeight="1">
      <c r="A179" s="40"/>
      <c r="B179" s="41"/>
      <c r="C179" s="230" t="s">
        <v>365</v>
      </c>
      <c r="D179" s="230" t="s">
        <v>261</v>
      </c>
      <c r="E179" s="231" t="s">
        <v>366</v>
      </c>
      <c r="F179" s="232" t="s">
        <v>367</v>
      </c>
      <c r="G179" s="233" t="s">
        <v>358</v>
      </c>
      <c r="H179" s="234">
        <v>18.440000000000001</v>
      </c>
      <c r="I179" s="235"/>
      <c r="J179" s="236">
        <f>ROUND(I179*H179,2)</f>
        <v>0</v>
      </c>
      <c r="K179" s="232" t="s">
        <v>265</v>
      </c>
      <c r="L179" s="46"/>
      <c r="M179" s="237" t="s">
        <v>21</v>
      </c>
      <c r="N179" s="238" t="s">
        <v>46</v>
      </c>
      <c r="O179" s="86"/>
      <c r="P179" s="239">
        <f>O179*H179</f>
        <v>0</v>
      </c>
      <c r="Q179" s="239">
        <v>0</v>
      </c>
      <c r="R179" s="239">
        <f>Q179*H179</f>
        <v>0</v>
      </c>
      <c r="S179" s="239">
        <v>0</v>
      </c>
      <c r="T179" s="240">
        <f>S179*H179</f>
        <v>0</v>
      </c>
      <c r="U179" s="40"/>
      <c r="V179" s="40"/>
      <c r="W179" s="40"/>
      <c r="X179" s="40"/>
      <c r="Y179" s="40"/>
      <c r="Z179" s="40"/>
      <c r="AA179" s="40"/>
      <c r="AB179" s="40"/>
      <c r="AC179" s="40"/>
      <c r="AD179" s="40"/>
      <c r="AE179" s="40"/>
      <c r="AR179" s="241" t="s">
        <v>266</v>
      </c>
      <c r="AT179" s="241" t="s">
        <v>261</v>
      </c>
      <c r="AU179" s="241" t="s">
        <v>83</v>
      </c>
      <c r="AY179" s="19" t="s">
        <v>259</v>
      </c>
      <c r="BE179" s="242">
        <f>IF(N179="základní",J179,0)</f>
        <v>0</v>
      </c>
      <c r="BF179" s="242">
        <f>IF(N179="snížená",J179,0)</f>
        <v>0</v>
      </c>
      <c r="BG179" s="242">
        <f>IF(N179="zákl. přenesená",J179,0)</f>
        <v>0</v>
      </c>
      <c r="BH179" s="242">
        <f>IF(N179="sníž. přenesená",J179,0)</f>
        <v>0</v>
      </c>
      <c r="BI179" s="242">
        <f>IF(N179="nulová",J179,0)</f>
        <v>0</v>
      </c>
      <c r="BJ179" s="19" t="s">
        <v>83</v>
      </c>
      <c r="BK179" s="242">
        <f>ROUND(I179*H179,2)</f>
        <v>0</v>
      </c>
      <c r="BL179" s="19" t="s">
        <v>266</v>
      </c>
      <c r="BM179" s="241" t="s">
        <v>368</v>
      </c>
    </row>
    <row r="180" s="2" customFormat="1">
      <c r="A180" s="40"/>
      <c r="B180" s="41"/>
      <c r="C180" s="42"/>
      <c r="D180" s="243" t="s">
        <v>268</v>
      </c>
      <c r="E180" s="42"/>
      <c r="F180" s="244" t="s">
        <v>360</v>
      </c>
      <c r="G180" s="42"/>
      <c r="H180" s="42"/>
      <c r="I180" s="150"/>
      <c r="J180" s="42"/>
      <c r="K180" s="42"/>
      <c r="L180" s="46"/>
      <c r="M180" s="245"/>
      <c r="N180" s="246"/>
      <c r="O180" s="86"/>
      <c r="P180" s="86"/>
      <c r="Q180" s="86"/>
      <c r="R180" s="86"/>
      <c r="S180" s="86"/>
      <c r="T180" s="87"/>
      <c r="U180" s="40"/>
      <c r="V180" s="40"/>
      <c r="W180" s="40"/>
      <c r="X180" s="40"/>
      <c r="Y180" s="40"/>
      <c r="Z180" s="40"/>
      <c r="AA180" s="40"/>
      <c r="AB180" s="40"/>
      <c r="AC180" s="40"/>
      <c r="AD180" s="40"/>
      <c r="AE180" s="40"/>
      <c r="AT180" s="19" t="s">
        <v>268</v>
      </c>
      <c r="AU180" s="19" t="s">
        <v>83</v>
      </c>
    </row>
    <row r="181" s="2" customFormat="1" ht="21.75" customHeight="1">
      <c r="A181" s="40"/>
      <c r="B181" s="41"/>
      <c r="C181" s="230" t="s">
        <v>369</v>
      </c>
      <c r="D181" s="230" t="s">
        <v>261</v>
      </c>
      <c r="E181" s="231" t="s">
        <v>370</v>
      </c>
      <c r="F181" s="232" t="s">
        <v>371</v>
      </c>
      <c r="G181" s="233" t="s">
        <v>331</v>
      </c>
      <c r="H181" s="234">
        <v>0.20100000000000001</v>
      </c>
      <c r="I181" s="235"/>
      <c r="J181" s="236">
        <f>ROUND(I181*H181,2)</f>
        <v>0</v>
      </c>
      <c r="K181" s="232" t="s">
        <v>265</v>
      </c>
      <c r="L181" s="46"/>
      <c r="M181" s="237" t="s">
        <v>21</v>
      </c>
      <c r="N181" s="238" t="s">
        <v>46</v>
      </c>
      <c r="O181" s="86"/>
      <c r="P181" s="239">
        <f>O181*H181</f>
        <v>0</v>
      </c>
      <c r="Q181" s="239">
        <v>1.0601700000000001</v>
      </c>
      <c r="R181" s="239">
        <f>Q181*H181</f>
        <v>0.21309417000000003</v>
      </c>
      <c r="S181" s="239">
        <v>0</v>
      </c>
      <c r="T181" s="240">
        <f>S181*H181</f>
        <v>0</v>
      </c>
      <c r="U181" s="40"/>
      <c r="V181" s="40"/>
      <c r="W181" s="40"/>
      <c r="X181" s="40"/>
      <c r="Y181" s="40"/>
      <c r="Z181" s="40"/>
      <c r="AA181" s="40"/>
      <c r="AB181" s="40"/>
      <c r="AC181" s="40"/>
      <c r="AD181" s="40"/>
      <c r="AE181" s="40"/>
      <c r="AR181" s="241" t="s">
        <v>266</v>
      </c>
      <c r="AT181" s="241" t="s">
        <v>261</v>
      </c>
      <c r="AU181" s="241" t="s">
        <v>83</v>
      </c>
      <c r="AY181" s="19" t="s">
        <v>259</v>
      </c>
      <c r="BE181" s="242">
        <f>IF(N181="základní",J181,0)</f>
        <v>0</v>
      </c>
      <c r="BF181" s="242">
        <f>IF(N181="snížená",J181,0)</f>
        <v>0</v>
      </c>
      <c r="BG181" s="242">
        <f>IF(N181="zákl. přenesená",J181,0)</f>
        <v>0</v>
      </c>
      <c r="BH181" s="242">
        <f>IF(N181="sníž. přenesená",J181,0)</f>
        <v>0</v>
      </c>
      <c r="BI181" s="242">
        <f>IF(N181="nulová",J181,0)</f>
        <v>0</v>
      </c>
      <c r="BJ181" s="19" t="s">
        <v>83</v>
      </c>
      <c r="BK181" s="242">
        <f>ROUND(I181*H181,2)</f>
        <v>0</v>
      </c>
      <c r="BL181" s="19" t="s">
        <v>266</v>
      </c>
      <c r="BM181" s="241" t="s">
        <v>372</v>
      </c>
    </row>
    <row r="182" s="2" customFormat="1">
      <c r="A182" s="40"/>
      <c r="B182" s="41"/>
      <c r="C182" s="42"/>
      <c r="D182" s="243" t="s">
        <v>268</v>
      </c>
      <c r="E182" s="42"/>
      <c r="F182" s="244" t="s">
        <v>373</v>
      </c>
      <c r="G182" s="42"/>
      <c r="H182" s="42"/>
      <c r="I182" s="150"/>
      <c r="J182" s="42"/>
      <c r="K182" s="42"/>
      <c r="L182" s="46"/>
      <c r="M182" s="245"/>
      <c r="N182" s="246"/>
      <c r="O182" s="86"/>
      <c r="P182" s="86"/>
      <c r="Q182" s="86"/>
      <c r="R182" s="86"/>
      <c r="S182" s="86"/>
      <c r="T182" s="87"/>
      <c r="U182" s="40"/>
      <c r="V182" s="40"/>
      <c r="W182" s="40"/>
      <c r="X182" s="40"/>
      <c r="Y182" s="40"/>
      <c r="Z182" s="40"/>
      <c r="AA182" s="40"/>
      <c r="AB182" s="40"/>
      <c r="AC182" s="40"/>
      <c r="AD182" s="40"/>
      <c r="AE182" s="40"/>
      <c r="AT182" s="19" t="s">
        <v>268</v>
      </c>
      <c r="AU182" s="19" t="s">
        <v>83</v>
      </c>
    </row>
    <row r="183" s="14" customFormat="1">
      <c r="A183" s="14"/>
      <c r="B183" s="257"/>
      <c r="C183" s="258"/>
      <c r="D183" s="243" t="s">
        <v>270</v>
      </c>
      <c r="E183" s="259" t="s">
        <v>21</v>
      </c>
      <c r="F183" s="260" t="s">
        <v>374</v>
      </c>
      <c r="G183" s="258"/>
      <c r="H183" s="261">
        <v>0.20100000000000001</v>
      </c>
      <c r="I183" s="262"/>
      <c r="J183" s="258"/>
      <c r="K183" s="258"/>
      <c r="L183" s="263"/>
      <c r="M183" s="264"/>
      <c r="N183" s="265"/>
      <c r="O183" s="265"/>
      <c r="P183" s="265"/>
      <c r="Q183" s="265"/>
      <c r="R183" s="265"/>
      <c r="S183" s="265"/>
      <c r="T183" s="266"/>
      <c r="U183" s="14"/>
      <c r="V183" s="14"/>
      <c r="W183" s="14"/>
      <c r="X183" s="14"/>
      <c r="Y183" s="14"/>
      <c r="Z183" s="14"/>
      <c r="AA183" s="14"/>
      <c r="AB183" s="14"/>
      <c r="AC183" s="14"/>
      <c r="AD183" s="14"/>
      <c r="AE183" s="14"/>
      <c r="AT183" s="267" t="s">
        <v>270</v>
      </c>
      <c r="AU183" s="267" t="s">
        <v>83</v>
      </c>
      <c r="AV183" s="14" t="s">
        <v>83</v>
      </c>
      <c r="AW183" s="14" t="s">
        <v>34</v>
      </c>
      <c r="AX183" s="14" t="s">
        <v>74</v>
      </c>
      <c r="AY183" s="267" t="s">
        <v>259</v>
      </c>
    </row>
    <row r="184" s="15" customFormat="1">
      <c r="A184" s="15"/>
      <c r="B184" s="268"/>
      <c r="C184" s="269"/>
      <c r="D184" s="243" t="s">
        <v>270</v>
      </c>
      <c r="E184" s="270" t="s">
        <v>21</v>
      </c>
      <c r="F184" s="271" t="s">
        <v>273</v>
      </c>
      <c r="G184" s="269"/>
      <c r="H184" s="272">
        <v>0.20100000000000001</v>
      </c>
      <c r="I184" s="273"/>
      <c r="J184" s="269"/>
      <c r="K184" s="269"/>
      <c r="L184" s="274"/>
      <c r="M184" s="275"/>
      <c r="N184" s="276"/>
      <c r="O184" s="276"/>
      <c r="P184" s="276"/>
      <c r="Q184" s="276"/>
      <c r="R184" s="276"/>
      <c r="S184" s="276"/>
      <c r="T184" s="277"/>
      <c r="U184" s="15"/>
      <c r="V184" s="15"/>
      <c r="W184" s="15"/>
      <c r="X184" s="15"/>
      <c r="Y184" s="15"/>
      <c r="Z184" s="15"/>
      <c r="AA184" s="15"/>
      <c r="AB184" s="15"/>
      <c r="AC184" s="15"/>
      <c r="AD184" s="15"/>
      <c r="AE184" s="15"/>
      <c r="AT184" s="278" t="s">
        <v>270</v>
      </c>
      <c r="AU184" s="278" t="s">
        <v>83</v>
      </c>
      <c r="AV184" s="15" t="s">
        <v>266</v>
      </c>
      <c r="AW184" s="15" t="s">
        <v>34</v>
      </c>
      <c r="AX184" s="15" t="s">
        <v>81</v>
      </c>
      <c r="AY184" s="278" t="s">
        <v>259</v>
      </c>
    </row>
    <row r="185" s="2" customFormat="1" ht="33" customHeight="1">
      <c r="A185" s="40"/>
      <c r="B185" s="41"/>
      <c r="C185" s="230" t="s">
        <v>375</v>
      </c>
      <c r="D185" s="230" t="s">
        <v>261</v>
      </c>
      <c r="E185" s="231" t="s">
        <v>376</v>
      </c>
      <c r="F185" s="232" t="s">
        <v>377</v>
      </c>
      <c r="G185" s="233" t="s">
        <v>358</v>
      </c>
      <c r="H185" s="234">
        <v>2</v>
      </c>
      <c r="I185" s="235"/>
      <c r="J185" s="236">
        <f>ROUND(I185*H185,2)</f>
        <v>0</v>
      </c>
      <c r="K185" s="232" t="s">
        <v>265</v>
      </c>
      <c r="L185" s="46"/>
      <c r="M185" s="237" t="s">
        <v>21</v>
      </c>
      <c r="N185" s="238" t="s">
        <v>46</v>
      </c>
      <c r="O185" s="86"/>
      <c r="P185" s="239">
        <f>O185*H185</f>
        <v>0</v>
      </c>
      <c r="Q185" s="239">
        <v>0.45195000000000002</v>
      </c>
      <c r="R185" s="239">
        <f>Q185*H185</f>
        <v>0.90390000000000004</v>
      </c>
      <c r="S185" s="239">
        <v>0</v>
      </c>
      <c r="T185" s="240">
        <f>S185*H185</f>
        <v>0</v>
      </c>
      <c r="U185" s="40"/>
      <c r="V185" s="40"/>
      <c r="W185" s="40"/>
      <c r="X185" s="40"/>
      <c r="Y185" s="40"/>
      <c r="Z185" s="40"/>
      <c r="AA185" s="40"/>
      <c r="AB185" s="40"/>
      <c r="AC185" s="40"/>
      <c r="AD185" s="40"/>
      <c r="AE185" s="40"/>
      <c r="AR185" s="241" t="s">
        <v>266</v>
      </c>
      <c r="AT185" s="241" t="s">
        <v>261</v>
      </c>
      <c r="AU185" s="241" t="s">
        <v>83</v>
      </c>
      <c r="AY185" s="19" t="s">
        <v>259</v>
      </c>
      <c r="BE185" s="242">
        <f>IF(N185="základní",J185,0)</f>
        <v>0</v>
      </c>
      <c r="BF185" s="242">
        <f>IF(N185="snížená",J185,0)</f>
        <v>0</v>
      </c>
      <c r="BG185" s="242">
        <f>IF(N185="zákl. přenesená",J185,0)</f>
        <v>0</v>
      </c>
      <c r="BH185" s="242">
        <f>IF(N185="sníž. přenesená",J185,0)</f>
        <v>0</v>
      </c>
      <c r="BI185" s="242">
        <f>IF(N185="nulová",J185,0)</f>
        <v>0</v>
      </c>
      <c r="BJ185" s="19" t="s">
        <v>83</v>
      </c>
      <c r="BK185" s="242">
        <f>ROUND(I185*H185,2)</f>
        <v>0</v>
      </c>
      <c r="BL185" s="19" t="s">
        <v>266</v>
      </c>
      <c r="BM185" s="241" t="s">
        <v>378</v>
      </c>
    </row>
    <row r="186" s="2" customFormat="1">
      <c r="A186" s="40"/>
      <c r="B186" s="41"/>
      <c r="C186" s="42"/>
      <c r="D186" s="243" t="s">
        <v>268</v>
      </c>
      <c r="E186" s="42"/>
      <c r="F186" s="244" t="s">
        <v>379</v>
      </c>
      <c r="G186" s="42"/>
      <c r="H186" s="42"/>
      <c r="I186" s="150"/>
      <c r="J186" s="42"/>
      <c r="K186" s="42"/>
      <c r="L186" s="46"/>
      <c r="M186" s="245"/>
      <c r="N186" s="246"/>
      <c r="O186" s="86"/>
      <c r="P186" s="86"/>
      <c r="Q186" s="86"/>
      <c r="R186" s="86"/>
      <c r="S186" s="86"/>
      <c r="T186" s="87"/>
      <c r="U186" s="40"/>
      <c r="V186" s="40"/>
      <c r="W186" s="40"/>
      <c r="X186" s="40"/>
      <c r="Y186" s="40"/>
      <c r="Z186" s="40"/>
      <c r="AA186" s="40"/>
      <c r="AB186" s="40"/>
      <c r="AC186" s="40"/>
      <c r="AD186" s="40"/>
      <c r="AE186" s="40"/>
      <c r="AT186" s="19" t="s">
        <v>268</v>
      </c>
      <c r="AU186" s="19" t="s">
        <v>83</v>
      </c>
    </row>
    <row r="187" s="14" customFormat="1">
      <c r="A187" s="14"/>
      <c r="B187" s="257"/>
      <c r="C187" s="258"/>
      <c r="D187" s="243" t="s">
        <v>270</v>
      </c>
      <c r="E187" s="259" t="s">
        <v>21</v>
      </c>
      <c r="F187" s="260" t="s">
        <v>380</v>
      </c>
      <c r="G187" s="258"/>
      <c r="H187" s="261">
        <v>2</v>
      </c>
      <c r="I187" s="262"/>
      <c r="J187" s="258"/>
      <c r="K187" s="258"/>
      <c r="L187" s="263"/>
      <c r="M187" s="264"/>
      <c r="N187" s="265"/>
      <c r="O187" s="265"/>
      <c r="P187" s="265"/>
      <c r="Q187" s="265"/>
      <c r="R187" s="265"/>
      <c r="S187" s="265"/>
      <c r="T187" s="266"/>
      <c r="U187" s="14"/>
      <c r="V187" s="14"/>
      <c r="W187" s="14"/>
      <c r="X187" s="14"/>
      <c r="Y187" s="14"/>
      <c r="Z187" s="14"/>
      <c r="AA187" s="14"/>
      <c r="AB187" s="14"/>
      <c r="AC187" s="14"/>
      <c r="AD187" s="14"/>
      <c r="AE187" s="14"/>
      <c r="AT187" s="267" t="s">
        <v>270</v>
      </c>
      <c r="AU187" s="267" t="s">
        <v>83</v>
      </c>
      <c r="AV187" s="14" t="s">
        <v>83</v>
      </c>
      <c r="AW187" s="14" t="s">
        <v>34</v>
      </c>
      <c r="AX187" s="14" t="s">
        <v>74</v>
      </c>
      <c r="AY187" s="267" t="s">
        <v>259</v>
      </c>
    </row>
    <row r="188" s="15" customFormat="1">
      <c r="A188" s="15"/>
      <c r="B188" s="268"/>
      <c r="C188" s="269"/>
      <c r="D188" s="243" t="s">
        <v>270</v>
      </c>
      <c r="E188" s="270" t="s">
        <v>21</v>
      </c>
      <c r="F188" s="271" t="s">
        <v>273</v>
      </c>
      <c r="G188" s="269"/>
      <c r="H188" s="272">
        <v>2</v>
      </c>
      <c r="I188" s="273"/>
      <c r="J188" s="269"/>
      <c r="K188" s="269"/>
      <c r="L188" s="274"/>
      <c r="M188" s="275"/>
      <c r="N188" s="276"/>
      <c r="O188" s="276"/>
      <c r="P188" s="276"/>
      <c r="Q188" s="276"/>
      <c r="R188" s="276"/>
      <c r="S188" s="276"/>
      <c r="T188" s="277"/>
      <c r="U188" s="15"/>
      <c r="V188" s="15"/>
      <c r="W188" s="15"/>
      <c r="X188" s="15"/>
      <c r="Y188" s="15"/>
      <c r="Z188" s="15"/>
      <c r="AA188" s="15"/>
      <c r="AB188" s="15"/>
      <c r="AC188" s="15"/>
      <c r="AD188" s="15"/>
      <c r="AE188" s="15"/>
      <c r="AT188" s="278" t="s">
        <v>270</v>
      </c>
      <c r="AU188" s="278" t="s">
        <v>83</v>
      </c>
      <c r="AV188" s="15" t="s">
        <v>266</v>
      </c>
      <c r="AW188" s="15" t="s">
        <v>34</v>
      </c>
      <c r="AX188" s="15" t="s">
        <v>81</v>
      </c>
      <c r="AY188" s="278" t="s">
        <v>259</v>
      </c>
    </row>
    <row r="189" s="2" customFormat="1" ht="44.25" customHeight="1">
      <c r="A189" s="40"/>
      <c r="B189" s="41"/>
      <c r="C189" s="230" t="s">
        <v>381</v>
      </c>
      <c r="D189" s="230" t="s">
        <v>261</v>
      </c>
      <c r="E189" s="231" t="s">
        <v>382</v>
      </c>
      <c r="F189" s="232" t="s">
        <v>383</v>
      </c>
      <c r="G189" s="233" t="s">
        <v>331</v>
      </c>
      <c r="H189" s="234">
        <v>0.016</v>
      </c>
      <c r="I189" s="235"/>
      <c r="J189" s="236">
        <f>ROUND(I189*H189,2)</f>
        <v>0</v>
      </c>
      <c r="K189" s="232" t="s">
        <v>265</v>
      </c>
      <c r="L189" s="46"/>
      <c r="M189" s="237" t="s">
        <v>21</v>
      </c>
      <c r="N189" s="238" t="s">
        <v>46</v>
      </c>
      <c r="O189" s="86"/>
      <c r="P189" s="239">
        <f>O189*H189</f>
        <v>0</v>
      </c>
      <c r="Q189" s="239">
        <v>1.05871</v>
      </c>
      <c r="R189" s="239">
        <f>Q189*H189</f>
        <v>0.016939360000000001</v>
      </c>
      <c r="S189" s="239">
        <v>0</v>
      </c>
      <c r="T189" s="240">
        <f>S189*H189</f>
        <v>0</v>
      </c>
      <c r="U189" s="40"/>
      <c r="V189" s="40"/>
      <c r="W189" s="40"/>
      <c r="X189" s="40"/>
      <c r="Y189" s="40"/>
      <c r="Z189" s="40"/>
      <c r="AA189" s="40"/>
      <c r="AB189" s="40"/>
      <c r="AC189" s="40"/>
      <c r="AD189" s="40"/>
      <c r="AE189" s="40"/>
      <c r="AR189" s="241" t="s">
        <v>266</v>
      </c>
      <c r="AT189" s="241" t="s">
        <v>261</v>
      </c>
      <c r="AU189" s="241" t="s">
        <v>83</v>
      </c>
      <c r="AY189" s="19" t="s">
        <v>259</v>
      </c>
      <c r="BE189" s="242">
        <f>IF(N189="základní",J189,0)</f>
        <v>0</v>
      </c>
      <c r="BF189" s="242">
        <f>IF(N189="snížená",J189,0)</f>
        <v>0</v>
      </c>
      <c r="BG189" s="242">
        <f>IF(N189="zákl. přenesená",J189,0)</f>
        <v>0</v>
      </c>
      <c r="BH189" s="242">
        <f>IF(N189="sníž. přenesená",J189,0)</f>
        <v>0</v>
      </c>
      <c r="BI189" s="242">
        <f>IF(N189="nulová",J189,0)</f>
        <v>0</v>
      </c>
      <c r="BJ189" s="19" t="s">
        <v>83</v>
      </c>
      <c r="BK189" s="242">
        <f>ROUND(I189*H189,2)</f>
        <v>0</v>
      </c>
      <c r="BL189" s="19" t="s">
        <v>266</v>
      </c>
      <c r="BM189" s="241" t="s">
        <v>384</v>
      </c>
    </row>
    <row r="190" s="14" customFormat="1">
      <c r="A190" s="14"/>
      <c r="B190" s="257"/>
      <c r="C190" s="258"/>
      <c r="D190" s="243" t="s">
        <v>270</v>
      </c>
      <c r="E190" s="259" t="s">
        <v>21</v>
      </c>
      <c r="F190" s="260" t="s">
        <v>385</v>
      </c>
      <c r="G190" s="258"/>
      <c r="H190" s="261">
        <v>0.016</v>
      </c>
      <c r="I190" s="262"/>
      <c r="J190" s="258"/>
      <c r="K190" s="258"/>
      <c r="L190" s="263"/>
      <c r="M190" s="264"/>
      <c r="N190" s="265"/>
      <c r="O190" s="265"/>
      <c r="P190" s="265"/>
      <c r="Q190" s="265"/>
      <c r="R190" s="265"/>
      <c r="S190" s="265"/>
      <c r="T190" s="266"/>
      <c r="U190" s="14"/>
      <c r="V190" s="14"/>
      <c r="W190" s="14"/>
      <c r="X190" s="14"/>
      <c r="Y190" s="14"/>
      <c r="Z190" s="14"/>
      <c r="AA190" s="14"/>
      <c r="AB190" s="14"/>
      <c r="AC190" s="14"/>
      <c r="AD190" s="14"/>
      <c r="AE190" s="14"/>
      <c r="AT190" s="267" t="s">
        <v>270</v>
      </c>
      <c r="AU190" s="267" t="s">
        <v>83</v>
      </c>
      <c r="AV190" s="14" t="s">
        <v>83</v>
      </c>
      <c r="AW190" s="14" t="s">
        <v>34</v>
      </c>
      <c r="AX190" s="14" t="s">
        <v>74</v>
      </c>
      <c r="AY190" s="267" t="s">
        <v>259</v>
      </c>
    </row>
    <row r="191" s="15" customFormat="1">
      <c r="A191" s="15"/>
      <c r="B191" s="268"/>
      <c r="C191" s="269"/>
      <c r="D191" s="243" t="s">
        <v>270</v>
      </c>
      <c r="E191" s="270" t="s">
        <v>21</v>
      </c>
      <c r="F191" s="271" t="s">
        <v>273</v>
      </c>
      <c r="G191" s="269"/>
      <c r="H191" s="272">
        <v>0.016</v>
      </c>
      <c r="I191" s="273"/>
      <c r="J191" s="269"/>
      <c r="K191" s="269"/>
      <c r="L191" s="274"/>
      <c r="M191" s="275"/>
      <c r="N191" s="276"/>
      <c r="O191" s="276"/>
      <c r="P191" s="276"/>
      <c r="Q191" s="276"/>
      <c r="R191" s="276"/>
      <c r="S191" s="276"/>
      <c r="T191" s="277"/>
      <c r="U191" s="15"/>
      <c r="V191" s="15"/>
      <c r="W191" s="15"/>
      <c r="X191" s="15"/>
      <c r="Y191" s="15"/>
      <c r="Z191" s="15"/>
      <c r="AA191" s="15"/>
      <c r="AB191" s="15"/>
      <c r="AC191" s="15"/>
      <c r="AD191" s="15"/>
      <c r="AE191" s="15"/>
      <c r="AT191" s="278" t="s">
        <v>270</v>
      </c>
      <c r="AU191" s="278" t="s">
        <v>83</v>
      </c>
      <c r="AV191" s="15" t="s">
        <v>266</v>
      </c>
      <c r="AW191" s="15" t="s">
        <v>34</v>
      </c>
      <c r="AX191" s="15" t="s">
        <v>81</v>
      </c>
      <c r="AY191" s="278" t="s">
        <v>259</v>
      </c>
    </row>
    <row r="192" s="12" customFormat="1" ht="22.8" customHeight="1">
      <c r="A192" s="12"/>
      <c r="B192" s="214"/>
      <c r="C192" s="215"/>
      <c r="D192" s="216" t="s">
        <v>73</v>
      </c>
      <c r="E192" s="228" t="s">
        <v>94</v>
      </c>
      <c r="F192" s="228" t="s">
        <v>386</v>
      </c>
      <c r="G192" s="215"/>
      <c r="H192" s="215"/>
      <c r="I192" s="218"/>
      <c r="J192" s="229">
        <f>BK192</f>
        <v>0</v>
      </c>
      <c r="K192" s="215"/>
      <c r="L192" s="220"/>
      <c r="M192" s="221"/>
      <c r="N192" s="222"/>
      <c r="O192" s="222"/>
      <c r="P192" s="223">
        <f>SUM(P193:P230)</f>
        <v>0</v>
      </c>
      <c r="Q192" s="222"/>
      <c r="R192" s="223">
        <f>SUM(R193:R230)</f>
        <v>17.506496479999999</v>
      </c>
      <c r="S192" s="222"/>
      <c r="T192" s="224">
        <f>SUM(T193:T230)</f>
        <v>0</v>
      </c>
      <c r="U192" s="12"/>
      <c r="V192" s="12"/>
      <c r="W192" s="12"/>
      <c r="X192" s="12"/>
      <c r="Y192" s="12"/>
      <c r="Z192" s="12"/>
      <c r="AA192" s="12"/>
      <c r="AB192" s="12"/>
      <c r="AC192" s="12"/>
      <c r="AD192" s="12"/>
      <c r="AE192" s="12"/>
      <c r="AR192" s="225" t="s">
        <v>81</v>
      </c>
      <c r="AT192" s="226" t="s">
        <v>73</v>
      </c>
      <c r="AU192" s="226" t="s">
        <v>81</v>
      </c>
      <c r="AY192" s="225" t="s">
        <v>259</v>
      </c>
      <c r="BK192" s="227">
        <f>SUM(BK193:BK230)</f>
        <v>0</v>
      </c>
    </row>
    <row r="193" s="2" customFormat="1" ht="33" customHeight="1">
      <c r="A193" s="40"/>
      <c r="B193" s="41"/>
      <c r="C193" s="230" t="s">
        <v>7</v>
      </c>
      <c r="D193" s="230" t="s">
        <v>261</v>
      </c>
      <c r="E193" s="231" t="s">
        <v>387</v>
      </c>
      <c r="F193" s="232" t="s">
        <v>388</v>
      </c>
      <c r="G193" s="233" t="s">
        <v>358</v>
      </c>
      <c r="H193" s="234">
        <v>2.4350000000000001</v>
      </c>
      <c r="I193" s="235"/>
      <c r="J193" s="236">
        <f>ROUND(I193*H193,2)</f>
        <v>0</v>
      </c>
      <c r="K193" s="232" t="s">
        <v>265</v>
      </c>
      <c r="L193" s="46"/>
      <c r="M193" s="237" t="s">
        <v>21</v>
      </c>
      <c r="N193" s="238" t="s">
        <v>46</v>
      </c>
      <c r="O193" s="86"/>
      <c r="P193" s="239">
        <f>O193*H193</f>
        <v>0</v>
      </c>
      <c r="Q193" s="239">
        <v>0.28986000000000001</v>
      </c>
      <c r="R193" s="239">
        <f>Q193*H193</f>
        <v>0.70580910000000008</v>
      </c>
      <c r="S193" s="239">
        <v>0</v>
      </c>
      <c r="T193" s="240">
        <f>S193*H193</f>
        <v>0</v>
      </c>
      <c r="U193" s="40"/>
      <c r="V193" s="40"/>
      <c r="W193" s="40"/>
      <c r="X193" s="40"/>
      <c r="Y193" s="40"/>
      <c r="Z193" s="40"/>
      <c r="AA193" s="40"/>
      <c r="AB193" s="40"/>
      <c r="AC193" s="40"/>
      <c r="AD193" s="40"/>
      <c r="AE193" s="40"/>
      <c r="AR193" s="241" t="s">
        <v>266</v>
      </c>
      <c r="AT193" s="241" t="s">
        <v>261</v>
      </c>
      <c r="AU193" s="241" t="s">
        <v>83</v>
      </c>
      <c r="AY193" s="19" t="s">
        <v>259</v>
      </c>
      <c r="BE193" s="242">
        <f>IF(N193="základní",J193,0)</f>
        <v>0</v>
      </c>
      <c r="BF193" s="242">
        <f>IF(N193="snížená",J193,0)</f>
        <v>0</v>
      </c>
      <c r="BG193" s="242">
        <f>IF(N193="zákl. přenesená",J193,0)</f>
        <v>0</v>
      </c>
      <c r="BH193" s="242">
        <f>IF(N193="sníž. přenesená",J193,0)</f>
        <v>0</v>
      </c>
      <c r="BI193" s="242">
        <f>IF(N193="nulová",J193,0)</f>
        <v>0</v>
      </c>
      <c r="BJ193" s="19" t="s">
        <v>83</v>
      </c>
      <c r="BK193" s="242">
        <f>ROUND(I193*H193,2)</f>
        <v>0</v>
      </c>
      <c r="BL193" s="19" t="s">
        <v>266</v>
      </c>
      <c r="BM193" s="241" t="s">
        <v>389</v>
      </c>
    </row>
    <row r="194" s="14" customFormat="1">
      <c r="A194" s="14"/>
      <c r="B194" s="257"/>
      <c r="C194" s="258"/>
      <c r="D194" s="243" t="s">
        <v>270</v>
      </c>
      <c r="E194" s="259" t="s">
        <v>21</v>
      </c>
      <c r="F194" s="260" t="s">
        <v>390</v>
      </c>
      <c r="G194" s="258"/>
      <c r="H194" s="261">
        <v>1.1000000000000001</v>
      </c>
      <c r="I194" s="262"/>
      <c r="J194" s="258"/>
      <c r="K194" s="258"/>
      <c r="L194" s="263"/>
      <c r="M194" s="264"/>
      <c r="N194" s="265"/>
      <c r="O194" s="265"/>
      <c r="P194" s="265"/>
      <c r="Q194" s="265"/>
      <c r="R194" s="265"/>
      <c r="S194" s="265"/>
      <c r="T194" s="266"/>
      <c r="U194" s="14"/>
      <c r="V194" s="14"/>
      <c r="W194" s="14"/>
      <c r="X194" s="14"/>
      <c r="Y194" s="14"/>
      <c r="Z194" s="14"/>
      <c r="AA194" s="14"/>
      <c r="AB194" s="14"/>
      <c r="AC194" s="14"/>
      <c r="AD194" s="14"/>
      <c r="AE194" s="14"/>
      <c r="AT194" s="267" t="s">
        <v>270</v>
      </c>
      <c r="AU194" s="267" t="s">
        <v>83</v>
      </c>
      <c r="AV194" s="14" t="s">
        <v>83</v>
      </c>
      <c r="AW194" s="14" t="s">
        <v>34</v>
      </c>
      <c r="AX194" s="14" t="s">
        <v>74</v>
      </c>
      <c r="AY194" s="267" t="s">
        <v>259</v>
      </c>
    </row>
    <row r="195" s="14" customFormat="1">
      <c r="A195" s="14"/>
      <c r="B195" s="257"/>
      <c r="C195" s="258"/>
      <c r="D195" s="243" t="s">
        <v>270</v>
      </c>
      <c r="E195" s="259" t="s">
        <v>21</v>
      </c>
      <c r="F195" s="260" t="s">
        <v>391</v>
      </c>
      <c r="G195" s="258"/>
      <c r="H195" s="261">
        <v>0.81000000000000005</v>
      </c>
      <c r="I195" s="262"/>
      <c r="J195" s="258"/>
      <c r="K195" s="258"/>
      <c r="L195" s="263"/>
      <c r="M195" s="264"/>
      <c r="N195" s="265"/>
      <c r="O195" s="265"/>
      <c r="P195" s="265"/>
      <c r="Q195" s="265"/>
      <c r="R195" s="265"/>
      <c r="S195" s="265"/>
      <c r="T195" s="266"/>
      <c r="U195" s="14"/>
      <c r="V195" s="14"/>
      <c r="W195" s="14"/>
      <c r="X195" s="14"/>
      <c r="Y195" s="14"/>
      <c r="Z195" s="14"/>
      <c r="AA195" s="14"/>
      <c r="AB195" s="14"/>
      <c r="AC195" s="14"/>
      <c r="AD195" s="14"/>
      <c r="AE195" s="14"/>
      <c r="AT195" s="267" t="s">
        <v>270</v>
      </c>
      <c r="AU195" s="267" t="s">
        <v>83</v>
      </c>
      <c r="AV195" s="14" t="s">
        <v>83</v>
      </c>
      <c r="AW195" s="14" t="s">
        <v>34</v>
      </c>
      <c r="AX195" s="14" t="s">
        <v>74</v>
      </c>
      <c r="AY195" s="267" t="s">
        <v>259</v>
      </c>
    </row>
    <row r="196" s="14" customFormat="1">
      <c r="A196" s="14"/>
      <c r="B196" s="257"/>
      <c r="C196" s="258"/>
      <c r="D196" s="243" t="s">
        <v>270</v>
      </c>
      <c r="E196" s="259" t="s">
        <v>21</v>
      </c>
      <c r="F196" s="260" t="s">
        <v>392</v>
      </c>
      <c r="G196" s="258"/>
      <c r="H196" s="261">
        <v>0.52500000000000002</v>
      </c>
      <c r="I196" s="262"/>
      <c r="J196" s="258"/>
      <c r="K196" s="258"/>
      <c r="L196" s="263"/>
      <c r="M196" s="264"/>
      <c r="N196" s="265"/>
      <c r="O196" s="265"/>
      <c r="P196" s="265"/>
      <c r="Q196" s="265"/>
      <c r="R196" s="265"/>
      <c r="S196" s="265"/>
      <c r="T196" s="266"/>
      <c r="U196" s="14"/>
      <c r="V196" s="14"/>
      <c r="W196" s="14"/>
      <c r="X196" s="14"/>
      <c r="Y196" s="14"/>
      <c r="Z196" s="14"/>
      <c r="AA196" s="14"/>
      <c r="AB196" s="14"/>
      <c r="AC196" s="14"/>
      <c r="AD196" s="14"/>
      <c r="AE196" s="14"/>
      <c r="AT196" s="267" t="s">
        <v>270</v>
      </c>
      <c r="AU196" s="267" t="s">
        <v>83</v>
      </c>
      <c r="AV196" s="14" t="s">
        <v>83</v>
      </c>
      <c r="AW196" s="14" t="s">
        <v>34</v>
      </c>
      <c r="AX196" s="14" t="s">
        <v>74</v>
      </c>
      <c r="AY196" s="267" t="s">
        <v>259</v>
      </c>
    </row>
    <row r="197" s="15" customFormat="1">
      <c r="A197" s="15"/>
      <c r="B197" s="268"/>
      <c r="C197" s="269"/>
      <c r="D197" s="243" t="s">
        <v>270</v>
      </c>
      <c r="E197" s="270" t="s">
        <v>21</v>
      </c>
      <c r="F197" s="271" t="s">
        <v>273</v>
      </c>
      <c r="G197" s="269"/>
      <c r="H197" s="272">
        <v>2.4350000000000001</v>
      </c>
      <c r="I197" s="273"/>
      <c r="J197" s="269"/>
      <c r="K197" s="269"/>
      <c r="L197" s="274"/>
      <c r="M197" s="275"/>
      <c r="N197" s="276"/>
      <c r="O197" s="276"/>
      <c r="P197" s="276"/>
      <c r="Q197" s="276"/>
      <c r="R197" s="276"/>
      <c r="S197" s="276"/>
      <c r="T197" s="277"/>
      <c r="U197" s="15"/>
      <c r="V197" s="15"/>
      <c r="W197" s="15"/>
      <c r="X197" s="15"/>
      <c r="Y197" s="15"/>
      <c r="Z197" s="15"/>
      <c r="AA197" s="15"/>
      <c r="AB197" s="15"/>
      <c r="AC197" s="15"/>
      <c r="AD197" s="15"/>
      <c r="AE197" s="15"/>
      <c r="AT197" s="278" t="s">
        <v>270</v>
      </c>
      <c r="AU197" s="278" t="s">
        <v>83</v>
      </c>
      <c r="AV197" s="15" t="s">
        <v>266</v>
      </c>
      <c r="AW197" s="15" t="s">
        <v>34</v>
      </c>
      <c r="AX197" s="15" t="s">
        <v>81</v>
      </c>
      <c r="AY197" s="278" t="s">
        <v>259</v>
      </c>
    </row>
    <row r="198" s="2" customFormat="1" ht="33" customHeight="1">
      <c r="A198" s="40"/>
      <c r="B198" s="41"/>
      <c r="C198" s="230" t="s">
        <v>393</v>
      </c>
      <c r="D198" s="230" t="s">
        <v>261</v>
      </c>
      <c r="E198" s="231" t="s">
        <v>394</v>
      </c>
      <c r="F198" s="232" t="s">
        <v>395</v>
      </c>
      <c r="G198" s="233" t="s">
        <v>358</v>
      </c>
      <c r="H198" s="234">
        <v>2.3100000000000001</v>
      </c>
      <c r="I198" s="235"/>
      <c r="J198" s="236">
        <f>ROUND(I198*H198,2)</f>
        <v>0</v>
      </c>
      <c r="K198" s="232" t="s">
        <v>265</v>
      </c>
      <c r="L198" s="46"/>
      <c r="M198" s="237" t="s">
        <v>21</v>
      </c>
      <c r="N198" s="238" t="s">
        <v>46</v>
      </c>
      <c r="O198" s="86"/>
      <c r="P198" s="239">
        <f>O198*H198</f>
        <v>0</v>
      </c>
      <c r="Q198" s="239">
        <v>0.28570000000000001</v>
      </c>
      <c r="R198" s="239">
        <f>Q198*H198</f>
        <v>0.65996700000000008</v>
      </c>
      <c r="S198" s="239">
        <v>0</v>
      </c>
      <c r="T198" s="240">
        <f>S198*H198</f>
        <v>0</v>
      </c>
      <c r="U198" s="40"/>
      <c r="V198" s="40"/>
      <c r="W198" s="40"/>
      <c r="X198" s="40"/>
      <c r="Y198" s="40"/>
      <c r="Z198" s="40"/>
      <c r="AA198" s="40"/>
      <c r="AB198" s="40"/>
      <c r="AC198" s="40"/>
      <c r="AD198" s="40"/>
      <c r="AE198" s="40"/>
      <c r="AR198" s="241" t="s">
        <v>266</v>
      </c>
      <c r="AT198" s="241" t="s">
        <v>261</v>
      </c>
      <c r="AU198" s="241" t="s">
        <v>83</v>
      </c>
      <c r="AY198" s="19" t="s">
        <v>259</v>
      </c>
      <c r="BE198" s="242">
        <f>IF(N198="základní",J198,0)</f>
        <v>0</v>
      </c>
      <c r="BF198" s="242">
        <f>IF(N198="snížená",J198,0)</f>
        <v>0</v>
      </c>
      <c r="BG198" s="242">
        <f>IF(N198="zákl. přenesená",J198,0)</f>
        <v>0</v>
      </c>
      <c r="BH198" s="242">
        <f>IF(N198="sníž. přenesená",J198,0)</f>
        <v>0</v>
      </c>
      <c r="BI198" s="242">
        <f>IF(N198="nulová",J198,0)</f>
        <v>0</v>
      </c>
      <c r="BJ198" s="19" t="s">
        <v>83</v>
      </c>
      <c r="BK198" s="242">
        <f>ROUND(I198*H198,2)</f>
        <v>0</v>
      </c>
      <c r="BL198" s="19" t="s">
        <v>266</v>
      </c>
      <c r="BM198" s="241" t="s">
        <v>396</v>
      </c>
    </row>
    <row r="199" s="14" customFormat="1">
      <c r="A199" s="14"/>
      <c r="B199" s="257"/>
      <c r="C199" s="258"/>
      <c r="D199" s="243" t="s">
        <v>270</v>
      </c>
      <c r="E199" s="259" t="s">
        <v>21</v>
      </c>
      <c r="F199" s="260" t="s">
        <v>397</v>
      </c>
      <c r="G199" s="258"/>
      <c r="H199" s="261">
        <v>2.3100000000000001</v>
      </c>
      <c r="I199" s="262"/>
      <c r="J199" s="258"/>
      <c r="K199" s="258"/>
      <c r="L199" s="263"/>
      <c r="M199" s="264"/>
      <c r="N199" s="265"/>
      <c r="O199" s="265"/>
      <c r="P199" s="265"/>
      <c r="Q199" s="265"/>
      <c r="R199" s="265"/>
      <c r="S199" s="265"/>
      <c r="T199" s="266"/>
      <c r="U199" s="14"/>
      <c r="V199" s="14"/>
      <c r="W199" s="14"/>
      <c r="X199" s="14"/>
      <c r="Y199" s="14"/>
      <c r="Z199" s="14"/>
      <c r="AA199" s="14"/>
      <c r="AB199" s="14"/>
      <c r="AC199" s="14"/>
      <c r="AD199" s="14"/>
      <c r="AE199" s="14"/>
      <c r="AT199" s="267" t="s">
        <v>270</v>
      </c>
      <c r="AU199" s="267" t="s">
        <v>83</v>
      </c>
      <c r="AV199" s="14" t="s">
        <v>83</v>
      </c>
      <c r="AW199" s="14" t="s">
        <v>34</v>
      </c>
      <c r="AX199" s="14" t="s">
        <v>74</v>
      </c>
      <c r="AY199" s="267" t="s">
        <v>259</v>
      </c>
    </row>
    <row r="200" s="15" customFormat="1">
      <c r="A200" s="15"/>
      <c r="B200" s="268"/>
      <c r="C200" s="269"/>
      <c r="D200" s="243" t="s">
        <v>270</v>
      </c>
      <c r="E200" s="270" t="s">
        <v>21</v>
      </c>
      <c r="F200" s="271" t="s">
        <v>273</v>
      </c>
      <c r="G200" s="269"/>
      <c r="H200" s="272">
        <v>2.3100000000000001</v>
      </c>
      <c r="I200" s="273"/>
      <c r="J200" s="269"/>
      <c r="K200" s="269"/>
      <c r="L200" s="274"/>
      <c r="M200" s="275"/>
      <c r="N200" s="276"/>
      <c r="O200" s="276"/>
      <c r="P200" s="276"/>
      <c r="Q200" s="276"/>
      <c r="R200" s="276"/>
      <c r="S200" s="276"/>
      <c r="T200" s="277"/>
      <c r="U200" s="15"/>
      <c r="V200" s="15"/>
      <c r="W200" s="15"/>
      <c r="X200" s="15"/>
      <c r="Y200" s="15"/>
      <c r="Z200" s="15"/>
      <c r="AA200" s="15"/>
      <c r="AB200" s="15"/>
      <c r="AC200" s="15"/>
      <c r="AD200" s="15"/>
      <c r="AE200" s="15"/>
      <c r="AT200" s="278" t="s">
        <v>270</v>
      </c>
      <c r="AU200" s="278" t="s">
        <v>83</v>
      </c>
      <c r="AV200" s="15" t="s">
        <v>266</v>
      </c>
      <c r="AW200" s="15" t="s">
        <v>34</v>
      </c>
      <c r="AX200" s="15" t="s">
        <v>81</v>
      </c>
      <c r="AY200" s="278" t="s">
        <v>259</v>
      </c>
    </row>
    <row r="201" s="2" customFormat="1" ht="21.75" customHeight="1">
      <c r="A201" s="40"/>
      <c r="B201" s="41"/>
      <c r="C201" s="230" t="s">
        <v>398</v>
      </c>
      <c r="D201" s="230" t="s">
        <v>261</v>
      </c>
      <c r="E201" s="231" t="s">
        <v>399</v>
      </c>
      <c r="F201" s="232" t="s">
        <v>400</v>
      </c>
      <c r="G201" s="233" t="s">
        <v>264</v>
      </c>
      <c r="H201" s="234">
        <v>8.5510000000000002</v>
      </c>
      <c r="I201" s="235"/>
      <c r="J201" s="236">
        <f>ROUND(I201*H201,2)</f>
        <v>0</v>
      </c>
      <c r="K201" s="232" t="s">
        <v>401</v>
      </c>
      <c r="L201" s="46"/>
      <c r="M201" s="237" t="s">
        <v>21</v>
      </c>
      <c r="N201" s="238" t="s">
        <v>46</v>
      </c>
      <c r="O201" s="86"/>
      <c r="P201" s="239">
        <f>O201*H201</f>
        <v>0</v>
      </c>
      <c r="Q201" s="239">
        <v>0.96499999999999997</v>
      </c>
      <c r="R201" s="239">
        <f>Q201*H201</f>
        <v>8.251714999999999</v>
      </c>
      <c r="S201" s="239">
        <v>0</v>
      </c>
      <c r="T201" s="240">
        <f>S201*H201</f>
        <v>0</v>
      </c>
      <c r="U201" s="40"/>
      <c r="V201" s="40"/>
      <c r="W201" s="40"/>
      <c r="X201" s="40"/>
      <c r="Y201" s="40"/>
      <c r="Z201" s="40"/>
      <c r="AA201" s="40"/>
      <c r="AB201" s="40"/>
      <c r="AC201" s="40"/>
      <c r="AD201" s="40"/>
      <c r="AE201" s="40"/>
      <c r="AR201" s="241" t="s">
        <v>266</v>
      </c>
      <c r="AT201" s="241" t="s">
        <v>261</v>
      </c>
      <c r="AU201" s="241" t="s">
        <v>83</v>
      </c>
      <c r="AY201" s="19" t="s">
        <v>259</v>
      </c>
      <c r="BE201" s="242">
        <f>IF(N201="základní",J201,0)</f>
        <v>0</v>
      </c>
      <c r="BF201" s="242">
        <f>IF(N201="snížená",J201,0)</f>
        <v>0</v>
      </c>
      <c r="BG201" s="242">
        <f>IF(N201="zákl. přenesená",J201,0)</f>
        <v>0</v>
      </c>
      <c r="BH201" s="242">
        <f>IF(N201="sníž. přenesená",J201,0)</f>
        <v>0</v>
      </c>
      <c r="BI201" s="242">
        <f>IF(N201="nulová",J201,0)</f>
        <v>0</v>
      </c>
      <c r="BJ201" s="19" t="s">
        <v>83</v>
      </c>
      <c r="BK201" s="242">
        <f>ROUND(I201*H201,2)</f>
        <v>0</v>
      </c>
      <c r="BL201" s="19" t="s">
        <v>266</v>
      </c>
      <c r="BM201" s="241" t="s">
        <v>402</v>
      </c>
    </row>
    <row r="202" s="13" customFormat="1">
      <c r="A202" s="13"/>
      <c r="B202" s="247"/>
      <c r="C202" s="248"/>
      <c r="D202" s="243" t="s">
        <v>270</v>
      </c>
      <c r="E202" s="249" t="s">
        <v>21</v>
      </c>
      <c r="F202" s="250" t="s">
        <v>403</v>
      </c>
      <c r="G202" s="248"/>
      <c r="H202" s="249" t="s">
        <v>21</v>
      </c>
      <c r="I202" s="251"/>
      <c r="J202" s="248"/>
      <c r="K202" s="248"/>
      <c r="L202" s="252"/>
      <c r="M202" s="253"/>
      <c r="N202" s="254"/>
      <c r="O202" s="254"/>
      <c r="P202" s="254"/>
      <c r="Q202" s="254"/>
      <c r="R202" s="254"/>
      <c r="S202" s="254"/>
      <c r="T202" s="255"/>
      <c r="U202" s="13"/>
      <c r="V202" s="13"/>
      <c r="W202" s="13"/>
      <c r="X202" s="13"/>
      <c r="Y202" s="13"/>
      <c r="Z202" s="13"/>
      <c r="AA202" s="13"/>
      <c r="AB202" s="13"/>
      <c r="AC202" s="13"/>
      <c r="AD202" s="13"/>
      <c r="AE202" s="13"/>
      <c r="AT202" s="256" t="s">
        <v>270</v>
      </c>
      <c r="AU202" s="256" t="s">
        <v>83</v>
      </c>
      <c r="AV202" s="13" t="s">
        <v>81</v>
      </c>
      <c r="AW202" s="13" t="s">
        <v>34</v>
      </c>
      <c r="AX202" s="13" t="s">
        <v>74</v>
      </c>
      <c r="AY202" s="256" t="s">
        <v>259</v>
      </c>
    </row>
    <row r="203" s="14" customFormat="1">
      <c r="A203" s="14"/>
      <c r="B203" s="257"/>
      <c r="C203" s="258"/>
      <c r="D203" s="243" t="s">
        <v>270</v>
      </c>
      <c r="E203" s="259" t="s">
        <v>21</v>
      </c>
      <c r="F203" s="260" t="s">
        <v>404</v>
      </c>
      <c r="G203" s="258"/>
      <c r="H203" s="261">
        <v>7.4390000000000001</v>
      </c>
      <c r="I203" s="262"/>
      <c r="J203" s="258"/>
      <c r="K203" s="258"/>
      <c r="L203" s="263"/>
      <c r="M203" s="264"/>
      <c r="N203" s="265"/>
      <c r="O203" s="265"/>
      <c r="P203" s="265"/>
      <c r="Q203" s="265"/>
      <c r="R203" s="265"/>
      <c r="S203" s="265"/>
      <c r="T203" s="266"/>
      <c r="U203" s="14"/>
      <c r="V203" s="14"/>
      <c r="W203" s="14"/>
      <c r="X203" s="14"/>
      <c r="Y203" s="14"/>
      <c r="Z203" s="14"/>
      <c r="AA203" s="14"/>
      <c r="AB203" s="14"/>
      <c r="AC203" s="14"/>
      <c r="AD203" s="14"/>
      <c r="AE203" s="14"/>
      <c r="AT203" s="267" t="s">
        <v>270</v>
      </c>
      <c r="AU203" s="267" t="s">
        <v>83</v>
      </c>
      <c r="AV203" s="14" t="s">
        <v>83</v>
      </c>
      <c r="AW203" s="14" t="s">
        <v>34</v>
      </c>
      <c r="AX203" s="14" t="s">
        <v>74</v>
      </c>
      <c r="AY203" s="267" t="s">
        <v>259</v>
      </c>
    </row>
    <row r="204" s="14" customFormat="1">
      <c r="A204" s="14"/>
      <c r="B204" s="257"/>
      <c r="C204" s="258"/>
      <c r="D204" s="243" t="s">
        <v>270</v>
      </c>
      <c r="E204" s="259" t="s">
        <v>21</v>
      </c>
      <c r="F204" s="260" t="s">
        <v>405</v>
      </c>
      <c r="G204" s="258"/>
      <c r="H204" s="261">
        <v>1.1120000000000001</v>
      </c>
      <c r="I204" s="262"/>
      <c r="J204" s="258"/>
      <c r="K204" s="258"/>
      <c r="L204" s="263"/>
      <c r="M204" s="264"/>
      <c r="N204" s="265"/>
      <c r="O204" s="265"/>
      <c r="P204" s="265"/>
      <c r="Q204" s="265"/>
      <c r="R204" s="265"/>
      <c r="S204" s="265"/>
      <c r="T204" s="266"/>
      <c r="U204" s="14"/>
      <c r="V204" s="14"/>
      <c r="W204" s="14"/>
      <c r="X204" s="14"/>
      <c r="Y204" s="14"/>
      <c r="Z204" s="14"/>
      <c r="AA204" s="14"/>
      <c r="AB204" s="14"/>
      <c r="AC204" s="14"/>
      <c r="AD204" s="14"/>
      <c r="AE204" s="14"/>
      <c r="AT204" s="267" t="s">
        <v>270</v>
      </c>
      <c r="AU204" s="267" t="s">
        <v>83</v>
      </c>
      <c r="AV204" s="14" t="s">
        <v>83</v>
      </c>
      <c r="AW204" s="14" t="s">
        <v>34</v>
      </c>
      <c r="AX204" s="14" t="s">
        <v>74</v>
      </c>
      <c r="AY204" s="267" t="s">
        <v>259</v>
      </c>
    </row>
    <row r="205" s="15" customFormat="1">
      <c r="A205" s="15"/>
      <c r="B205" s="268"/>
      <c r="C205" s="269"/>
      <c r="D205" s="243" t="s">
        <v>270</v>
      </c>
      <c r="E205" s="270" t="s">
        <v>21</v>
      </c>
      <c r="F205" s="271" t="s">
        <v>273</v>
      </c>
      <c r="G205" s="269"/>
      <c r="H205" s="272">
        <v>8.5510000000000002</v>
      </c>
      <c r="I205" s="273"/>
      <c r="J205" s="269"/>
      <c r="K205" s="269"/>
      <c r="L205" s="274"/>
      <c r="M205" s="275"/>
      <c r="N205" s="276"/>
      <c r="O205" s="276"/>
      <c r="P205" s="276"/>
      <c r="Q205" s="276"/>
      <c r="R205" s="276"/>
      <c r="S205" s="276"/>
      <c r="T205" s="277"/>
      <c r="U205" s="15"/>
      <c r="V205" s="15"/>
      <c r="W205" s="15"/>
      <c r="X205" s="15"/>
      <c r="Y205" s="15"/>
      <c r="Z205" s="15"/>
      <c r="AA205" s="15"/>
      <c r="AB205" s="15"/>
      <c r="AC205" s="15"/>
      <c r="AD205" s="15"/>
      <c r="AE205" s="15"/>
      <c r="AT205" s="278" t="s">
        <v>270</v>
      </c>
      <c r="AU205" s="278" t="s">
        <v>83</v>
      </c>
      <c r="AV205" s="15" t="s">
        <v>266</v>
      </c>
      <c r="AW205" s="15" t="s">
        <v>34</v>
      </c>
      <c r="AX205" s="15" t="s">
        <v>81</v>
      </c>
      <c r="AY205" s="278" t="s">
        <v>259</v>
      </c>
    </row>
    <row r="206" s="2" customFormat="1" ht="33" customHeight="1">
      <c r="A206" s="40"/>
      <c r="B206" s="41"/>
      <c r="C206" s="230" t="s">
        <v>406</v>
      </c>
      <c r="D206" s="230" t="s">
        <v>261</v>
      </c>
      <c r="E206" s="231" t="s">
        <v>407</v>
      </c>
      <c r="F206" s="232" t="s">
        <v>408</v>
      </c>
      <c r="G206" s="233" t="s">
        <v>358</v>
      </c>
      <c r="H206" s="234">
        <v>5.9500000000000002</v>
      </c>
      <c r="I206" s="235"/>
      <c r="J206" s="236">
        <f>ROUND(I206*H206,2)</f>
        <v>0</v>
      </c>
      <c r="K206" s="232" t="s">
        <v>265</v>
      </c>
      <c r="L206" s="46"/>
      <c r="M206" s="237" t="s">
        <v>21</v>
      </c>
      <c r="N206" s="238" t="s">
        <v>46</v>
      </c>
      <c r="O206" s="86"/>
      <c r="P206" s="239">
        <f>O206*H206</f>
        <v>0</v>
      </c>
      <c r="Q206" s="239">
        <v>0.43939</v>
      </c>
      <c r="R206" s="239">
        <f>Q206*H206</f>
        <v>2.6143705000000002</v>
      </c>
      <c r="S206" s="239">
        <v>0</v>
      </c>
      <c r="T206" s="240">
        <f>S206*H206</f>
        <v>0</v>
      </c>
      <c r="U206" s="40"/>
      <c r="V206" s="40"/>
      <c r="W206" s="40"/>
      <c r="X206" s="40"/>
      <c r="Y206" s="40"/>
      <c r="Z206" s="40"/>
      <c r="AA206" s="40"/>
      <c r="AB206" s="40"/>
      <c r="AC206" s="40"/>
      <c r="AD206" s="40"/>
      <c r="AE206" s="40"/>
      <c r="AR206" s="241" t="s">
        <v>266</v>
      </c>
      <c r="AT206" s="241" t="s">
        <v>261</v>
      </c>
      <c r="AU206" s="241" t="s">
        <v>83</v>
      </c>
      <c r="AY206" s="19" t="s">
        <v>259</v>
      </c>
      <c r="BE206" s="242">
        <f>IF(N206="základní",J206,0)</f>
        <v>0</v>
      </c>
      <c r="BF206" s="242">
        <f>IF(N206="snížená",J206,0)</f>
        <v>0</v>
      </c>
      <c r="BG206" s="242">
        <f>IF(N206="zákl. přenesená",J206,0)</f>
        <v>0</v>
      </c>
      <c r="BH206" s="242">
        <f>IF(N206="sníž. přenesená",J206,0)</f>
        <v>0</v>
      </c>
      <c r="BI206" s="242">
        <f>IF(N206="nulová",J206,0)</f>
        <v>0</v>
      </c>
      <c r="BJ206" s="19" t="s">
        <v>83</v>
      </c>
      <c r="BK206" s="242">
        <f>ROUND(I206*H206,2)</f>
        <v>0</v>
      </c>
      <c r="BL206" s="19" t="s">
        <v>266</v>
      </c>
      <c r="BM206" s="241" t="s">
        <v>409</v>
      </c>
    </row>
    <row r="207" s="2" customFormat="1">
      <c r="A207" s="40"/>
      <c r="B207" s="41"/>
      <c r="C207" s="42"/>
      <c r="D207" s="243" t="s">
        <v>268</v>
      </c>
      <c r="E207" s="42"/>
      <c r="F207" s="244" t="s">
        <v>410</v>
      </c>
      <c r="G207" s="42"/>
      <c r="H207" s="42"/>
      <c r="I207" s="150"/>
      <c r="J207" s="42"/>
      <c r="K207" s="42"/>
      <c r="L207" s="46"/>
      <c r="M207" s="245"/>
      <c r="N207" s="246"/>
      <c r="O207" s="86"/>
      <c r="P207" s="86"/>
      <c r="Q207" s="86"/>
      <c r="R207" s="86"/>
      <c r="S207" s="86"/>
      <c r="T207" s="87"/>
      <c r="U207" s="40"/>
      <c r="V207" s="40"/>
      <c r="W207" s="40"/>
      <c r="X207" s="40"/>
      <c r="Y207" s="40"/>
      <c r="Z207" s="40"/>
      <c r="AA207" s="40"/>
      <c r="AB207" s="40"/>
      <c r="AC207" s="40"/>
      <c r="AD207" s="40"/>
      <c r="AE207" s="40"/>
      <c r="AT207" s="19" t="s">
        <v>268</v>
      </c>
      <c r="AU207" s="19" t="s">
        <v>83</v>
      </c>
    </row>
    <row r="208" s="13" customFormat="1">
      <c r="A208" s="13"/>
      <c r="B208" s="247"/>
      <c r="C208" s="248"/>
      <c r="D208" s="243" t="s">
        <v>270</v>
      </c>
      <c r="E208" s="249" t="s">
        <v>21</v>
      </c>
      <c r="F208" s="250" t="s">
        <v>411</v>
      </c>
      <c r="G208" s="248"/>
      <c r="H208" s="249" t="s">
        <v>21</v>
      </c>
      <c r="I208" s="251"/>
      <c r="J208" s="248"/>
      <c r="K208" s="248"/>
      <c r="L208" s="252"/>
      <c r="M208" s="253"/>
      <c r="N208" s="254"/>
      <c r="O208" s="254"/>
      <c r="P208" s="254"/>
      <c r="Q208" s="254"/>
      <c r="R208" s="254"/>
      <c r="S208" s="254"/>
      <c r="T208" s="255"/>
      <c r="U208" s="13"/>
      <c r="V208" s="13"/>
      <c r="W208" s="13"/>
      <c r="X208" s="13"/>
      <c r="Y208" s="13"/>
      <c r="Z208" s="13"/>
      <c r="AA208" s="13"/>
      <c r="AB208" s="13"/>
      <c r="AC208" s="13"/>
      <c r="AD208" s="13"/>
      <c r="AE208" s="13"/>
      <c r="AT208" s="256" t="s">
        <v>270</v>
      </c>
      <c r="AU208" s="256" t="s">
        <v>83</v>
      </c>
      <c r="AV208" s="13" t="s">
        <v>81</v>
      </c>
      <c r="AW208" s="13" t="s">
        <v>34</v>
      </c>
      <c r="AX208" s="13" t="s">
        <v>74</v>
      </c>
      <c r="AY208" s="256" t="s">
        <v>259</v>
      </c>
    </row>
    <row r="209" s="14" customFormat="1">
      <c r="A209" s="14"/>
      <c r="B209" s="257"/>
      <c r="C209" s="258"/>
      <c r="D209" s="243" t="s">
        <v>270</v>
      </c>
      <c r="E209" s="259" t="s">
        <v>21</v>
      </c>
      <c r="F209" s="260" t="s">
        <v>412</v>
      </c>
      <c r="G209" s="258"/>
      <c r="H209" s="261">
        <v>5.9500000000000002</v>
      </c>
      <c r="I209" s="262"/>
      <c r="J209" s="258"/>
      <c r="K209" s="258"/>
      <c r="L209" s="263"/>
      <c r="M209" s="264"/>
      <c r="N209" s="265"/>
      <c r="O209" s="265"/>
      <c r="P209" s="265"/>
      <c r="Q209" s="265"/>
      <c r="R209" s="265"/>
      <c r="S209" s="265"/>
      <c r="T209" s="266"/>
      <c r="U209" s="14"/>
      <c r="V209" s="14"/>
      <c r="W209" s="14"/>
      <c r="X209" s="14"/>
      <c r="Y209" s="14"/>
      <c r="Z209" s="14"/>
      <c r="AA209" s="14"/>
      <c r="AB209" s="14"/>
      <c r="AC209" s="14"/>
      <c r="AD209" s="14"/>
      <c r="AE209" s="14"/>
      <c r="AT209" s="267" t="s">
        <v>270</v>
      </c>
      <c r="AU209" s="267" t="s">
        <v>83</v>
      </c>
      <c r="AV209" s="14" t="s">
        <v>83</v>
      </c>
      <c r="AW209" s="14" t="s">
        <v>34</v>
      </c>
      <c r="AX209" s="14" t="s">
        <v>74</v>
      </c>
      <c r="AY209" s="267" t="s">
        <v>259</v>
      </c>
    </row>
    <row r="210" s="15" customFormat="1">
      <c r="A210" s="15"/>
      <c r="B210" s="268"/>
      <c r="C210" s="269"/>
      <c r="D210" s="243" t="s">
        <v>270</v>
      </c>
      <c r="E210" s="270" t="s">
        <v>21</v>
      </c>
      <c r="F210" s="271" t="s">
        <v>273</v>
      </c>
      <c r="G210" s="269"/>
      <c r="H210" s="272">
        <v>5.9500000000000002</v>
      </c>
      <c r="I210" s="273"/>
      <c r="J210" s="269"/>
      <c r="K210" s="269"/>
      <c r="L210" s="274"/>
      <c r="M210" s="275"/>
      <c r="N210" s="276"/>
      <c r="O210" s="276"/>
      <c r="P210" s="276"/>
      <c r="Q210" s="276"/>
      <c r="R210" s="276"/>
      <c r="S210" s="276"/>
      <c r="T210" s="277"/>
      <c r="U210" s="15"/>
      <c r="V210" s="15"/>
      <c r="W210" s="15"/>
      <c r="X210" s="15"/>
      <c r="Y210" s="15"/>
      <c r="Z210" s="15"/>
      <c r="AA210" s="15"/>
      <c r="AB210" s="15"/>
      <c r="AC210" s="15"/>
      <c r="AD210" s="15"/>
      <c r="AE210" s="15"/>
      <c r="AT210" s="278" t="s">
        <v>270</v>
      </c>
      <c r="AU210" s="278" t="s">
        <v>83</v>
      </c>
      <c r="AV210" s="15" t="s">
        <v>266</v>
      </c>
      <c r="AW210" s="15" t="s">
        <v>34</v>
      </c>
      <c r="AX210" s="15" t="s">
        <v>81</v>
      </c>
      <c r="AY210" s="278" t="s">
        <v>259</v>
      </c>
    </row>
    <row r="211" s="2" customFormat="1" ht="33" customHeight="1">
      <c r="A211" s="40"/>
      <c r="B211" s="41"/>
      <c r="C211" s="230" t="s">
        <v>413</v>
      </c>
      <c r="D211" s="230" t="s">
        <v>261</v>
      </c>
      <c r="E211" s="231" t="s">
        <v>414</v>
      </c>
      <c r="F211" s="232" t="s">
        <v>415</v>
      </c>
      <c r="G211" s="233" t="s">
        <v>358</v>
      </c>
      <c r="H211" s="234">
        <v>16.899999999999999</v>
      </c>
      <c r="I211" s="235"/>
      <c r="J211" s="236">
        <f>ROUND(I211*H211,2)</f>
        <v>0</v>
      </c>
      <c r="K211" s="232" t="s">
        <v>265</v>
      </c>
      <c r="L211" s="46"/>
      <c r="M211" s="237" t="s">
        <v>21</v>
      </c>
      <c r="N211" s="238" t="s">
        <v>46</v>
      </c>
      <c r="O211" s="86"/>
      <c r="P211" s="239">
        <f>O211*H211</f>
        <v>0</v>
      </c>
      <c r="Q211" s="239">
        <v>0.21387999999999999</v>
      </c>
      <c r="R211" s="239">
        <f>Q211*H211</f>
        <v>3.6145719999999995</v>
      </c>
      <c r="S211" s="239">
        <v>0</v>
      </c>
      <c r="T211" s="240">
        <f>S211*H211</f>
        <v>0</v>
      </c>
      <c r="U211" s="40"/>
      <c r="V211" s="40"/>
      <c r="W211" s="40"/>
      <c r="X211" s="40"/>
      <c r="Y211" s="40"/>
      <c r="Z211" s="40"/>
      <c r="AA211" s="40"/>
      <c r="AB211" s="40"/>
      <c r="AC211" s="40"/>
      <c r="AD211" s="40"/>
      <c r="AE211" s="40"/>
      <c r="AR211" s="241" t="s">
        <v>266</v>
      </c>
      <c r="AT211" s="241" t="s">
        <v>261</v>
      </c>
      <c r="AU211" s="241" t="s">
        <v>83</v>
      </c>
      <c r="AY211" s="19" t="s">
        <v>259</v>
      </c>
      <c r="BE211" s="242">
        <f>IF(N211="základní",J211,0)</f>
        <v>0</v>
      </c>
      <c r="BF211" s="242">
        <f>IF(N211="snížená",J211,0)</f>
        <v>0</v>
      </c>
      <c r="BG211" s="242">
        <f>IF(N211="zákl. přenesená",J211,0)</f>
        <v>0</v>
      </c>
      <c r="BH211" s="242">
        <f>IF(N211="sníž. přenesená",J211,0)</f>
        <v>0</v>
      </c>
      <c r="BI211" s="242">
        <f>IF(N211="nulová",J211,0)</f>
        <v>0</v>
      </c>
      <c r="BJ211" s="19" t="s">
        <v>83</v>
      </c>
      <c r="BK211" s="242">
        <f>ROUND(I211*H211,2)</f>
        <v>0</v>
      </c>
      <c r="BL211" s="19" t="s">
        <v>266</v>
      </c>
      <c r="BM211" s="241" t="s">
        <v>416</v>
      </c>
    </row>
    <row r="212" s="2" customFormat="1">
      <c r="A212" s="40"/>
      <c r="B212" s="41"/>
      <c r="C212" s="42"/>
      <c r="D212" s="243" t="s">
        <v>268</v>
      </c>
      <c r="E212" s="42"/>
      <c r="F212" s="244" t="s">
        <v>417</v>
      </c>
      <c r="G212" s="42"/>
      <c r="H212" s="42"/>
      <c r="I212" s="150"/>
      <c r="J212" s="42"/>
      <c r="K212" s="42"/>
      <c r="L212" s="46"/>
      <c r="M212" s="245"/>
      <c r="N212" s="246"/>
      <c r="O212" s="86"/>
      <c r="P212" s="86"/>
      <c r="Q212" s="86"/>
      <c r="R212" s="86"/>
      <c r="S212" s="86"/>
      <c r="T212" s="87"/>
      <c r="U212" s="40"/>
      <c r="V212" s="40"/>
      <c r="W212" s="40"/>
      <c r="X212" s="40"/>
      <c r="Y212" s="40"/>
      <c r="Z212" s="40"/>
      <c r="AA212" s="40"/>
      <c r="AB212" s="40"/>
      <c r="AC212" s="40"/>
      <c r="AD212" s="40"/>
      <c r="AE212" s="40"/>
      <c r="AT212" s="19" t="s">
        <v>268</v>
      </c>
      <c r="AU212" s="19" t="s">
        <v>83</v>
      </c>
    </row>
    <row r="213" s="14" customFormat="1">
      <c r="A213" s="14"/>
      <c r="B213" s="257"/>
      <c r="C213" s="258"/>
      <c r="D213" s="243" t="s">
        <v>270</v>
      </c>
      <c r="E213" s="259" t="s">
        <v>21</v>
      </c>
      <c r="F213" s="260" t="s">
        <v>418</v>
      </c>
      <c r="G213" s="258"/>
      <c r="H213" s="261">
        <v>16.899999999999999</v>
      </c>
      <c r="I213" s="262"/>
      <c r="J213" s="258"/>
      <c r="K213" s="258"/>
      <c r="L213" s="263"/>
      <c r="M213" s="264"/>
      <c r="N213" s="265"/>
      <c r="O213" s="265"/>
      <c r="P213" s="265"/>
      <c r="Q213" s="265"/>
      <c r="R213" s="265"/>
      <c r="S213" s="265"/>
      <c r="T213" s="266"/>
      <c r="U213" s="14"/>
      <c r="V213" s="14"/>
      <c r="W213" s="14"/>
      <c r="X213" s="14"/>
      <c r="Y213" s="14"/>
      <c r="Z213" s="14"/>
      <c r="AA213" s="14"/>
      <c r="AB213" s="14"/>
      <c r="AC213" s="14"/>
      <c r="AD213" s="14"/>
      <c r="AE213" s="14"/>
      <c r="AT213" s="267" t="s">
        <v>270</v>
      </c>
      <c r="AU213" s="267" t="s">
        <v>83</v>
      </c>
      <c r="AV213" s="14" t="s">
        <v>83</v>
      </c>
      <c r="AW213" s="14" t="s">
        <v>34</v>
      </c>
      <c r="AX213" s="14" t="s">
        <v>74</v>
      </c>
      <c r="AY213" s="267" t="s">
        <v>259</v>
      </c>
    </row>
    <row r="214" s="15" customFormat="1">
      <c r="A214" s="15"/>
      <c r="B214" s="268"/>
      <c r="C214" s="269"/>
      <c r="D214" s="243" t="s">
        <v>270</v>
      </c>
      <c r="E214" s="270" t="s">
        <v>21</v>
      </c>
      <c r="F214" s="271" t="s">
        <v>273</v>
      </c>
      <c r="G214" s="269"/>
      <c r="H214" s="272">
        <v>16.899999999999999</v>
      </c>
      <c r="I214" s="273"/>
      <c r="J214" s="269"/>
      <c r="K214" s="269"/>
      <c r="L214" s="274"/>
      <c r="M214" s="275"/>
      <c r="N214" s="276"/>
      <c r="O214" s="276"/>
      <c r="P214" s="276"/>
      <c r="Q214" s="276"/>
      <c r="R214" s="276"/>
      <c r="S214" s="276"/>
      <c r="T214" s="277"/>
      <c r="U214" s="15"/>
      <c r="V214" s="15"/>
      <c r="W214" s="15"/>
      <c r="X214" s="15"/>
      <c r="Y214" s="15"/>
      <c r="Z214" s="15"/>
      <c r="AA214" s="15"/>
      <c r="AB214" s="15"/>
      <c r="AC214" s="15"/>
      <c r="AD214" s="15"/>
      <c r="AE214" s="15"/>
      <c r="AT214" s="278" t="s">
        <v>270</v>
      </c>
      <c r="AU214" s="278" t="s">
        <v>83</v>
      </c>
      <c r="AV214" s="15" t="s">
        <v>266</v>
      </c>
      <c r="AW214" s="15" t="s">
        <v>34</v>
      </c>
      <c r="AX214" s="15" t="s">
        <v>81</v>
      </c>
      <c r="AY214" s="278" t="s">
        <v>259</v>
      </c>
    </row>
    <row r="215" s="2" customFormat="1" ht="33" customHeight="1">
      <c r="A215" s="40"/>
      <c r="B215" s="41"/>
      <c r="C215" s="230" t="s">
        <v>419</v>
      </c>
      <c r="D215" s="230" t="s">
        <v>261</v>
      </c>
      <c r="E215" s="231" t="s">
        <v>420</v>
      </c>
      <c r="F215" s="232" t="s">
        <v>421</v>
      </c>
      <c r="G215" s="233" t="s">
        <v>331</v>
      </c>
      <c r="H215" s="234">
        <v>0.048000000000000001</v>
      </c>
      <c r="I215" s="235"/>
      <c r="J215" s="236">
        <f>ROUND(I215*H215,2)</f>
        <v>0</v>
      </c>
      <c r="K215" s="232" t="s">
        <v>265</v>
      </c>
      <c r="L215" s="46"/>
      <c r="M215" s="237" t="s">
        <v>21</v>
      </c>
      <c r="N215" s="238" t="s">
        <v>46</v>
      </c>
      <c r="O215" s="86"/>
      <c r="P215" s="239">
        <f>O215*H215</f>
        <v>0</v>
      </c>
      <c r="Q215" s="239">
        <v>1.04881</v>
      </c>
      <c r="R215" s="239">
        <f>Q215*H215</f>
        <v>0.05034288</v>
      </c>
      <c r="S215" s="239">
        <v>0</v>
      </c>
      <c r="T215" s="240">
        <f>S215*H215</f>
        <v>0</v>
      </c>
      <c r="U215" s="40"/>
      <c r="V215" s="40"/>
      <c r="W215" s="40"/>
      <c r="X215" s="40"/>
      <c r="Y215" s="40"/>
      <c r="Z215" s="40"/>
      <c r="AA215" s="40"/>
      <c r="AB215" s="40"/>
      <c r="AC215" s="40"/>
      <c r="AD215" s="40"/>
      <c r="AE215" s="40"/>
      <c r="AR215" s="241" t="s">
        <v>266</v>
      </c>
      <c r="AT215" s="241" t="s">
        <v>261</v>
      </c>
      <c r="AU215" s="241" t="s">
        <v>83</v>
      </c>
      <c r="AY215" s="19" t="s">
        <v>259</v>
      </c>
      <c r="BE215" s="242">
        <f>IF(N215="základní",J215,0)</f>
        <v>0</v>
      </c>
      <c r="BF215" s="242">
        <f>IF(N215="snížená",J215,0)</f>
        <v>0</v>
      </c>
      <c r="BG215" s="242">
        <f>IF(N215="zákl. přenesená",J215,0)</f>
        <v>0</v>
      </c>
      <c r="BH215" s="242">
        <f>IF(N215="sníž. přenesená",J215,0)</f>
        <v>0</v>
      </c>
      <c r="BI215" s="242">
        <f>IF(N215="nulová",J215,0)</f>
        <v>0</v>
      </c>
      <c r="BJ215" s="19" t="s">
        <v>83</v>
      </c>
      <c r="BK215" s="242">
        <f>ROUND(I215*H215,2)</f>
        <v>0</v>
      </c>
      <c r="BL215" s="19" t="s">
        <v>266</v>
      </c>
      <c r="BM215" s="241" t="s">
        <v>422</v>
      </c>
    </row>
    <row r="216" s="14" customFormat="1">
      <c r="A216" s="14"/>
      <c r="B216" s="257"/>
      <c r="C216" s="258"/>
      <c r="D216" s="243" t="s">
        <v>270</v>
      </c>
      <c r="E216" s="259" t="s">
        <v>21</v>
      </c>
      <c r="F216" s="260" t="s">
        <v>423</v>
      </c>
      <c r="G216" s="258"/>
      <c r="H216" s="261">
        <v>0.048000000000000001</v>
      </c>
      <c r="I216" s="262"/>
      <c r="J216" s="258"/>
      <c r="K216" s="258"/>
      <c r="L216" s="263"/>
      <c r="M216" s="264"/>
      <c r="N216" s="265"/>
      <c r="O216" s="265"/>
      <c r="P216" s="265"/>
      <c r="Q216" s="265"/>
      <c r="R216" s="265"/>
      <c r="S216" s="265"/>
      <c r="T216" s="266"/>
      <c r="U216" s="14"/>
      <c r="V216" s="14"/>
      <c r="W216" s="14"/>
      <c r="X216" s="14"/>
      <c r="Y216" s="14"/>
      <c r="Z216" s="14"/>
      <c r="AA216" s="14"/>
      <c r="AB216" s="14"/>
      <c r="AC216" s="14"/>
      <c r="AD216" s="14"/>
      <c r="AE216" s="14"/>
      <c r="AT216" s="267" t="s">
        <v>270</v>
      </c>
      <c r="AU216" s="267" t="s">
        <v>83</v>
      </c>
      <c r="AV216" s="14" t="s">
        <v>83</v>
      </c>
      <c r="AW216" s="14" t="s">
        <v>34</v>
      </c>
      <c r="AX216" s="14" t="s">
        <v>74</v>
      </c>
      <c r="AY216" s="267" t="s">
        <v>259</v>
      </c>
    </row>
    <row r="217" s="15" customFormat="1">
      <c r="A217" s="15"/>
      <c r="B217" s="268"/>
      <c r="C217" s="269"/>
      <c r="D217" s="243" t="s">
        <v>270</v>
      </c>
      <c r="E217" s="270" t="s">
        <v>21</v>
      </c>
      <c r="F217" s="271" t="s">
        <v>273</v>
      </c>
      <c r="G217" s="269"/>
      <c r="H217" s="272">
        <v>0.048000000000000001</v>
      </c>
      <c r="I217" s="273"/>
      <c r="J217" s="269"/>
      <c r="K217" s="269"/>
      <c r="L217" s="274"/>
      <c r="M217" s="275"/>
      <c r="N217" s="276"/>
      <c r="O217" s="276"/>
      <c r="P217" s="276"/>
      <c r="Q217" s="276"/>
      <c r="R217" s="276"/>
      <c r="S217" s="276"/>
      <c r="T217" s="277"/>
      <c r="U217" s="15"/>
      <c r="V217" s="15"/>
      <c r="W217" s="15"/>
      <c r="X217" s="15"/>
      <c r="Y217" s="15"/>
      <c r="Z217" s="15"/>
      <c r="AA217" s="15"/>
      <c r="AB217" s="15"/>
      <c r="AC217" s="15"/>
      <c r="AD217" s="15"/>
      <c r="AE217" s="15"/>
      <c r="AT217" s="278" t="s">
        <v>270</v>
      </c>
      <c r="AU217" s="278" t="s">
        <v>83</v>
      </c>
      <c r="AV217" s="15" t="s">
        <v>266</v>
      </c>
      <c r="AW217" s="15" t="s">
        <v>34</v>
      </c>
      <c r="AX217" s="15" t="s">
        <v>81</v>
      </c>
      <c r="AY217" s="278" t="s">
        <v>259</v>
      </c>
    </row>
    <row r="218" s="2" customFormat="1" ht="33" customHeight="1">
      <c r="A218" s="40"/>
      <c r="B218" s="41"/>
      <c r="C218" s="230" t="s">
        <v>424</v>
      </c>
      <c r="D218" s="230" t="s">
        <v>261</v>
      </c>
      <c r="E218" s="231" t="s">
        <v>425</v>
      </c>
      <c r="F218" s="232" t="s">
        <v>426</v>
      </c>
      <c r="G218" s="233" t="s">
        <v>427</v>
      </c>
      <c r="H218" s="234">
        <v>1</v>
      </c>
      <c r="I218" s="235"/>
      <c r="J218" s="236">
        <f>ROUND(I218*H218,2)</f>
        <v>0</v>
      </c>
      <c r="K218" s="232" t="s">
        <v>401</v>
      </c>
      <c r="L218" s="46"/>
      <c r="M218" s="237" t="s">
        <v>21</v>
      </c>
      <c r="N218" s="238" t="s">
        <v>46</v>
      </c>
      <c r="O218" s="86"/>
      <c r="P218" s="239">
        <f>O218*H218</f>
        <v>0</v>
      </c>
      <c r="Q218" s="239">
        <v>0</v>
      </c>
      <c r="R218" s="239">
        <f>Q218*H218</f>
        <v>0</v>
      </c>
      <c r="S218" s="239">
        <v>0</v>
      </c>
      <c r="T218" s="240">
        <f>S218*H218</f>
        <v>0</v>
      </c>
      <c r="U218" s="40"/>
      <c r="V218" s="40"/>
      <c r="W218" s="40"/>
      <c r="X218" s="40"/>
      <c r="Y218" s="40"/>
      <c r="Z218" s="40"/>
      <c r="AA218" s="40"/>
      <c r="AB218" s="40"/>
      <c r="AC218" s="40"/>
      <c r="AD218" s="40"/>
      <c r="AE218" s="40"/>
      <c r="AR218" s="241" t="s">
        <v>266</v>
      </c>
      <c r="AT218" s="241" t="s">
        <v>261</v>
      </c>
      <c r="AU218" s="241" t="s">
        <v>83</v>
      </c>
      <c r="AY218" s="19" t="s">
        <v>259</v>
      </c>
      <c r="BE218" s="242">
        <f>IF(N218="základní",J218,0)</f>
        <v>0</v>
      </c>
      <c r="BF218" s="242">
        <f>IF(N218="snížená",J218,0)</f>
        <v>0</v>
      </c>
      <c r="BG218" s="242">
        <f>IF(N218="zákl. přenesená",J218,0)</f>
        <v>0</v>
      </c>
      <c r="BH218" s="242">
        <f>IF(N218="sníž. přenesená",J218,0)</f>
        <v>0</v>
      </c>
      <c r="BI218" s="242">
        <f>IF(N218="nulová",J218,0)</f>
        <v>0</v>
      </c>
      <c r="BJ218" s="19" t="s">
        <v>83</v>
      </c>
      <c r="BK218" s="242">
        <f>ROUND(I218*H218,2)</f>
        <v>0</v>
      </c>
      <c r="BL218" s="19" t="s">
        <v>266</v>
      </c>
      <c r="BM218" s="241" t="s">
        <v>428</v>
      </c>
    </row>
    <row r="219" s="2" customFormat="1" ht="33" customHeight="1">
      <c r="A219" s="40"/>
      <c r="B219" s="41"/>
      <c r="C219" s="230" t="s">
        <v>429</v>
      </c>
      <c r="D219" s="230" t="s">
        <v>261</v>
      </c>
      <c r="E219" s="231" t="s">
        <v>430</v>
      </c>
      <c r="F219" s="232" t="s">
        <v>431</v>
      </c>
      <c r="G219" s="233" t="s">
        <v>432</v>
      </c>
      <c r="H219" s="234">
        <v>14</v>
      </c>
      <c r="I219" s="235"/>
      <c r="J219" s="236">
        <f>ROUND(I219*H219,2)</f>
        <v>0</v>
      </c>
      <c r="K219" s="232" t="s">
        <v>265</v>
      </c>
      <c r="L219" s="46"/>
      <c r="M219" s="237" t="s">
        <v>21</v>
      </c>
      <c r="N219" s="238" t="s">
        <v>46</v>
      </c>
      <c r="O219" s="86"/>
      <c r="P219" s="239">
        <f>O219*H219</f>
        <v>0</v>
      </c>
      <c r="Q219" s="239">
        <v>0.02588</v>
      </c>
      <c r="R219" s="239">
        <f>Q219*H219</f>
        <v>0.36231999999999998</v>
      </c>
      <c r="S219" s="239">
        <v>0</v>
      </c>
      <c r="T219" s="240">
        <f>S219*H219</f>
        <v>0</v>
      </c>
      <c r="U219" s="40"/>
      <c r="V219" s="40"/>
      <c r="W219" s="40"/>
      <c r="X219" s="40"/>
      <c r="Y219" s="40"/>
      <c r="Z219" s="40"/>
      <c r="AA219" s="40"/>
      <c r="AB219" s="40"/>
      <c r="AC219" s="40"/>
      <c r="AD219" s="40"/>
      <c r="AE219" s="40"/>
      <c r="AR219" s="241" t="s">
        <v>266</v>
      </c>
      <c r="AT219" s="241" t="s">
        <v>261</v>
      </c>
      <c r="AU219" s="241" t="s">
        <v>83</v>
      </c>
      <c r="AY219" s="19" t="s">
        <v>259</v>
      </c>
      <c r="BE219" s="242">
        <f>IF(N219="základní",J219,0)</f>
        <v>0</v>
      </c>
      <c r="BF219" s="242">
        <f>IF(N219="snížená",J219,0)</f>
        <v>0</v>
      </c>
      <c r="BG219" s="242">
        <f>IF(N219="zákl. přenesená",J219,0)</f>
        <v>0</v>
      </c>
      <c r="BH219" s="242">
        <f>IF(N219="sníž. přenesená",J219,0)</f>
        <v>0</v>
      </c>
      <c r="BI219" s="242">
        <f>IF(N219="nulová",J219,0)</f>
        <v>0</v>
      </c>
      <c r="BJ219" s="19" t="s">
        <v>83</v>
      </c>
      <c r="BK219" s="242">
        <f>ROUND(I219*H219,2)</f>
        <v>0</v>
      </c>
      <c r="BL219" s="19" t="s">
        <v>266</v>
      </c>
      <c r="BM219" s="241" t="s">
        <v>433</v>
      </c>
    </row>
    <row r="220" s="2" customFormat="1">
      <c r="A220" s="40"/>
      <c r="B220" s="41"/>
      <c r="C220" s="42"/>
      <c r="D220" s="243" t="s">
        <v>268</v>
      </c>
      <c r="E220" s="42"/>
      <c r="F220" s="244" t="s">
        <v>434</v>
      </c>
      <c r="G220" s="42"/>
      <c r="H220" s="42"/>
      <c r="I220" s="150"/>
      <c r="J220" s="42"/>
      <c r="K220" s="42"/>
      <c r="L220" s="46"/>
      <c r="M220" s="245"/>
      <c r="N220" s="246"/>
      <c r="O220" s="86"/>
      <c r="P220" s="86"/>
      <c r="Q220" s="86"/>
      <c r="R220" s="86"/>
      <c r="S220" s="86"/>
      <c r="T220" s="87"/>
      <c r="U220" s="40"/>
      <c r="V220" s="40"/>
      <c r="W220" s="40"/>
      <c r="X220" s="40"/>
      <c r="Y220" s="40"/>
      <c r="Z220" s="40"/>
      <c r="AA220" s="40"/>
      <c r="AB220" s="40"/>
      <c r="AC220" s="40"/>
      <c r="AD220" s="40"/>
      <c r="AE220" s="40"/>
      <c r="AT220" s="19" t="s">
        <v>268</v>
      </c>
      <c r="AU220" s="19" t="s">
        <v>83</v>
      </c>
    </row>
    <row r="221" s="14" customFormat="1">
      <c r="A221" s="14"/>
      <c r="B221" s="257"/>
      <c r="C221" s="258"/>
      <c r="D221" s="243" t="s">
        <v>270</v>
      </c>
      <c r="E221" s="259" t="s">
        <v>21</v>
      </c>
      <c r="F221" s="260" t="s">
        <v>435</v>
      </c>
      <c r="G221" s="258"/>
      <c r="H221" s="261">
        <v>2</v>
      </c>
      <c r="I221" s="262"/>
      <c r="J221" s="258"/>
      <c r="K221" s="258"/>
      <c r="L221" s="263"/>
      <c r="M221" s="264"/>
      <c r="N221" s="265"/>
      <c r="O221" s="265"/>
      <c r="P221" s="265"/>
      <c r="Q221" s="265"/>
      <c r="R221" s="265"/>
      <c r="S221" s="265"/>
      <c r="T221" s="266"/>
      <c r="U221" s="14"/>
      <c r="V221" s="14"/>
      <c r="W221" s="14"/>
      <c r="X221" s="14"/>
      <c r="Y221" s="14"/>
      <c r="Z221" s="14"/>
      <c r="AA221" s="14"/>
      <c r="AB221" s="14"/>
      <c r="AC221" s="14"/>
      <c r="AD221" s="14"/>
      <c r="AE221" s="14"/>
      <c r="AT221" s="267" t="s">
        <v>270</v>
      </c>
      <c r="AU221" s="267" t="s">
        <v>83</v>
      </c>
      <c r="AV221" s="14" t="s">
        <v>83</v>
      </c>
      <c r="AW221" s="14" t="s">
        <v>34</v>
      </c>
      <c r="AX221" s="14" t="s">
        <v>74</v>
      </c>
      <c r="AY221" s="267" t="s">
        <v>259</v>
      </c>
    </row>
    <row r="222" s="14" customFormat="1">
      <c r="A222" s="14"/>
      <c r="B222" s="257"/>
      <c r="C222" s="258"/>
      <c r="D222" s="243" t="s">
        <v>270</v>
      </c>
      <c r="E222" s="259" t="s">
        <v>21</v>
      </c>
      <c r="F222" s="260" t="s">
        <v>436</v>
      </c>
      <c r="G222" s="258"/>
      <c r="H222" s="261">
        <v>12</v>
      </c>
      <c r="I222" s="262"/>
      <c r="J222" s="258"/>
      <c r="K222" s="258"/>
      <c r="L222" s="263"/>
      <c r="M222" s="264"/>
      <c r="N222" s="265"/>
      <c r="O222" s="265"/>
      <c r="P222" s="265"/>
      <c r="Q222" s="265"/>
      <c r="R222" s="265"/>
      <c r="S222" s="265"/>
      <c r="T222" s="266"/>
      <c r="U222" s="14"/>
      <c r="V222" s="14"/>
      <c r="W222" s="14"/>
      <c r="X222" s="14"/>
      <c r="Y222" s="14"/>
      <c r="Z222" s="14"/>
      <c r="AA222" s="14"/>
      <c r="AB222" s="14"/>
      <c r="AC222" s="14"/>
      <c r="AD222" s="14"/>
      <c r="AE222" s="14"/>
      <c r="AT222" s="267" t="s">
        <v>270</v>
      </c>
      <c r="AU222" s="267" t="s">
        <v>83</v>
      </c>
      <c r="AV222" s="14" t="s">
        <v>83</v>
      </c>
      <c r="AW222" s="14" t="s">
        <v>34</v>
      </c>
      <c r="AX222" s="14" t="s">
        <v>74</v>
      </c>
      <c r="AY222" s="267" t="s">
        <v>259</v>
      </c>
    </row>
    <row r="223" s="15" customFormat="1">
      <c r="A223" s="15"/>
      <c r="B223" s="268"/>
      <c r="C223" s="269"/>
      <c r="D223" s="243" t="s">
        <v>270</v>
      </c>
      <c r="E223" s="270" t="s">
        <v>21</v>
      </c>
      <c r="F223" s="271" t="s">
        <v>273</v>
      </c>
      <c r="G223" s="269"/>
      <c r="H223" s="272">
        <v>14</v>
      </c>
      <c r="I223" s="273"/>
      <c r="J223" s="269"/>
      <c r="K223" s="269"/>
      <c r="L223" s="274"/>
      <c r="M223" s="275"/>
      <c r="N223" s="276"/>
      <c r="O223" s="276"/>
      <c r="P223" s="276"/>
      <c r="Q223" s="276"/>
      <c r="R223" s="276"/>
      <c r="S223" s="276"/>
      <c r="T223" s="277"/>
      <c r="U223" s="15"/>
      <c r="V223" s="15"/>
      <c r="W223" s="15"/>
      <c r="X223" s="15"/>
      <c r="Y223" s="15"/>
      <c r="Z223" s="15"/>
      <c r="AA223" s="15"/>
      <c r="AB223" s="15"/>
      <c r="AC223" s="15"/>
      <c r="AD223" s="15"/>
      <c r="AE223" s="15"/>
      <c r="AT223" s="278" t="s">
        <v>270</v>
      </c>
      <c r="AU223" s="278" t="s">
        <v>83</v>
      </c>
      <c r="AV223" s="15" t="s">
        <v>266</v>
      </c>
      <c r="AW223" s="15" t="s">
        <v>34</v>
      </c>
      <c r="AX223" s="15" t="s">
        <v>81</v>
      </c>
      <c r="AY223" s="278" t="s">
        <v>259</v>
      </c>
    </row>
    <row r="224" s="2" customFormat="1" ht="16.5" customHeight="1">
      <c r="A224" s="40"/>
      <c r="B224" s="41"/>
      <c r="C224" s="280" t="s">
        <v>437</v>
      </c>
      <c r="D224" s="280" t="s">
        <v>438</v>
      </c>
      <c r="E224" s="281" t="s">
        <v>439</v>
      </c>
      <c r="F224" s="282" t="s">
        <v>440</v>
      </c>
      <c r="G224" s="283" t="s">
        <v>432</v>
      </c>
      <c r="H224" s="284">
        <v>2</v>
      </c>
      <c r="I224" s="285"/>
      <c r="J224" s="286">
        <f>ROUND(I224*H224,2)</f>
        <v>0</v>
      </c>
      <c r="K224" s="282" t="s">
        <v>265</v>
      </c>
      <c r="L224" s="287"/>
      <c r="M224" s="288" t="s">
        <v>21</v>
      </c>
      <c r="N224" s="289" t="s">
        <v>46</v>
      </c>
      <c r="O224" s="86"/>
      <c r="P224" s="239">
        <f>O224*H224</f>
        <v>0</v>
      </c>
      <c r="Q224" s="239">
        <v>0.056000000000000001</v>
      </c>
      <c r="R224" s="239">
        <f>Q224*H224</f>
        <v>0.112</v>
      </c>
      <c r="S224" s="239">
        <v>0</v>
      </c>
      <c r="T224" s="240">
        <f>S224*H224</f>
        <v>0</v>
      </c>
      <c r="U224" s="40"/>
      <c r="V224" s="40"/>
      <c r="W224" s="40"/>
      <c r="X224" s="40"/>
      <c r="Y224" s="40"/>
      <c r="Z224" s="40"/>
      <c r="AA224" s="40"/>
      <c r="AB224" s="40"/>
      <c r="AC224" s="40"/>
      <c r="AD224" s="40"/>
      <c r="AE224" s="40"/>
      <c r="AR224" s="241" t="s">
        <v>303</v>
      </c>
      <c r="AT224" s="241" t="s">
        <v>438</v>
      </c>
      <c r="AU224" s="241" t="s">
        <v>83</v>
      </c>
      <c r="AY224" s="19" t="s">
        <v>259</v>
      </c>
      <c r="BE224" s="242">
        <f>IF(N224="základní",J224,0)</f>
        <v>0</v>
      </c>
      <c r="BF224" s="242">
        <f>IF(N224="snížená",J224,0)</f>
        <v>0</v>
      </c>
      <c r="BG224" s="242">
        <f>IF(N224="zákl. přenesená",J224,0)</f>
        <v>0</v>
      </c>
      <c r="BH224" s="242">
        <f>IF(N224="sníž. přenesená",J224,0)</f>
        <v>0</v>
      </c>
      <c r="BI224" s="242">
        <f>IF(N224="nulová",J224,0)</f>
        <v>0</v>
      </c>
      <c r="BJ224" s="19" t="s">
        <v>83</v>
      </c>
      <c r="BK224" s="242">
        <f>ROUND(I224*H224,2)</f>
        <v>0</v>
      </c>
      <c r="BL224" s="19" t="s">
        <v>266</v>
      </c>
      <c r="BM224" s="241" t="s">
        <v>441</v>
      </c>
    </row>
    <row r="225" s="2" customFormat="1" ht="16.5" customHeight="1">
      <c r="A225" s="40"/>
      <c r="B225" s="41"/>
      <c r="C225" s="280" t="s">
        <v>442</v>
      </c>
      <c r="D225" s="280" t="s">
        <v>438</v>
      </c>
      <c r="E225" s="281" t="s">
        <v>443</v>
      </c>
      <c r="F225" s="282" t="s">
        <v>444</v>
      </c>
      <c r="G225" s="283" t="s">
        <v>432</v>
      </c>
      <c r="H225" s="284">
        <v>12</v>
      </c>
      <c r="I225" s="285"/>
      <c r="J225" s="286">
        <f>ROUND(I225*H225,2)</f>
        <v>0</v>
      </c>
      <c r="K225" s="282" t="s">
        <v>265</v>
      </c>
      <c r="L225" s="287"/>
      <c r="M225" s="288" t="s">
        <v>21</v>
      </c>
      <c r="N225" s="289" t="s">
        <v>46</v>
      </c>
      <c r="O225" s="86"/>
      <c r="P225" s="239">
        <f>O225*H225</f>
        <v>0</v>
      </c>
      <c r="Q225" s="239">
        <v>0.084000000000000005</v>
      </c>
      <c r="R225" s="239">
        <f>Q225*H225</f>
        <v>1.008</v>
      </c>
      <c r="S225" s="239">
        <v>0</v>
      </c>
      <c r="T225" s="240">
        <f>S225*H225</f>
        <v>0</v>
      </c>
      <c r="U225" s="40"/>
      <c r="V225" s="40"/>
      <c r="W225" s="40"/>
      <c r="X225" s="40"/>
      <c r="Y225" s="40"/>
      <c r="Z225" s="40"/>
      <c r="AA225" s="40"/>
      <c r="AB225" s="40"/>
      <c r="AC225" s="40"/>
      <c r="AD225" s="40"/>
      <c r="AE225" s="40"/>
      <c r="AR225" s="241" t="s">
        <v>303</v>
      </c>
      <c r="AT225" s="241" t="s">
        <v>438</v>
      </c>
      <c r="AU225" s="241" t="s">
        <v>83</v>
      </c>
      <c r="AY225" s="19" t="s">
        <v>259</v>
      </c>
      <c r="BE225" s="242">
        <f>IF(N225="základní",J225,0)</f>
        <v>0</v>
      </c>
      <c r="BF225" s="242">
        <f>IF(N225="snížená",J225,0)</f>
        <v>0</v>
      </c>
      <c r="BG225" s="242">
        <f>IF(N225="zákl. přenesená",J225,0)</f>
        <v>0</v>
      </c>
      <c r="BH225" s="242">
        <f>IF(N225="sníž. přenesená",J225,0)</f>
        <v>0</v>
      </c>
      <c r="BI225" s="242">
        <f>IF(N225="nulová",J225,0)</f>
        <v>0</v>
      </c>
      <c r="BJ225" s="19" t="s">
        <v>83</v>
      </c>
      <c r="BK225" s="242">
        <f>ROUND(I225*H225,2)</f>
        <v>0</v>
      </c>
      <c r="BL225" s="19" t="s">
        <v>266</v>
      </c>
      <c r="BM225" s="241" t="s">
        <v>445</v>
      </c>
    </row>
    <row r="226" s="2" customFormat="1" ht="44.25" customHeight="1">
      <c r="A226" s="40"/>
      <c r="B226" s="41"/>
      <c r="C226" s="230" t="s">
        <v>446</v>
      </c>
      <c r="D226" s="230" t="s">
        <v>261</v>
      </c>
      <c r="E226" s="231" t="s">
        <v>447</v>
      </c>
      <c r="F226" s="232" t="s">
        <v>448</v>
      </c>
      <c r="G226" s="233" t="s">
        <v>449</v>
      </c>
      <c r="H226" s="234">
        <v>3.5</v>
      </c>
      <c r="I226" s="235"/>
      <c r="J226" s="236">
        <f>ROUND(I226*H226,2)</f>
        <v>0</v>
      </c>
      <c r="K226" s="232" t="s">
        <v>265</v>
      </c>
      <c r="L226" s="46"/>
      <c r="M226" s="237" t="s">
        <v>21</v>
      </c>
      <c r="N226" s="238" t="s">
        <v>46</v>
      </c>
      <c r="O226" s="86"/>
      <c r="P226" s="239">
        <f>O226*H226</f>
        <v>0</v>
      </c>
      <c r="Q226" s="239">
        <v>0.036400000000000002</v>
      </c>
      <c r="R226" s="239">
        <f>Q226*H226</f>
        <v>0.12740000000000001</v>
      </c>
      <c r="S226" s="239">
        <v>0</v>
      </c>
      <c r="T226" s="240">
        <f>S226*H226</f>
        <v>0</v>
      </c>
      <c r="U226" s="40"/>
      <c r="V226" s="40"/>
      <c r="W226" s="40"/>
      <c r="X226" s="40"/>
      <c r="Y226" s="40"/>
      <c r="Z226" s="40"/>
      <c r="AA226" s="40"/>
      <c r="AB226" s="40"/>
      <c r="AC226" s="40"/>
      <c r="AD226" s="40"/>
      <c r="AE226" s="40"/>
      <c r="AR226" s="241" t="s">
        <v>266</v>
      </c>
      <c r="AT226" s="241" t="s">
        <v>261</v>
      </c>
      <c r="AU226" s="241" t="s">
        <v>83</v>
      </c>
      <c r="AY226" s="19" t="s">
        <v>259</v>
      </c>
      <c r="BE226" s="242">
        <f>IF(N226="základní",J226,0)</f>
        <v>0</v>
      </c>
      <c r="BF226" s="242">
        <f>IF(N226="snížená",J226,0)</f>
        <v>0</v>
      </c>
      <c r="BG226" s="242">
        <f>IF(N226="zákl. přenesená",J226,0)</f>
        <v>0</v>
      </c>
      <c r="BH226" s="242">
        <f>IF(N226="sníž. přenesená",J226,0)</f>
        <v>0</v>
      </c>
      <c r="BI226" s="242">
        <f>IF(N226="nulová",J226,0)</f>
        <v>0</v>
      </c>
      <c r="BJ226" s="19" t="s">
        <v>83</v>
      </c>
      <c r="BK226" s="242">
        <f>ROUND(I226*H226,2)</f>
        <v>0</v>
      </c>
      <c r="BL226" s="19" t="s">
        <v>266</v>
      </c>
      <c r="BM226" s="241" t="s">
        <v>450</v>
      </c>
    </row>
    <row r="227" s="2" customFormat="1">
      <c r="A227" s="40"/>
      <c r="B227" s="41"/>
      <c r="C227" s="42"/>
      <c r="D227" s="243" t="s">
        <v>268</v>
      </c>
      <c r="E227" s="42"/>
      <c r="F227" s="244" t="s">
        <v>451</v>
      </c>
      <c r="G227" s="42"/>
      <c r="H227" s="42"/>
      <c r="I227" s="150"/>
      <c r="J227" s="42"/>
      <c r="K227" s="42"/>
      <c r="L227" s="46"/>
      <c r="M227" s="245"/>
      <c r="N227" s="246"/>
      <c r="O227" s="86"/>
      <c r="P227" s="86"/>
      <c r="Q227" s="86"/>
      <c r="R227" s="86"/>
      <c r="S227" s="86"/>
      <c r="T227" s="87"/>
      <c r="U227" s="40"/>
      <c r="V227" s="40"/>
      <c r="W227" s="40"/>
      <c r="X227" s="40"/>
      <c r="Y227" s="40"/>
      <c r="Z227" s="40"/>
      <c r="AA227" s="40"/>
      <c r="AB227" s="40"/>
      <c r="AC227" s="40"/>
      <c r="AD227" s="40"/>
      <c r="AE227" s="40"/>
      <c r="AT227" s="19" t="s">
        <v>268</v>
      </c>
      <c r="AU227" s="19" t="s">
        <v>83</v>
      </c>
    </row>
    <row r="228" s="13" customFormat="1">
      <c r="A228" s="13"/>
      <c r="B228" s="247"/>
      <c r="C228" s="248"/>
      <c r="D228" s="243" t="s">
        <v>270</v>
      </c>
      <c r="E228" s="249" t="s">
        <v>21</v>
      </c>
      <c r="F228" s="250" t="s">
        <v>452</v>
      </c>
      <c r="G228" s="248"/>
      <c r="H228" s="249" t="s">
        <v>21</v>
      </c>
      <c r="I228" s="251"/>
      <c r="J228" s="248"/>
      <c r="K228" s="248"/>
      <c r="L228" s="252"/>
      <c r="M228" s="253"/>
      <c r="N228" s="254"/>
      <c r="O228" s="254"/>
      <c r="P228" s="254"/>
      <c r="Q228" s="254"/>
      <c r="R228" s="254"/>
      <c r="S228" s="254"/>
      <c r="T228" s="255"/>
      <c r="U228" s="13"/>
      <c r="V228" s="13"/>
      <c r="W228" s="13"/>
      <c r="X228" s="13"/>
      <c r="Y228" s="13"/>
      <c r="Z228" s="13"/>
      <c r="AA228" s="13"/>
      <c r="AB228" s="13"/>
      <c r="AC228" s="13"/>
      <c r="AD228" s="13"/>
      <c r="AE228" s="13"/>
      <c r="AT228" s="256" t="s">
        <v>270</v>
      </c>
      <c r="AU228" s="256" t="s">
        <v>83</v>
      </c>
      <c r="AV228" s="13" t="s">
        <v>81</v>
      </c>
      <c r="AW228" s="13" t="s">
        <v>34</v>
      </c>
      <c r="AX228" s="13" t="s">
        <v>74</v>
      </c>
      <c r="AY228" s="256" t="s">
        <v>259</v>
      </c>
    </row>
    <row r="229" s="14" customFormat="1">
      <c r="A229" s="14"/>
      <c r="B229" s="257"/>
      <c r="C229" s="258"/>
      <c r="D229" s="243" t="s">
        <v>270</v>
      </c>
      <c r="E229" s="259" t="s">
        <v>21</v>
      </c>
      <c r="F229" s="260" t="s">
        <v>453</v>
      </c>
      <c r="G229" s="258"/>
      <c r="H229" s="261">
        <v>3.5</v>
      </c>
      <c r="I229" s="262"/>
      <c r="J229" s="258"/>
      <c r="K229" s="258"/>
      <c r="L229" s="263"/>
      <c r="M229" s="264"/>
      <c r="N229" s="265"/>
      <c r="O229" s="265"/>
      <c r="P229" s="265"/>
      <c r="Q229" s="265"/>
      <c r="R229" s="265"/>
      <c r="S229" s="265"/>
      <c r="T229" s="266"/>
      <c r="U229" s="14"/>
      <c r="V229" s="14"/>
      <c r="W229" s="14"/>
      <c r="X229" s="14"/>
      <c r="Y229" s="14"/>
      <c r="Z229" s="14"/>
      <c r="AA229" s="14"/>
      <c r="AB229" s="14"/>
      <c r="AC229" s="14"/>
      <c r="AD229" s="14"/>
      <c r="AE229" s="14"/>
      <c r="AT229" s="267" t="s">
        <v>270</v>
      </c>
      <c r="AU229" s="267" t="s">
        <v>83</v>
      </c>
      <c r="AV229" s="14" t="s">
        <v>83</v>
      </c>
      <c r="AW229" s="14" t="s">
        <v>34</v>
      </c>
      <c r="AX229" s="14" t="s">
        <v>74</v>
      </c>
      <c r="AY229" s="267" t="s">
        <v>259</v>
      </c>
    </row>
    <row r="230" s="15" customFormat="1">
      <c r="A230" s="15"/>
      <c r="B230" s="268"/>
      <c r="C230" s="269"/>
      <c r="D230" s="243" t="s">
        <v>270</v>
      </c>
      <c r="E230" s="270" t="s">
        <v>21</v>
      </c>
      <c r="F230" s="271" t="s">
        <v>273</v>
      </c>
      <c r="G230" s="269"/>
      <c r="H230" s="272">
        <v>3.5</v>
      </c>
      <c r="I230" s="273"/>
      <c r="J230" s="269"/>
      <c r="K230" s="269"/>
      <c r="L230" s="274"/>
      <c r="M230" s="275"/>
      <c r="N230" s="276"/>
      <c r="O230" s="276"/>
      <c r="P230" s="276"/>
      <c r="Q230" s="276"/>
      <c r="R230" s="276"/>
      <c r="S230" s="276"/>
      <c r="T230" s="277"/>
      <c r="U230" s="15"/>
      <c r="V230" s="15"/>
      <c r="W230" s="15"/>
      <c r="X230" s="15"/>
      <c r="Y230" s="15"/>
      <c r="Z230" s="15"/>
      <c r="AA230" s="15"/>
      <c r="AB230" s="15"/>
      <c r="AC230" s="15"/>
      <c r="AD230" s="15"/>
      <c r="AE230" s="15"/>
      <c r="AT230" s="278" t="s">
        <v>270</v>
      </c>
      <c r="AU230" s="278" t="s">
        <v>83</v>
      </c>
      <c r="AV230" s="15" t="s">
        <v>266</v>
      </c>
      <c r="AW230" s="15" t="s">
        <v>34</v>
      </c>
      <c r="AX230" s="15" t="s">
        <v>81</v>
      </c>
      <c r="AY230" s="278" t="s">
        <v>259</v>
      </c>
    </row>
    <row r="231" s="12" customFormat="1" ht="22.8" customHeight="1">
      <c r="A231" s="12"/>
      <c r="B231" s="214"/>
      <c r="C231" s="215"/>
      <c r="D231" s="216" t="s">
        <v>73</v>
      </c>
      <c r="E231" s="228" t="s">
        <v>266</v>
      </c>
      <c r="F231" s="228" t="s">
        <v>454</v>
      </c>
      <c r="G231" s="215"/>
      <c r="H231" s="215"/>
      <c r="I231" s="218"/>
      <c r="J231" s="229">
        <f>BK231</f>
        <v>0</v>
      </c>
      <c r="K231" s="215"/>
      <c r="L231" s="220"/>
      <c r="M231" s="221"/>
      <c r="N231" s="222"/>
      <c r="O231" s="222"/>
      <c r="P231" s="223">
        <f>SUM(P232:P265)</f>
        <v>0</v>
      </c>
      <c r="Q231" s="222"/>
      <c r="R231" s="223">
        <f>SUM(R232:R265)</f>
        <v>9.3284821800000017</v>
      </c>
      <c r="S231" s="222"/>
      <c r="T231" s="224">
        <f>SUM(T232:T265)</f>
        <v>0</v>
      </c>
      <c r="U231" s="12"/>
      <c r="V231" s="12"/>
      <c r="W231" s="12"/>
      <c r="X231" s="12"/>
      <c r="Y231" s="12"/>
      <c r="Z231" s="12"/>
      <c r="AA231" s="12"/>
      <c r="AB231" s="12"/>
      <c r="AC231" s="12"/>
      <c r="AD231" s="12"/>
      <c r="AE231" s="12"/>
      <c r="AR231" s="225" t="s">
        <v>81</v>
      </c>
      <c r="AT231" s="226" t="s">
        <v>73</v>
      </c>
      <c r="AU231" s="226" t="s">
        <v>81</v>
      </c>
      <c r="AY231" s="225" t="s">
        <v>259</v>
      </c>
      <c r="BK231" s="227">
        <f>SUM(BK232:BK265)</f>
        <v>0</v>
      </c>
    </row>
    <row r="232" s="2" customFormat="1" ht="66.75" customHeight="1">
      <c r="A232" s="40"/>
      <c r="B232" s="41"/>
      <c r="C232" s="230" t="s">
        <v>455</v>
      </c>
      <c r="D232" s="230" t="s">
        <v>261</v>
      </c>
      <c r="E232" s="231" t="s">
        <v>456</v>
      </c>
      <c r="F232" s="232" t="s">
        <v>457</v>
      </c>
      <c r="G232" s="233" t="s">
        <v>358</v>
      </c>
      <c r="H232" s="234">
        <v>12.496</v>
      </c>
      <c r="I232" s="235"/>
      <c r="J232" s="236">
        <f>ROUND(I232*H232,2)</f>
        <v>0</v>
      </c>
      <c r="K232" s="232" t="s">
        <v>265</v>
      </c>
      <c r="L232" s="46"/>
      <c r="M232" s="237" t="s">
        <v>21</v>
      </c>
      <c r="N232" s="238" t="s">
        <v>46</v>
      </c>
      <c r="O232" s="86"/>
      <c r="P232" s="239">
        <f>O232*H232</f>
        <v>0</v>
      </c>
      <c r="Q232" s="239">
        <v>0.33489000000000002</v>
      </c>
      <c r="R232" s="239">
        <f>Q232*H232</f>
        <v>4.1847854400000006</v>
      </c>
      <c r="S232" s="239">
        <v>0</v>
      </c>
      <c r="T232" s="240">
        <f>S232*H232</f>
        <v>0</v>
      </c>
      <c r="U232" s="40"/>
      <c r="V232" s="40"/>
      <c r="W232" s="40"/>
      <c r="X232" s="40"/>
      <c r="Y232" s="40"/>
      <c r="Z232" s="40"/>
      <c r="AA232" s="40"/>
      <c r="AB232" s="40"/>
      <c r="AC232" s="40"/>
      <c r="AD232" s="40"/>
      <c r="AE232" s="40"/>
      <c r="AR232" s="241" t="s">
        <v>266</v>
      </c>
      <c r="AT232" s="241" t="s">
        <v>261</v>
      </c>
      <c r="AU232" s="241" t="s">
        <v>83</v>
      </c>
      <c r="AY232" s="19" t="s">
        <v>259</v>
      </c>
      <c r="BE232" s="242">
        <f>IF(N232="základní",J232,0)</f>
        <v>0</v>
      </c>
      <c r="BF232" s="242">
        <f>IF(N232="snížená",J232,0)</f>
        <v>0</v>
      </c>
      <c r="BG232" s="242">
        <f>IF(N232="zákl. přenesená",J232,0)</f>
        <v>0</v>
      </c>
      <c r="BH232" s="242">
        <f>IF(N232="sníž. přenesená",J232,0)</f>
        <v>0</v>
      </c>
      <c r="BI232" s="242">
        <f>IF(N232="nulová",J232,0)</f>
        <v>0</v>
      </c>
      <c r="BJ232" s="19" t="s">
        <v>83</v>
      </c>
      <c r="BK232" s="242">
        <f>ROUND(I232*H232,2)</f>
        <v>0</v>
      </c>
      <c r="BL232" s="19" t="s">
        <v>266</v>
      </c>
      <c r="BM232" s="241" t="s">
        <v>458</v>
      </c>
    </row>
    <row r="233" s="2" customFormat="1">
      <c r="A233" s="40"/>
      <c r="B233" s="41"/>
      <c r="C233" s="42"/>
      <c r="D233" s="243" t="s">
        <v>268</v>
      </c>
      <c r="E233" s="42"/>
      <c r="F233" s="244" t="s">
        <v>459</v>
      </c>
      <c r="G233" s="42"/>
      <c r="H233" s="42"/>
      <c r="I233" s="150"/>
      <c r="J233" s="42"/>
      <c r="K233" s="42"/>
      <c r="L233" s="46"/>
      <c r="M233" s="245"/>
      <c r="N233" s="246"/>
      <c r="O233" s="86"/>
      <c r="P233" s="86"/>
      <c r="Q233" s="86"/>
      <c r="R233" s="86"/>
      <c r="S233" s="86"/>
      <c r="T233" s="87"/>
      <c r="U233" s="40"/>
      <c r="V233" s="40"/>
      <c r="W233" s="40"/>
      <c r="X233" s="40"/>
      <c r="Y233" s="40"/>
      <c r="Z233" s="40"/>
      <c r="AA233" s="40"/>
      <c r="AB233" s="40"/>
      <c r="AC233" s="40"/>
      <c r="AD233" s="40"/>
      <c r="AE233" s="40"/>
      <c r="AT233" s="19" t="s">
        <v>268</v>
      </c>
      <c r="AU233" s="19" t="s">
        <v>83</v>
      </c>
    </row>
    <row r="234" s="14" customFormat="1">
      <c r="A234" s="14"/>
      <c r="B234" s="257"/>
      <c r="C234" s="258"/>
      <c r="D234" s="243" t="s">
        <v>270</v>
      </c>
      <c r="E234" s="259" t="s">
        <v>21</v>
      </c>
      <c r="F234" s="260" t="s">
        <v>460</v>
      </c>
      <c r="G234" s="258"/>
      <c r="H234" s="261">
        <v>5.867</v>
      </c>
      <c r="I234" s="262"/>
      <c r="J234" s="258"/>
      <c r="K234" s="258"/>
      <c r="L234" s="263"/>
      <c r="M234" s="264"/>
      <c r="N234" s="265"/>
      <c r="O234" s="265"/>
      <c r="P234" s="265"/>
      <c r="Q234" s="265"/>
      <c r="R234" s="265"/>
      <c r="S234" s="265"/>
      <c r="T234" s="266"/>
      <c r="U234" s="14"/>
      <c r="V234" s="14"/>
      <c r="W234" s="14"/>
      <c r="X234" s="14"/>
      <c r="Y234" s="14"/>
      <c r="Z234" s="14"/>
      <c r="AA234" s="14"/>
      <c r="AB234" s="14"/>
      <c r="AC234" s="14"/>
      <c r="AD234" s="14"/>
      <c r="AE234" s="14"/>
      <c r="AT234" s="267" t="s">
        <v>270</v>
      </c>
      <c r="AU234" s="267" t="s">
        <v>83</v>
      </c>
      <c r="AV234" s="14" t="s">
        <v>83</v>
      </c>
      <c r="AW234" s="14" t="s">
        <v>34</v>
      </c>
      <c r="AX234" s="14" t="s">
        <v>74</v>
      </c>
      <c r="AY234" s="267" t="s">
        <v>259</v>
      </c>
    </row>
    <row r="235" s="14" customFormat="1">
      <c r="A235" s="14"/>
      <c r="B235" s="257"/>
      <c r="C235" s="258"/>
      <c r="D235" s="243" t="s">
        <v>270</v>
      </c>
      <c r="E235" s="259" t="s">
        <v>21</v>
      </c>
      <c r="F235" s="260" t="s">
        <v>461</v>
      </c>
      <c r="G235" s="258"/>
      <c r="H235" s="261">
        <v>6.6289999999999996</v>
      </c>
      <c r="I235" s="262"/>
      <c r="J235" s="258"/>
      <c r="K235" s="258"/>
      <c r="L235" s="263"/>
      <c r="M235" s="264"/>
      <c r="N235" s="265"/>
      <c r="O235" s="265"/>
      <c r="P235" s="265"/>
      <c r="Q235" s="265"/>
      <c r="R235" s="265"/>
      <c r="S235" s="265"/>
      <c r="T235" s="266"/>
      <c r="U235" s="14"/>
      <c r="V235" s="14"/>
      <c r="W235" s="14"/>
      <c r="X235" s="14"/>
      <c r="Y235" s="14"/>
      <c r="Z235" s="14"/>
      <c r="AA235" s="14"/>
      <c r="AB235" s="14"/>
      <c r="AC235" s="14"/>
      <c r="AD235" s="14"/>
      <c r="AE235" s="14"/>
      <c r="AT235" s="267" t="s">
        <v>270</v>
      </c>
      <c r="AU235" s="267" t="s">
        <v>83</v>
      </c>
      <c r="AV235" s="14" t="s">
        <v>83</v>
      </c>
      <c r="AW235" s="14" t="s">
        <v>34</v>
      </c>
      <c r="AX235" s="14" t="s">
        <v>74</v>
      </c>
      <c r="AY235" s="267" t="s">
        <v>259</v>
      </c>
    </row>
    <row r="236" s="15" customFormat="1">
      <c r="A236" s="15"/>
      <c r="B236" s="268"/>
      <c r="C236" s="269"/>
      <c r="D236" s="243" t="s">
        <v>270</v>
      </c>
      <c r="E236" s="270" t="s">
        <v>21</v>
      </c>
      <c r="F236" s="271" t="s">
        <v>273</v>
      </c>
      <c r="G236" s="269"/>
      <c r="H236" s="272">
        <v>12.496</v>
      </c>
      <c r="I236" s="273"/>
      <c r="J236" s="269"/>
      <c r="K236" s="269"/>
      <c r="L236" s="274"/>
      <c r="M236" s="275"/>
      <c r="N236" s="276"/>
      <c r="O236" s="276"/>
      <c r="P236" s="276"/>
      <c r="Q236" s="276"/>
      <c r="R236" s="276"/>
      <c r="S236" s="276"/>
      <c r="T236" s="277"/>
      <c r="U236" s="15"/>
      <c r="V236" s="15"/>
      <c r="W236" s="15"/>
      <c r="X236" s="15"/>
      <c r="Y236" s="15"/>
      <c r="Z236" s="15"/>
      <c r="AA236" s="15"/>
      <c r="AB236" s="15"/>
      <c r="AC236" s="15"/>
      <c r="AD236" s="15"/>
      <c r="AE236" s="15"/>
      <c r="AT236" s="278" t="s">
        <v>270</v>
      </c>
      <c r="AU236" s="278" t="s">
        <v>83</v>
      </c>
      <c r="AV236" s="15" t="s">
        <v>266</v>
      </c>
      <c r="AW236" s="15" t="s">
        <v>34</v>
      </c>
      <c r="AX236" s="15" t="s">
        <v>81</v>
      </c>
      <c r="AY236" s="278" t="s">
        <v>259</v>
      </c>
    </row>
    <row r="237" s="2" customFormat="1" ht="33" customHeight="1">
      <c r="A237" s="40"/>
      <c r="B237" s="41"/>
      <c r="C237" s="230" t="s">
        <v>462</v>
      </c>
      <c r="D237" s="230" t="s">
        <v>261</v>
      </c>
      <c r="E237" s="231" t="s">
        <v>463</v>
      </c>
      <c r="F237" s="232" t="s">
        <v>464</v>
      </c>
      <c r="G237" s="233" t="s">
        <v>331</v>
      </c>
      <c r="H237" s="234">
        <v>0.84999999999999998</v>
      </c>
      <c r="I237" s="235"/>
      <c r="J237" s="236">
        <f>ROUND(I237*H237,2)</f>
        <v>0</v>
      </c>
      <c r="K237" s="232" t="s">
        <v>265</v>
      </c>
      <c r="L237" s="46"/>
      <c r="M237" s="237" t="s">
        <v>21</v>
      </c>
      <c r="N237" s="238" t="s">
        <v>46</v>
      </c>
      <c r="O237" s="86"/>
      <c r="P237" s="239">
        <f>O237*H237</f>
        <v>0</v>
      </c>
      <c r="Q237" s="239">
        <v>0.017090000000000001</v>
      </c>
      <c r="R237" s="239">
        <f>Q237*H237</f>
        <v>0.014526500000000001</v>
      </c>
      <c r="S237" s="239">
        <v>0</v>
      </c>
      <c r="T237" s="240">
        <f>S237*H237</f>
        <v>0</v>
      </c>
      <c r="U237" s="40"/>
      <c r="V237" s="40"/>
      <c r="W237" s="40"/>
      <c r="X237" s="40"/>
      <c r="Y237" s="40"/>
      <c r="Z237" s="40"/>
      <c r="AA237" s="40"/>
      <c r="AB237" s="40"/>
      <c r="AC237" s="40"/>
      <c r="AD237" s="40"/>
      <c r="AE237" s="40"/>
      <c r="AR237" s="241" t="s">
        <v>266</v>
      </c>
      <c r="AT237" s="241" t="s">
        <v>261</v>
      </c>
      <c r="AU237" s="241" t="s">
        <v>83</v>
      </c>
      <c r="AY237" s="19" t="s">
        <v>259</v>
      </c>
      <c r="BE237" s="242">
        <f>IF(N237="základní",J237,0)</f>
        <v>0</v>
      </c>
      <c r="BF237" s="242">
        <f>IF(N237="snížená",J237,0)</f>
        <v>0</v>
      </c>
      <c r="BG237" s="242">
        <f>IF(N237="zákl. přenesená",J237,0)</f>
        <v>0</v>
      </c>
      <c r="BH237" s="242">
        <f>IF(N237="sníž. přenesená",J237,0)</f>
        <v>0</v>
      </c>
      <c r="BI237" s="242">
        <f>IF(N237="nulová",J237,0)</f>
        <v>0</v>
      </c>
      <c r="BJ237" s="19" t="s">
        <v>83</v>
      </c>
      <c r="BK237" s="242">
        <f>ROUND(I237*H237,2)</f>
        <v>0</v>
      </c>
      <c r="BL237" s="19" t="s">
        <v>266</v>
      </c>
      <c r="BM237" s="241" t="s">
        <v>465</v>
      </c>
    </row>
    <row r="238" s="2" customFormat="1">
      <c r="A238" s="40"/>
      <c r="B238" s="41"/>
      <c r="C238" s="42"/>
      <c r="D238" s="243" t="s">
        <v>268</v>
      </c>
      <c r="E238" s="42"/>
      <c r="F238" s="244" t="s">
        <v>466</v>
      </c>
      <c r="G238" s="42"/>
      <c r="H238" s="42"/>
      <c r="I238" s="150"/>
      <c r="J238" s="42"/>
      <c r="K238" s="42"/>
      <c r="L238" s="46"/>
      <c r="M238" s="245"/>
      <c r="N238" s="246"/>
      <c r="O238" s="86"/>
      <c r="P238" s="86"/>
      <c r="Q238" s="86"/>
      <c r="R238" s="86"/>
      <c r="S238" s="86"/>
      <c r="T238" s="87"/>
      <c r="U238" s="40"/>
      <c r="V238" s="40"/>
      <c r="W238" s="40"/>
      <c r="X238" s="40"/>
      <c r="Y238" s="40"/>
      <c r="Z238" s="40"/>
      <c r="AA238" s="40"/>
      <c r="AB238" s="40"/>
      <c r="AC238" s="40"/>
      <c r="AD238" s="40"/>
      <c r="AE238" s="40"/>
      <c r="AT238" s="19" t="s">
        <v>268</v>
      </c>
      <c r="AU238" s="19" t="s">
        <v>83</v>
      </c>
    </row>
    <row r="239" s="2" customFormat="1" ht="16.5" customHeight="1">
      <c r="A239" s="40"/>
      <c r="B239" s="41"/>
      <c r="C239" s="280" t="s">
        <v>467</v>
      </c>
      <c r="D239" s="280" t="s">
        <v>438</v>
      </c>
      <c r="E239" s="281" t="s">
        <v>468</v>
      </c>
      <c r="F239" s="282" t="s">
        <v>469</v>
      </c>
      <c r="G239" s="283" t="s">
        <v>331</v>
      </c>
      <c r="H239" s="284">
        <v>0.91800000000000004</v>
      </c>
      <c r="I239" s="285"/>
      <c r="J239" s="286">
        <f>ROUND(I239*H239,2)</f>
        <v>0</v>
      </c>
      <c r="K239" s="282" t="s">
        <v>265</v>
      </c>
      <c r="L239" s="287"/>
      <c r="M239" s="288" t="s">
        <v>21</v>
      </c>
      <c r="N239" s="289" t="s">
        <v>46</v>
      </c>
      <c r="O239" s="86"/>
      <c r="P239" s="239">
        <f>O239*H239</f>
        <v>0</v>
      </c>
      <c r="Q239" s="239">
        <v>1</v>
      </c>
      <c r="R239" s="239">
        <f>Q239*H239</f>
        <v>0.91800000000000004</v>
      </c>
      <c r="S239" s="239">
        <v>0</v>
      </c>
      <c r="T239" s="240">
        <f>S239*H239</f>
        <v>0</v>
      </c>
      <c r="U239" s="40"/>
      <c r="V239" s="40"/>
      <c r="W239" s="40"/>
      <c r="X239" s="40"/>
      <c r="Y239" s="40"/>
      <c r="Z239" s="40"/>
      <c r="AA239" s="40"/>
      <c r="AB239" s="40"/>
      <c r="AC239" s="40"/>
      <c r="AD239" s="40"/>
      <c r="AE239" s="40"/>
      <c r="AR239" s="241" t="s">
        <v>303</v>
      </c>
      <c r="AT239" s="241" t="s">
        <v>438</v>
      </c>
      <c r="AU239" s="241" t="s">
        <v>83</v>
      </c>
      <c r="AY239" s="19" t="s">
        <v>259</v>
      </c>
      <c r="BE239" s="242">
        <f>IF(N239="základní",J239,0)</f>
        <v>0</v>
      </c>
      <c r="BF239" s="242">
        <f>IF(N239="snížená",J239,0)</f>
        <v>0</v>
      </c>
      <c r="BG239" s="242">
        <f>IF(N239="zákl. přenesená",J239,0)</f>
        <v>0</v>
      </c>
      <c r="BH239" s="242">
        <f>IF(N239="sníž. přenesená",J239,0)</f>
        <v>0</v>
      </c>
      <c r="BI239" s="242">
        <f>IF(N239="nulová",J239,0)</f>
        <v>0</v>
      </c>
      <c r="BJ239" s="19" t="s">
        <v>83</v>
      </c>
      <c r="BK239" s="242">
        <f>ROUND(I239*H239,2)</f>
        <v>0</v>
      </c>
      <c r="BL239" s="19" t="s">
        <v>266</v>
      </c>
      <c r="BM239" s="241" t="s">
        <v>470</v>
      </c>
    </row>
    <row r="240" s="14" customFormat="1">
      <c r="A240" s="14"/>
      <c r="B240" s="257"/>
      <c r="C240" s="258"/>
      <c r="D240" s="243" t="s">
        <v>270</v>
      </c>
      <c r="E240" s="259" t="s">
        <v>21</v>
      </c>
      <c r="F240" s="260" t="s">
        <v>471</v>
      </c>
      <c r="G240" s="258"/>
      <c r="H240" s="261">
        <v>0.84999999999999998</v>
      </c>
      <c r="I240" s="262"/>
      <c r="J240" s="258"/>
      <c r="K240" s="258"/>
      <c r="L240" s="263"/>
      <c r="M240" s="264"/>
      <c r="N240" s="265"/>
      <c r="O240" s="265"/>
      <c r="P240" s="265"/>
      <c r="Q240" s="265"/>
      <c r="R240" s="265"/>
      <c r="S240" s="265"/>
      <c r="T240" s="266"/>
      <c r="U240" s="14"/>
      <c r="V240" s="14"/>
      <c r="W240" s="14"/>
      <c r="X240" s="14"/>
      <c r="Y240" s="14"/>
      <c r="Z240" s="14"/>
      <c r="AA240" s="14"/>
      <c r="AB240" s="14"/>
      <c r="AC240" s="14"/>
      <c r="AD240" s="14"/>
      <c r="AE240" s="14"/>
      <c r="AT240" s="267" t="s">
        <v>270</v>
      </c>
      <c r="AU240" s="267" t="s">
        <v>83</v>
      </c>
      <c r="AV240" s="14" t="s">
        <v>83</v>
      </c>
      <c r="AW240" s="14" t="s">
        <v>34</v>
      </c>
      <c r="AX240" s="14" t="s">
        <v>74</v>
      </c>
      <c r="AY240" s="267" t="s">
        <v>259</v>
      </c>
    </row>
    <row r="241" s="14" customFormat="1">
      <c r="A241" s="14"/>
      <c r="B241" s="257"/>
      <c r="C241" s="258"/>
      <c r="D241" s="243" t="s">
        <v>270</v>
      </c>
      <c r="E241" s="259" t="s">
        <v>21</v>
      </c>
      <c r="F241" s="260" t="s">
        <v>472</v>
      </c>
      <c r="G241" s="258"/>
      <c r="H241" s="261">
        <v>0.068000000000000005</v>
      </c>
      <c r="I241" s="262"/>
      <c r="J241" s="258"/>
      <c r="K241" s="258"/>
      <c r="L241" s="263"/>
      <c r="M241" s="264"/>
      <c r="N241" s="265"/>
      <c r="O241" s="265"/>
      <c r="P241" s="265"/>
      <c r="Q241" s="265"/>
      <c r="R241" s="265"/>
      <c r="S241" s="265"/>
      <c r="T241" s="266"/>
      <c r="U241" s="14"/>
      <c r="V241" s="14"/>
      <c r="W241" s="14"/>
      <c r="X241" s="14"/>
      <c r="Y241" s="14"/>
      <c r="Z241" s="14"/>
      <c r="AA241" s="14"/>
      <c r="AB241" s="14"/>
      <c r="AC241" s="14"/>
      <c r="AD241" s="14"/>
      <c r="AE241" s="14"/>
      <c r="AT241" s="267" t="s">
        <v>270</v>
      </c>
      <c r="AU241" s="267" t="s">
        <v>83</v>
      </c>
      <c r="AV241" s="14" t="s">
        <v>83</v>
      </c>
      <c r="AW241" s="14" t="s">
        <v>34</v>
      </c>
      <c r="AX241" s="14" t="s">
        <v>74</v>
      </c>
      <c r="AY241" s="267" t="s">
        <v>259</v>
      </c>
    </row>
    <row r="242" s="15" customFormat="1">
      <c r="A242" s="15"/>
      <c r="B242" s="268"/>
      <c r="C242" s="269"/>
      <c r="D242" s="243" t="s">
        <v>270</v>
      </c>
      <c r="E242" s="270" t="s">
        <v>21</v>
      </c>
      <c r="F242" s="271" t="s">
        <v>273</v>
      </c>
      <c r="G242" s="269"/>
      <c r="H242" s="272">
        <v>0.91799999999999993</v>
      </c>
      <c r="I242" s="273"/>
      <c r="J242" s="269"/>
      <c r="K242" s="269"/>
      <c r="L242" s="274"/>
      <c r="M242" s="275"/>
      <c r="N242" s="276"/>
      <c r="O242" s="276"/>
      <c r="P242" s="276"/>
      <c r="Q242" s="276"/>
      <c r="R242" s="276"/>
      <c r="S242" s="276"/>
      <c r="T242" s="277"/>
      <c r="U242" s="15"/>
      <c r="V242" s="15"/>
      <c r="W242" s="15"/>
      <c r="X242" s="15"/>
      <c r="Y242" s="15"/>
      <c r="Z242" s="15"/>
      <c r="AA242" s="15"/>
      <c r="AB242" s="15"/>
      <c r="AC242" s="15"/>
      <c r="AD242" s="15"/>
      <c r="AE242" s="15"/>
      <c r="AT242" s="278" t="s">
        <v>270</v>
      </c>
      <c r="AU242" s="278" t="s">
        <v>83</v>
      </c>
      <c r="AV242" s="15" t="s">
        <v>266</v>
      </c>
      <c r="AW242" s="15" t="s">
        <v>34</v>
      </c>
      <c r="AX242" s="15" t="s">
        <v>81</v>
      </c>
      <c r="AY242" s="278" t="s">
        <v>259</v>
      </c>
    </row>
    <row r="243" s="2" customFormat="1" ht="33" customHeight="1">
      <c r="A243" s="40"/>
      <c r="B243" s="41"/>
      <c r="C243" s="230" t="s">
        <v>473</v>
      </c>
      <c r="D243" s="230" t="s">
        <v>261</v>
      </c>
      <c r="E243" s="231" t="s">
        <v>474</v>
      </c>
      <c r="F243" s="232" t="s">
        <v>475</v>
      </c>
      <c r="G243" s="233" t="s">
        <v>449</v>
      </c>
      <c r="H243" s="234">
        <v>8.9600000000000009</v>
      </c>
      <c r="I243" s="235"/>
      <c r="J243" s="236">
        <f>ROUND(I243*H243,2)</f>
        <v>0</v>
      </c>
      <c r="K243" s="232" t="s">
        <v>265</v>
      </c>
      <c r="L243" s="46"/>
      <c r="M243" s="237" t="s">
        <v>21</v>
      </c>
      <c r="N243" s="238" t="s">
        <v>46</v>
      </c>
      <c r="O243" s="86"/>
      <c r="P243" s="239">
        <f>O243*H243</f>
        <v>0</v>
      </c>
      <c r="Q243" s="239">
        <v>0.01686</v>
      </c>
      <c r="R243" s="239">
        <f>Q243*H243</f>
        <v>0.15106560000000002</v>
      </c>
      <c r="S243" s="239">
        <v>0</v>
      </c>
      <c r="T243" s="240">
        <f>S243*H243</f>
        <v>0</v>
      </c>
      <c r="U243" s="40"/>
      <c r="V243" s="40"/>
      <c r="W243" s="40"/>
      <c r="X243" s="40"/>
      <c r="Y243" s="40"/>
      <c r="Z243" s="40"/>
      <c r="AA243" s="40"/>
      <c r="AB243" s="40"/>
      <c r="AC243" s="40"/>
      <c r="AD243" s="40"/>
      <c r="AE243" s="40"/>
      <c r="AR243" s="241" t="s">
        <v>266</v>
      </c>
      <c r="AT243" s="241" t="s">
        <v>261</v>
      </c>
      <c r="AU243" s="241" t="s">
        <v>83</v>
      </c>
      <c r="AY243" s="19" t="s">
        <v>259</v>
      </c>
      <c r="BE243" s="242">
        <f>IF(N243="základní",J243,0)</f>
        <v>0</v>
      </c>
      <c r="BF243" s="242">
        <f>IF(N243="snížená",J243,0)</f>
        <v>0</v>
      </c>
      <c r="BG243" s="242">
        <f>IF(N243="zákl. přenesená",J243,0)</f>
        <v>0</v>
      </c>
      <c r="BH243" s="242">
        <f>IF(N243="sníž. přenesená",J243,0)</f>
        <v>0</v>
      </c>
      <c r="BI243" s="242">
        <f>IF(N243="nulová",J243,0)</f>
        <v>0</v>
      </c>
      <c r="BJ243" s="19" t="s">
        <v>83</v>
      </c>
      <c r="BK243" s="242">
        <f>ROUND(I243*H243,2)</f>
        <v>0</v>
      </c>
      <c r="BL243" s="19" t="s">
        <v>266</v>
      </c>
      <c r="BM243" s="241" t="s">
        <v>476</v>
      </c>
    </row>
    <row r="244" s="2" customFormat="1">
      <c r="A244" s="40"/>
      <c r="B244" s="41"/>
      <c r="C244" s="42"/>
      <c r="D244" s="243" t="s">
        <v>268</v>
      </c>
      <c r="E244" s="42"/>
      <c r="F244" s="244" t="s">
        <v>477</v>
      </c>
      <c r="G244" s="42"/>
      <c r="H244" s="42"/>
      <c r="I244" s="150"/>
      <c r="J244" s="42"/>
      <c r="K244" s="42"/>
      <c r="L244" s="46"/>
      <c r="M244" s="245"/>
      <c r="N244" s="246"/>
      <c r="O244" s="86"/>
      <c r="P244" s="86"/>
      <c r="Q244" s="86"/>
      <c r="R244" s="86"/>
      <c r="S244" s="86"/>
      <c r="T244" s="87"/>
      <c r="U244" s="40"/>
      <c r="V244" s="40"/>
      <c r="W244" s="40"/>
      <c r="X244" s="40"/>
      <c r="Y244" s="40"/>
      <c r="Z244" s="40"/>
      <c r="AA244" s="40"/>
      <c r="AB244" s="40"/>
      <c r="AC244" s="40"/>
      <c r="AD244" s="40"/>
      <c r="AE244" s="40"/>
      <c r="AT244" s="19" t="s">
        <v>268</v>
      </c>
      <c r="AU244" s="19" t="s">
        <v>83</v>
      </c>
    </row>
    <row r="245" s="14" customFormat="1">
      <c r="A245" s="14"/>
      <c r="B245" s="257"/>
      <c r="C245" s="258"/>
      <c r="D245" s="243" t="s">
        <v>270</v>
      </c>
      <c r="E245" s="259" t="s">
        <v>21</v>
      </c>
      <c r="F245" s="260" t="s">
        <v>478</v>
      </c>
      <c r="G245" s="258"/>
      <c r="H245" s="261">
        <v>8.9600000000000009</v>
      </c>
      <c r="I245" s="262"/>
      <c r="J245" s="258"/>
      <c r="K245" s="258"/>
      <c r="L245" s="263"/>
      <c r="M245" s="264"/>
      <c r="N245" s="265"/>
      <c r="O245" s="265"/>
      <c r="P245" s="265"/>
      <c r="Q245" s="265"/>
      <c r="R245" s="265"/>
      <c r="S245" s="265"/>
      <c r="T245" s="266"/>
      <c r="U245" s="14"/>
      <c r="V245" s="14"/>
      <c r="W245" s="14"/>
      <c r="X245" s="14"/>
      <c r="Y245" s="14"/>
      <c r="Z245" s="14"/>
      <c r="AA245" s="14"/>
      <c r="AB245" s="14"/>
      <c r="AC245" s="14"/>
      <c r="AD245" s="14"/>
      <c r="AE245" s="14"/>
      <c r="AT245" s="267" t="s">
        <v>270</v>
      </c>
      <c r="AU245" s="267" t="s">
        <v>83</v>
      </c>
      <c r="AV245" s="14" t="s">
        <v>83</v>
      </c>
      <c r="AW245" s="14" t="s">
        <v>34</v>
      </c>
      <c r="AX245" s="14" t="s">
        <v>74</v>
      </c>
      <c r="AY245" s="267" t="s">
        <v>259</v>
      </c>
    </row>
    <row r="246" s="15" customFormat="1">
      <c r="A246" s="15"/>
      <c r="B246" s="268"/>
      <c r="C246" s="269"/>
      <c r="D246" s="243" t="s">
        <v>270</v>
      </c>
      <c r="E246" s="270" t="s">
        <v>21</v>
      </c>
      <c r="F246" s="271" t="s">
        <v>273</v>
      </c>
      <c r="G246" s="269"/>
      <c r="H246" s="272">
        <v>8.9600000000000009</v>
      </c>
      <c r="I246" s="273"/>
      <c r="J246" s="269"/>
      <c r="K246" s="269"/>
      <c r="L246" s="274"/>
      <c r="M246" s="275"/>
      <c r="N246" s="276"/>
      <c r="O246" s="276"/>
      <c r="P246" s="276"/>
      <c r="Q246" s="276"/>
      <c r="R246" s="276"/>
      <c r="S246" s="276"/>
      <c r="T246" s="277"/>
      <c r="U246" s="15"/>
      <c r="V246" s="15"/>
      <c r="W246" s="15"/>
      <c r="X246" s="15"/>
      <c r="Y246" s="15"/>
      <c r="Z246" s="15"/>
      <c r="AA246" s="15"/>
      <c r="AB246" s="15"/>
      <c r="AC246" s="15"/>
      <c r="AD246" s="15"/>
      <c r="AE246" s="15"/>
      <c r="AT246" s="278" t="s">
        <v>270</v>
      </c>
      <c r="AU246" s="278" t="s">
        <v>83</v>
      </c>
      <c r="AV246" s="15" t="s">
        <v>266</v>
      </c>
      <c r="AW246" s="15" t="s">
        <v>34</v>
      </c>
      <c r="AX246" s="15" t="s">
        <v>81</v>
      </c>
      <c r="AY246" s="278" t="s">
        <v>259</v>
      </c>
    </row>
    <row r="247" s="2" customFormat="1" ht="21.75" customHeight="1">
      <c r="A247" s="40"/>
      <c r="B247" s="41"/>
      <c r="C247" s="230" t="s">
        <v>479</v>
      </c>
      <c r="D247" s="230" t="s">
        <v>261</v>
      </c>
      <c r="E247" s="231" t="s">
        <v>480</v>
      </c>
      <c r="F247" s="232" t="s">
        <v>481</v>
      </c>
      <c r="G247" s="233" t="s">
        <v>264</v>
      </c>
      <c r="H247" s="234">
        <v>0.51100000000000001</v>
      </c>
      <c r="I247" s="235"/>
      <c r="J247" s="236">
        <f>ROUND(I247*H247,2)</f>
        <v>0</v>
      </c>
      <c r="K247" s="232" t="s">
        <v>265</v>
      </c>
      <c r="L247" s="46"/>
      <c r="M247" s="237" t="s">
        <v>21</v>
      </c>
      <c r="N247" s="238" t="s">
        <v>46</v>
      </c>
      <c r="O247" s="86"/>
      <c r="P247" s="239">
        <f>O247*H247</f>
        <v>0</v>
      </c>
      <c r="Q247" s="239">
        <v>2.4533999999999998</v>
      </c>
      <c r="R247" s="239">
        <f>Q247*H247</f>
        <v>1.2536874</v>
      </c>
      <c r="S247" s="239">
        <v>0</v>
      </c>
      <c r="T247" s="240">
        <f>S247*H247</f>
        <v>0</v>
      </c>
      <c r="U247" s="40"/>
      <c r="V247" s="40"/>
      <c r="W247" s="40"/>
      <c r="X247" s="40"/>
      <c r="Y247" s="40"/>
      <c r="Z247" s="40"/>
      <c r="AA247" s="40"/>
      <c r="AB247" s="40"/>
      <c r="AC247" s="40"/>
      <c r="AD247" s="40"/>
      <c r="AE247" s="40"/>
      <c r="AR247" s="241" t="s">
        <v>266</v>
      </c>
      <c r="AT247" s="241" t="s">
        <v>261</v>
      </c>
      <c r="AU247" s="241" t="s">
        <v>83</v>
      </c>
      <c r="AY247" s="19" t="s">
        <v>259</v>
      </c>
      <c r="BE247" s="242">
        <f>IF(N247="základní",J247,0)</f>
        <v>0</v>
      </c>
      <c r="BF247" s="242">
        <f>IF(N247="snížená",J247,0)</f>
        <v>0</v>
      </c>
      <c r="BG247" s="242">
        <f>IF(N247="zákl. přenesená",J247,0)</f>
        <v>0</v>
      </c>
      <c r="BH247" s="242">
        <f>IF(N247="sníž. přenesená",J247,0)</f>
        <v>0</v>
      </c>
      <c r="BI247" s="242">
        <f>IF(N247="nulová",J247,0)</f>
        <v>0</v>
      </c>
      <c r="BJ247" s="19" t="s">
        <v>83</v>
      </c>
      <c r="BK247" s="242">
        <f>ROUND(I247*H247,2)</f>
        <v>0</v>
      </c>
      <c r="BL247" s="19" t="s">
        <v>266</v>
      </c>
      <c r="BM247" s="241" t="s">
        <v>482</v>
      </c>
    </row>
    <row r="248" s="14" customFormat="1">
      <c r="A248" s="14"/>
      <c r="B248" s="257"/>
      <c r="C248" s="258"/>
      <c r="D248" s="243" t="s">
        <v>270</v>
      </c>
      <c r="E248" s="259" t="s">
        <v>21</v>
      </c>
      <c r="F248" s="260" t="s">
        <v>483</v>
      </c>
      <c r="G248" s="258"/>
      <c r="H248" s="261">
        <v>0.51100000000000001</v>
      </c>
      <c r="I248" s="262"/>
      <c r="J248" s="258"/>
      <c r="K248" s="258"/>
      <c r="L248" s="263"/>
      <c r="M248" s="264"/>
      <c r="N248" s="265"/>
      <c r="O248" s="265"/>
      <c r="P248" s="265"/>
      <c r="Q248" s="265"/>
      <c r="R248" s="265"/>
      <c r="S248" s="265"/>
      <c r="T248" s="266"/>
      <c r="U248" s="14"/>
      <c r="V248" s="14"/>
      <c r="W248" s="14"/>
      <c r="X248" s="14"/>
      <c r="Y248" s="14"/>
      <c r="Z248" s="14"/>
      <c r="AA248" s="14"/>
      <c r="AB248" s="14"/>
      <c r="AC248" s="14"/>
      <c r="AD248" s="14"/>
      <c r="AE248" s="14"/>
      <c r="AT248" s="267" t="s">
        <v>270</v>
      </c>
      <c r="AU248" s="267" t="s">
        <v>83</v>
      </c>
      <c r="AV248" s="14" t="s">
        <v>83</v>
      </c>
      <c r="AW248" s="14" t="s">
        <v>34</v>
      </c>
      <c r="AX248" s="14" t="s">
        <v>74</v>
      </c>
      <c r="AY248" s="267" t="s">
        <v>259</v>
      </c>
    </row>
    <row r="249" s="15" customFormat="1">
      <c r="A249" s="15"/>
      <c r="B249" s="268"/>
      <c r="C249" s="269"/>
      <c r="D249" s="243" t="s">
        <v>270</v>
      </c>
      <c r="E249" s="270" t="s">
        <v>21</v>
      </c>
      <c r="F249" s="271" t="s">
        <v>273</v>
      </c>
      <c r="G249" s="269"/>
      <c r="H249" s="272">
        <v>0.51100000000000001</v>
      </c>
      <c r="I249" s="273"/>
      <c r="J249" s="269"/>
      <c r="K249" s="269"/>
      <c r="L249" s="274"/>
      <c r="M249" s="275"/>
      <c r="N249" s="276"/>
      <c r="O249" s="276"/>
      <c r="P249" s="276"/>
      <c r="Q249" s="276"/>
      <c r="R249" s="276"/>
      <c r="S249" s="276"/>
      <c r="T249" s="277"/>
      <c r="U249" s="15"/>
      <c r="V249" s="15"/>
      <c r="W249" s="15"/>
      <c r="X249" s="15"/>
      <c r="Y249" s="15"/>
      <c r="Z249" s="15"/>
      <c r="AA249" s="15"/>
      <c r="AB249" s="15"/>
      <c r="AC249" s="15"/>
      <c r="AD249" s="15"/>
      <c r="AE249" s="15"/>
      <c r="AT249" s="278" t="s">
        <v>270</v>
      </c>
      <c r="AU249" s="278" t="s">
        <v>83</v>
      </c>
      <c r="AV249" s="15" t="s">
        <v>266</v>
      </c>
      <c r="AW249" s="15" t="s">
        <v>34</v>
      </c>
      <c r="AX249" s="15" t="s">
        <v>81</v>
      </c>
      <c r="AY249" s="278" t="s">
        <v>259</v>
      </c>
    </row>
    <row r="250" s="2" customFormat="1" ht="21.75" customHeight="1">
      <c r="A250" s="40"/>
      <c r="B250" s="41"/>
      <c r="C250" s="230" t="s">
        <v>484</v>
      </c>
      <c r="D250" s="230" t="s">
        <v>261</v>
      </c>
      <c r="E250" s="231" t="s">
        <v>485</v>
      </c>
      <c r="F250" s="232" t="s">
        <v>486</v>
      </c>
      <c r="G250" s="233" t="s">
        <v>331</v>
      </c>
      <c r="H250" s="234">
        <v>0.050999999999999997</v>
      </c>
      <c r="I250" s="235"/>
      <c r="J250" s="236">
        <f>ROUND(I250*H250,2)</f>
        <v>0</v>
      </c>
      <c r="K250" s="232" t="s">
        <v>265</v>
      </c>
      <c r="L250" s="46"/>
      <c r="M250" s="237" t="s">
        <v>21</v>
      </c>
      <c r="N250" s="238" t="s">
        <v>46</v>
      </c>
      <c r="O250" s="86"/>
      <c r="P250" s="239">
        <f>O250*H250</f>
        <v>0</v>
      </c>
      <c r="Q250" s="239">
        <v>1.0525599999999999</v>
      </c>
      <c r="R250" s="239">
        <f>Q250*H250</f>
        <v>0.053680559999999995</v>
      </c>
      <c r="S250" s="239">
        <v>0</v>
      </c>
      <c r="T250" s="240">
        <f>S250*H250</f>
        <v>0</v>
      </c>
      <c r="U250" s="40"/>
      <c r="V250" s="40"/>
      <c r="W250" s="40"/>
      <c r="X250" s="40"/>
      <c r="Y250" s="40"/>
      <c r="Z250" s="40"/>
      <c r="AA250" s="40"/>
      <c r="AB250" s="40"/>
      <c r="AC250" s="40"/>
      <c r="AD250" s="40"/>
      <c r="AE250" s="40"/>
      <c r="AR250" s="241" t="s">
        <v>266</v>
      </c>
      <c r="AT250" s="241" t="s">
        <v>261</v>
      </c>
      <c r="AU250" s="241" t="s">
        <v>83</v>
      </c>
      <c r="AY250" s="19" t="s">
        <v>259</v>
      </c>
      <c r="BE250" s="242">
        <f>IF(N250="základní",J250,0)</f>
        <v>0</v>
      </c>
      <c r="BF250" s="242">
        <f>IF(N250="snížená",J250,0)</f>
        <v>0</v>
      </c>
      <c r="BG250" s="242">
        <f>IF(N250="zákl. přenesená",J250,0)</f>
        <v>0</v>
      </c>
      <c r="BH250" s="242">
        <f>IF(N250="sníž. přenesená",J250,0)</f>
        <v>0</v>
      </c>
      <c r="BI250" s="242">
        <f>IF(N250="nulová",J250,0)</f>
        <v>0</v>
      </c>
      <c r="BJ250" s="19" t="s">
        <v>83</v>
      </c>
      <c r="BK250" s="242">
        <f>ROUND(I250*H250,2)</f>
        <v>0</v>
      </c>
      <c r="BL250" s="19" t="s">
        <v>266</v>
      </c>
      <c r="BM250" s="241" t="s">
        <v>487</v>
      </c>
    </row>
    <row r="251" s="14" customFormat="1">
      <c r="A251" s="14"/>
      <c r="B251" s="257"/>
      <c r="C251" s="258"/>
      <c r="D251" s="243" t="s">
        <v>270</v>
      </c>
      <c r="E251" s="259" t="s">
        <v>21</v>
      </c>
      <c r="F251" s="260" t="s">
        <v>488</v>
      </c>
      <c r="G251" s="258"/>
      <c r="H251" s="261">
        <v>0.050999999999999997</v>
      </c>
      <c r="I251" s="262"/>
      <c r="J251" s="258"/>
      <c r="K251" s="258"/>
      <c r="L251" s="263"/>
      <c r="M251" s="264"/>
      <c r="N251" s="265"/>
      <c r="O251" s="265"/>
      <c r="P251" s="265"/>
      <c r="Q251" s="265"/>
      <c r="R251" s="265"/>
      <c r="S251" s="265"/>
      <c r="T251" s="266"/>
      <c r="U251" s="14"/>
      <c r="V251" s="14"/>
      <c r="W251" s="14"/>
      <c r="X251" s="14"/>
      <c r="Y251" s="14"/>
      <c r="Z251" s="14"/>
      <c r="AA251" s="14"/>
      <c r="AB251" s="14"/>
      <c r="AC251" s="14"/>
      <c r="AD251" s="14"/>
      <c r="AE251" s="14"/>
      <c r="AT251" s="267" t="s">
        <v>270</v>
      </c>
      <c r="AU251" s="267" t="s">
        <v>83</v>
      </c>
      <c r="AV251" s="14" t="s">
        <v>83</v>
      </c>
      <c r="AW251" s="14" t="s">
        <v>34</v>
      </c>
      <c r="AX251" s="14" t="s">
        <v>74</v>
      </c>
      <c r="AY251" s="267" t="s">
        <v>259</v>
      </c>
    </row>
    <row r="252" s="15" customFormat="1">
      <c r="A252" s="15"/>
      <c r="B252" s="268"/>
      <c r="C252" s="269"/>
      <c r="D252" s="243" t="s">
        <v>270</v>
      </c>
      <c r="E252" s="270" t="s">
        <v>21</v>
      </c>
      <c r="F252" s="271" t="s">
        <v>273</v>
      </c>
      <c r="G252" s="269"/>
      <c r="H252" s="272">
        <v>0.050999999999999997</v>
      </c>
      <c r="I252" s="273"/>
      <c r="J252" s="269"/>
      <c r="K252" s="269"/>
      <c r="L252" s="274"/>
      <c r="M252" s="275"/>
      <c r="N252" s="276"/>
      <c r="O252" s="276"/>
      <c r="P252" s="276"/>
      <c r="Q252" s="276"/>
      <c r="R252" s="276"/>
      <c r="S252" s="276"/>
      <c r="T252" s="277"/>
      <c r="U252" s="15"/>
      <c r="V252" s="15"/>
      <c r="W252" s="15"/>
      <c r="X252" s="15"/>
      <c r="Y252" s="15"/>
      <c r="Z252" s="15"/>
      <c r="AA252" s="15"/>
      <c r="AB252" s="15"/>
      <c r="AC252" s="15"/>
      <c r="AD252" s="15"/>
      <c r="AE252" s="15"/>
      <c r="AT252" s="278" t="s">
        <v>270</v>
      </c>
      <c r="AU252" s="278" t="s">
        <v>83</v>
      </c>
      <c r="AV252" s="15" t="s">
        <v>266</v>
      </c>
      <c r="AW252" s="15" t="s">
        <v>34</v>
      </c>
      <c r="AX252" s="15" t="s">
        <v>81</v>
      </c>
      <c r="AY252" s="278" t="s">
        <v>259</v>
      </c>
    </row>
    <row r="253" s="2" customFormat="1" ht="33" customHeight="1">
      <c r="A253" s="40"/>
      <c r="B253" s="41"/>
      <c r="C253" s="230" t="s">
        <v>489</v>
      </c>
      <c r="D253" s="230" t="s">
        <v>261</v>
      </c>
      <c r="E253" s="231" t="s">
        <v>490</v>
      </c>
      <c r="F253" s="232" t="s">
        <v>491</v>
      </c>
      <c r="G253" s="233" t="s">
        <v>264</v>
      </c>
      <c r="H253" s="234">
        <v>1.0680000000000001</v>
      </c>
      <c r="I253" s="235"/>
      <c r="J253" s="236">
        <f>ROUND(I253*H253,2)</f>
        <v>0</v>
      </c>
      <c r="K253" s="232" t="s">
        <v>265</v>
      </c>
      <c r="L253" s="46"/>
      <c r="M253" s="237" t="s">
        <v>21</v>
      </c>
      <c r="N253" s="238" t="s">
        <v>46</v>
      </c>
      <c r="O253" s="86"/>
      <c r="P253" s="239">
        <f>O253*H253</f>
        <v>0</v>
      </c>
      <c r="Q253" s="239">
        <v>2.4533700000000001</v>
      </c>
      <c r="R253" s="239">
        <f>Q253*H253</f>
        <v>2.6201991600000003</v>
      </c>
      <c r="S253" s="239">
        <v>0</v>
      </c>
      <c r="T253" s="240">
        <f>S253*H253</f>
        <v>0</v>
      </c>
      <c r="U253" s="40"/>
      <c r="V253" s="40"/>
      <c r="W253" s="40"/>
      <c r="X253" s="40"/>
      <c r="Y253" s="40"/>
      <c r="Z253" s="40"/>
      <c r="AA253" s="40"/>
      <c r="AB253" s="40"/>
      <c r="AC253" s="40"/>
      <c r="AD253" s="40"/>
      <c r="AE253" s="40"/>
      <c r="AR253" s="241" t="s">
        <v>266</v>
      </c>
      <c r="AT253" s="241" t="s">
        <v>261</v>
      </c>
      <c r="AU253" s="241" t="s">
        <v>83</v>
      </c>
      <c r="AY253" s="19" t="s">
        <v>259</v>
      </c>
      <c r="BE253" s="242">
        <f>IF(N253="základní",J253,0)</f>
        <v>0</v>
      </c>
      <c r="BF253" s="242">
        <f>IF(N253="snížená",J253,0)</f>
        <v>0</v>
      </c>
      <c r="BG253" s="242">
        <f>IF(N253="zákl. přenesená",J253,0)</f>
        <v>0</v>
      </c>
      <c r="BH253" s="242">
        <f>IF(N253="sníž. přenesená",J253,0)</f>
        <v>0</v>
      </c>
      <c r="BI253" s="242">
        <f>IF(N253="nulová",J253,0)</f>
        <v>0</v>
      </c>
      <c r="BJ253" s="19" t="s">
        <v>83</v>
      </c>
      <c r="BK253" s="242">
        <f>ROUND(I253*H253,2)</f>
        <v>0</v>
      </c>
      <c r="BL253" s="19" t="s">
        <v>266</v>
      </c>
      <c r="BM253" s="241" t="s">
        <v>492</v>
      </c>
    </row>
    <row r="254" s="13" customFormat="1">
      <c r="A254" s="13"/>
      <c r="B254" s="247"/>
      <c r="C254" s="248"/>
      <c r="D254" s="243" t="s">
        <v>270</v>
      </c>
      <c r="E254" s="249" t="s">
        <v>21</v>
      </c>
      <c r="F254" s="250" t="s">
        <v>493</v>
      </c>
      <c r="G254" s="248"/>
      <c r="H254" s="249" t="s">
        <v>21</v>
      </c>
      <c r="I254" s="251"/>
      <c r="J254" s="248"/>
      <c r="K254" s="248"/>
      <c r="L254" s="252"/>
      <c r="M254" s="253"/>
      <c r="N254" s="254"/>
      <c r="O254" s="254"/>
      <c r="P254" s="254"/>
      <c r="Q254" s="254"/>
      <c r="R254" s="254"/>
      <c r="S254" s="254"/>
      <c r="T254" s="255"/>
      <c r="U254" s="13"/>
      <c r="V254" s="13"/>
      <c r="W254" s="13"/>
      <c r="X254" s="13"/>
      <c r="Y254" s="13"/>
      <c r="Z254" s="13"/>
      <c r="AA254" s="13"/>
      <c r="AB254" s="13"/>
      <c r="AC254" s="13"/>
      <c r="AD254" s="13"/>
      <c r="AE254" s="13"/>
      <c r="AT254" s="256" t="s">
        <v>270</v>
      </c>
      <c r="AU254" s="256" t="s">
        <v>83</v>
      </c>
      <c r="AV254" s="13" t="s">
        <v>81</v>
      </c>
      <c r="AW254" s="13" t="s">
        <v>34</v>
      </c>
      <c r="AX254" s="13" t="s">
        <v>74</v>
      </c>
      <c r="AY254" s="256" t="s">
        <v>259</v>
      </c>
    </row>
    <row r="255" s="14" customFormat="1">
      <c r="A255" s="14"/>
      <c r="B255" s="257"/>
      <c r="C255" s="258"/>
      <c r="D255" s="243" t="s">
        <v>270</v>
      </c>
      <c r="E255" s="259" t="s">
        <v>21</v>
      </c>
      <c r="F255" s="260" t="s">
        <v>494</v>
      </c>
      <c r="G255" s="258"/>
      <c r="H255" s="261">
        <v>0.63</v>
      </c>
      <c r="I255" s="262"/>
      <c r="J255" s="258"/>
      <c r="K255" s="258"/>
      <c r="L255" s="263"/>
      <c r="M255" s="264"/>
      <c r="N255" s="265"/>
      <c r="O255" s="265"/>
      <c r="P255" s="265"/>
      <c r="Q255" s="265"/>
      <c r="R255" s="265"/>
      <c r="S255" s="265"/>
      <c r="T255" s="266"/>
      <c r="U255" s="14"/>
      <c r="V255" s="14"/>
      <c r="W255" s="14"/>
      <c r="X255" s="14"/>
      <c r="Y255" s="14"/>
      <c r="Z255" s="14"/>
      <c r="AA255" s="14"/>
      <c r="AB255" s="14"/>
      <c r="AC255" s="14"/>
      <c r="AD255" s="14"/>
      <c r="AE255" s="14"/>
      <c r="AT255" s="267" t="s">
        <v>270</v>
      </c>
      <c r="AU255" s="267" t="s">
        <v>83</v>
      </c>
      <c r="AV255" s="14" t="s">
        <v>83</v>
      </c>
      <c r="AW255" s="14" t="s">
        <v>34</v>
      </c>
      <c r="AX255" s="14" t="s">
        <v>74</v>
      </c>
      <c r="AY255" s="267" t="s">
        <v>259</v>
      </c>
    </row>
    <row r="256" s="14" customFormat="1">
      <c r="A256" s="14"/>
      <c r="B256" s="257"/>
      <c r="C256" s="258"/>
      <c r="D256" s="243" t="s">
        <v>270</v>
      </c>
      <c r="E256" s="259" t="s">
        <v>21</v>
      </c>
      <c r="F256" s="260" t="s">
        <v>495</v>
      </c>
      <c r="G256" s="258"/>
      <c r="H256" s="261">
        <v>0.33300000000000002</v>
      </c>
      <c r="I256" s="262"/>
      <c r="J256" s="258"/>
      <c r="K256" s="258"/>
      <c r="L256" s="263"/>
      <c r="M256" s="264"/>
      <c r="N256" s="265"/>
      <c r="O256" s="265"/>
      <c r="P256" s="265"/>
      <c r="Q256" s="265"/>
      <c r="R256" s="265"/>
      <c r="S256" s="265"/>
      <c r="T256" s="266"/>
      <c r="U256" s="14"/>
      <c r="V256" s="14"/>
      <c r="W256" s="14"/>
      <c r="X256" s="14"/>
      <c r="Y256" s="14"/>
      <c r="Z256" s="14"/>
      <c r="AA256" s="14"/>
      <c r="AB256" s="14"/>
      <c r="AC256" s="14"/>
      <c r="AD256" s="14"/>
      <c r="AE256" s="14"/>
      <c r="AT256" s="267" t="s">
        <v>270</v>
      </c>
      <c r="AU256" s="267" t="s">
        <v>83</v>
      </c>
      <c r="AV256" s="14" t="s">
        <v>83</v>
      </c>
      <c r="AW256" s="14" t="s">
        <v>34</v>
      </c>
      <c r="AX256" s="14" t="s">
        <v>74</v>
      </c>
      <c r="AY256" s="267" t="s">
        <v>259</v>
      </c>
    </row>
    <row r="257" s="14" customFormat="1">
      <c r="A257" s="14"/>
      <c r="B257" s="257"/>
      <c r="C257" s="258"/>
      <c r="D257" s="243" t="s">
        <v>270</v>
      </c>
      <c r="E257" s="259" t="s">
        <v>21</v>
      </c>
      <c r="F257" s="260" t="s">
        <v>496</v>
      </c>
      <c r="G257" s="258"/>
      <c r="H257" s="261">
        <v>0.105</v>
      </c>
      <c r="I257" s="262"/>
      <c r="J257" s="258"/>
      <c r="K257" s="258"/>
      <c r="L257" s="263"/>
      <c r="M257" s="264"/>
      <c r="N257" s="265"/>
      <c r="O257" s="265"/>
      <c r="P257" s="265"/>
      <c r="Q257" s="265"/>
      <c r="R257" s="265"/>
      <c r="S257" s="265"/>
      <c r="T257" s="266"/>
      <c r="U257" s="14"/>
      <c r="V257" s="14"/>
      <c r="W257" s="14"/>
      <c r="X257" s="14"/>
      <c r="Y257" s="14"/>
      <c r="Z257" s="14"/>
      <c r="AA257" s="14"/>
      <c r="AB257" s="14"/>
      <c r="AC257" s="14"/>
      <c r="AD257" s="14"/>
      <c r="AE257" s="14"/>
      <c r="AT257" s="267" t="s">
        <v>270</v>
      </c>
      <c r="AU257" s="267" t="s">
        <v>83</v>
      </c>
      <c r="AV257" s="14" t="s">
        <v>83</v>
      </c>
      <c r="AW257" s="14" t="s">
        <v>34</v>
      </c>
      <c r="AX257" s="14" t="s">
        <v>74</v>
      </c>
      <c r="AY257" s="267" t="s">
        <v>259</v>
      </c>
    </row>
    <row r="258" s="15" customFormat="1">
      <c r="A258" s="15"/>
      <c r="B258" s="268"/>
      <c r="C258" s="269"/>
      <c r="D258" s="243" t="s">
        <v>270</v>
      </c>
      <c r="E258" s="270" t="s">
        <v>21</v>
      </c>
      <c r="F258" s="271" t="s">
        <v>273</v>
      </c>
      <c r="G258" s="269"/>
      <c r="H258" s="272">
        <v>1.0680000000000001</v>
      </c>
      <c r="I258" s="273"/>
      <c r="J258" s="269"/>
      <c r="K258" s="269"/>
      <c r="L258" s="274"/>
      <c r="M258" s="275"/>
      <c r="N258" s="276"/>
      <c r="O258" s="276"/>
      <c r="P258" s="276"/>
      <c r="Q258" s="276"/>
      <c r="R258" s="276"/>
      <c r="S258" s="276"/>
      <c r="T258" s="277"/>
      <c r="U258" s="15"/>
      <c r="V258" s="15"/>
      <c r="W258" s="15"/>
      <c r="X258" s="15"/>
      <c r="Y258" s="15"/>
      <c r="Z258" s="15"/>
      <c r="AA258" s="15"/>
      <c r="AB258" s="15"/>
      <c r="AC258" s="15"/>
      <c r="AD258" s="15"/>
      <c r="AE258" s="15"/>
      <c r="AT258" s="278" t="s">
        <v>270</v>
      </c>
      <c r="AU258" s="278" t="s">
        <v>83</v>
      </c>
      <c r="AV258" s="15" t="s">
        <v>266</v>
      </c>
      <c r="AW258" s="15" t="s">
        <v>34</v>
      </c>
      <c r="AX258" s="15" t="s">
        <v>81</v>
      </c>
      <c r="AY258" s="278" t="s">
        <v>259</v>
      </c>
    </row>
    <row r="259" s="2" customFormat="1" ht="33" customHeight="1">
      <c r="A259" s="40"/>
      <c r="B259" s="41"/>
      <c r="C259" s="230" t="s">
        <v>497</v>
      </c>
      <c r="D259" s="230" t="s">
        <v>261</v>
      </c>
      <c r="E259" s="231" t="s">
        <v>498</v>
      </c>
      <c r="F259" s="232" t="s">
        <v>499</v>
      </c>
      <c r="G259" s="233" t="s">
        <v>331</v>
      </c>
      <c r="H259" s="234">
        <v>0.096000000000000002</v>
      </c>
      <c r="I259" s="235"/>
      <c r="J259" s="236">
        <f>ROUND(I259*H259,2)</f>
        <v>0</v>
      </c>
      <c r="K259" s="232" t="s">
        <v>265</v>
      </c>
      <c r="L259" s="46"/>
      <c r="M259" s="237" t="s">
        <v>21</v>
      </c>
      <c r="N259" s="238" t="s">
        <v>46</v>
      </c>
      <c r="O259" s="86"/>
      <c r="P259" s="239">
        <f>O259*H259</f>
        <v>0</v>
      </c>
      <c r="Q259" s="239">
        <v>1.06277</v>
      </c>
      <c r="R259" s="239">
        <f>Q259*H259</f>
        <v>0.10202592000000001</v>
      </c>
      <c r="S259" s="239">
        <v>0</v>
      </c>
      <c r="T259" s="240">
        <f>S259*H259</f>
        <v>0</v>
      </c>
      <c r="U259" s="40"/>
      <c r="V259" s="40"/>
      <c r="W259" s="40"/>
      <c r="X259" s="40"/>
      <c r="Y259" s="40"/>
      <c r="Z259" s="40"/>
      <c r="AA259" s="40"/>
      <c r="AB259" s="40"/>
      <c r="AC259" s="40"/>
      <c r="AD259" s="40"/>
      <c r="AE259" s="40"/>
      <c r="AR259" s="241" t="s">
        <v>266</v>
      </c>
      <c r="AT259" s="241" t="s">
        <v>261</v>
      </c>
      <c r="AU259" s="241" t="s">
        <v>83</v>
      </c>
      <c r="AY259" s="19" t="s">
        <v>259</v>
      </c>
      <c r="BE259" s="242">
        <f>IF(N259="základní",J259,0)</f>
        <v>0</v>
      </c>
      <c r="BF259" s="242">
        <f>IF(N259="snížená",J259,0)</f>
        <v>0</v>
      </c>
      <c r="BG259" s="242">
        <f>IF(N259="zákl. přenesená",J259,0)</f>
        <v>0</v>
      </c>
      <c r="BH259" s="242">
        <f>IF(N259="sníž. přenesená",J259,0)</f>
        <v>0</v>
      </c>
      <c r="BI259" s="242">
        <f>IF(N259="nulová",J259,0)</f>
        <v>0</v>
      </c>
      <c r="BJ259" s="19" t="s">
        <v>83</v>
      </c>
      <c r="BK259" s="242">
        <f>ROUND(I259*H259,2)</f>
        <v>0</v>
      </c>
      <c r="BL259" s="19" t="s">
        <v>266</v>
      </c>
      <c r="BM259" s="241" t="s">
        <v>500</v>
      </c>
    </row>
    <row r="260" s="14" customFormat="1">
      <c r="A260" s="14"/>
      <c r="B260" s="257"/>
      <c r="C260" s="258"/>
      <c r="D260" s="243" t="s">
        <v>270</v>
      </c>
      <c r="E260" s="259" t="s">
        <v>21</v>
      </c>
      <c r="F260" s="260" t="s">
        <v>501</v>
      </c>
      <c r="G260" s="258"/>
      <c r="H260" s="261">
        <v>0.096000000000000002</v>
      </c>
      <c r="I260" s="262"/>
      <c r="J260" s="258"/>
      <c r="K260" s="258"/>
      <c r="L260" s="263"/>
      <c r="M260" s="264"/>
      <c r="N260" s="265"/>
      <c r="O260" s="265"/>
      <c r="P260" s="265"/>
      <c r="Q260" s="265"/>
      <c r="R260" s="265"/>
      <c r="S260" s="265"/>
      <c r="T260" s="266"/>
      <c r="U260" s="14"/>
      <c r="V260" s="14"/>
      <c r="W260" s="14"/>
      <c r="X260" s="14"/>
      <c r="Y260" s="14"/>
      <c r="Z260" s="14"/>
      <c r="AA260" s="14"/>
      <c r="AB260" s="14"/>
      <c r="AC260" s="14"/>
      <c r="AD260" s="14"/>
      <c r="AE260" s="14"/>
      <c r="AT260" s="267" t="s">
        <v>270</v>
      </c>
      <c r="AU260" s="267" t="s">
        <v>83</v>
      </c>
      <c r="AV260" s="14" t="s">
        <v>83</v>
      </c>
      <c r="AW260" s="14" t="s">
        <v>34</v>
      </c>
      <c r="AX260" s="14" t="s">
        <v>74</v>
      </c>
      <c r="AY260" s="267" t="s">
        <v>259</v>
      </c>
    </row>
    <row r="261" s="15" customFormat="1">
      <c r="A261" s="15"/>
      <c r="B261" s="268"/>
      <c r="C261" s="269"/>
      <c r="D261" s="243" t="s">
        <v>270</v>
      </c>
      <c r="E261" s="270" t="s">
        <v>21</v>
      </c>
      <c r="F261" s="271" t="s">
        <v>273</v>
      </c>
      <c r="G261" s="269"/>
      <c r="H261" s="272">
        <v>0.096000000000000002</v>
      </c>
      <c r="I261" s="273"/>
      <c r="J261" s="269"/>
      <c r="K261" s="269"/>
      <c r="L261" s="274"/>
      <c r="M261" s="275"/>
      <c r="N261" s="276"/>
      <c r="O261" s="276"/>
      <c r="P261" s="276"/>
      <c r="Q261" s="276"/>
      <c r="R261" s="276"/>
      <c r="S261" s="276"/>
      <c r="T261" s="277"/>
      <c r="U261" s="15"/>
      <c r="V261" s="15"/>
      <c r="W261" s="15"/>
      <c r="X261" s="15"/>
      <c r="Y261" s="15"/>
      <c r="Z261" s="15"/>
      <c r="AA261" s="15"/>
      <c r="AB261" s="15"/>
      <c r="AC261" s="15"/>
      <c r="AD261" s="15"/>
      <c r="AE261" s="15"/>
      <c r="AT261" s="278" t="s">
        <v>270</v>
      </c>
      <c r="AU261" s="278" t="s">
        <v>83</v>
      </c>
      <c r="AV261" s="15" t="s">
        <v>266</v>
      </c>
      <c r="AW261" s="15" t="s">
        <v>34</v>
      </c>
      <c r="AX261" s="15" t="s">
        <v>81</v>
      </c>
      <c r="AY261" s="278" t="s">
        <v>259</v>
      </c>
    </row>
    <row r="262" s="2" customFormat="1" ht="33" customHeight="1">
      <c r="A262" s="40"/>
      <c r="B262" s="41"/>
      <c r="C262" s="230" t="s">
        <v>502</v>
      </c>
      <c r="D262" s="230" t="s">
        <v>261</v>
      </c>
      <c r="E262" s="231" t="s">
        <v>503</v>
      </c>
      <c r="F262" s="232" t="s">
        <v>504</v>
      </c>
      <c r="G262" s="233" t="s">
        <v>358</v>
      </c>
      <c r="H262" s="234">
        <v>2.3799999999999999</v>
      </c>
      <c r="I262" s="235"/>
      <c r="J262" s="236">
        <f>ROUND(I262*H262,2)</f>
        <v>0</v>
      </c>
      <c r="K262" s="232" t="s">
        <v>265</v>
      </c>
      <c r="L262" s="46"/>
      <c r="M262" s="237" t="s">
        <v>21</v>
      </c>
      <c r="N262" s="238" t="s">
        <v>46</v>
      </c>
      <c r="O262" s="86"/>
      <c r="P262" s="239">
        <f>O262*H262</f>
        <v>0</v>
      </c>
      <c r="Q262" s="239">
        <v>0.01282</v>
      </c>
      <c r="R262" s="239">
        <f>Q262*H262</f>
        <v>0.0305116</v>
      </c>
      <c r="S262" s="239">
        <v>0</v>
      </c>
      <c r="T262" s="240">
        <f>S262*H262</f>
        <v>0</v>
      </c>
      <c r="U262" s="40"/>
      <c r="V262" s="40"/>
      <c r="W262" s="40"/>
      <c r="X262" s="40"/>
      <c r="Y262" s="40"/>
      <c r="Z262" s="40"/>
      <c r="AA262" s="40"/>
      <c r="AB262" s="40"/>
      <c r="AC262" s="40"/>
      <c r="AD262" s="40"/>
      <c r="AE262" s="40"/>
      <c r="AR262" s="241" t="s">
        <v>266</v>
      </c>
      <c r="AT262" s="241" t="s">
        <v>261</v>
      </c>
      <c r="AU262" s="241" t="s">
        <v>83</v>
      </c>
      <c r="AY262" s="19" t="s">
        <v>259</v>
      </c>
      <c r="BE262" s="242">
        <f>IF(N262="základní",J262,0)</f>
        <v>0</v>
      </c>
      <c r="BF262" s="242">
        <f>IF(N262="snížená",J262,0)</f>
        <v>0</v>
      </c>
      <c r="BG262" s="242">
        <f>IF(N262="zákl. přenesená",J262,0)</f>
        <v>0</v>
      </c>
      <c r="BH262" s="242">
        <f>IF(N262="sníž. přenesená",J262,0)</f>
        <v>0</v>
      </c>
      <c r="BI262" s="242">
        <f>IF(N262="nulová",J262,0)</f>
        <v>0</v>
      </c>
      <c r="BJ262" s="19" t="s">
        <v>83</v>
      </c>
      <c r="BK262" s="242">
        <f>ROUND(I262*H262,2)</f>
        <v>0</v>
      </c>
      <c r="BL262" s="19" t="s">
        <v>266</v>
      </c>
      <c r="BM262" s="241" t="s">
        <v>505</v>
      </c>
    </row>
    <row r="263" s="14" customFormat="1">
      <c r="A263" s="14"/>
      <c r="B263" s="257"/>
      <c r="C263" s="258"/>
      <c r="D263" s="243" t="s">
        <v>270</v>
      </c>
      <c r="E263" s="259" t="s">
        <v>21</v>
      </c>
      <c r="F263" s="260" t="s">
        <v>506</v>
      </c>
      <c r="G263" s="258"/>
      <c r="H263" s="261">
        <v>2.3799999999999999</v>
      </c>
      <c r="I263" s="262"/>
      <c r="J263" s="258"/>
      <c r="K263" s="258"/>
      <c r="L263" s="263"/>
      <c r="M263" s="264"/>
      <c r="N263" s="265"/>
      <c r="O263" s="265"/>
      <c r="P263" s="265"/>
      <c r="Q263" s="265"/>
      <c r="R263" s="265"/>
      <c r="S263" s="265"/>
      <c r="T263" s="266"/>
      <c r="U263" s="14"/>
      <c r="V263" s="14"/>
      <c r="W263" s="14"/>
      <c r="X263" s="14"/>
      <c r="Y263" s="14"/>
      <c r="Z263" s="14"/>
      <c r="AA263" s="14"/>
      <c r="AB263" s="14"/>
      <c r="AC263" s="14"/>
      <c r="AD263" s="14"/>
      <c r="AE263" s="14"/>
      <c r="AT263" s="267" t="s">
        <v>270</v>
      </c>
      <c r="AU263" s="267" t="s">
        <v>83</v>
      </c>
      <c r="AV263" s="14" t="s">
        <v>83</v>
      </c>
      <c r="AW263" s="14" t="s">
        <v>34</v>
      </c>
      <c r="AX263" s="14" t="s">
        <v>74</v>
      </c>
      <c r="AY263" s="267" t="s">
        <v>259</v>
      </c>
    </row>
    <row r="264" s="15" customFormat="1">
      <c r="A264" s="15"/>
      <c r="B264" s="268"/>
      <c r="C264" s="269"/>
      <c r="D264" s="243" t="s">
        <v>270</v>
      </c>
      <c r="E264" s="270" t="s">
        <v>21</v>
      </c>
      <c r="F264" s="271" t="s">
        <v>273</v>
      </c>
      <c r="G264" s="269"/>
      <c r="H264" s="272">
        <v>2.3799999999999999</v>
      </c>
      <c r="I264" s="273"/>
      <c r="J264" s="269"/>
      <c r="K264" s="269"/>
      <c r="L264" s="274"/>
      <c r="M264" s="275"/>
      <c r="N264" s="276"/>
      <c r="O264" s="276"/>
      <c r="P264" s="276"/>
      <c r="Q264" s="276"/>
      <c r="R264" s="276"/>
      <c r="S264" s="276"/>
      <c r="T264" s="277"/>
      <c r="U264" s="15"/>
      <c r="V264" s="15"/>
      <c r="W264" s="15"/>
      <c r="X264" s="15"/>
      <c r="Y264" s="15"/>
      <c r="Z264" s="15"/>
      <c r="AA264" s="15"/>
      <c r="AB264" s="15"/>
      <c r="AC264" s="15"/>
      <c r="AD264" s="15"/>
      <c r="AE264" s="15"/>
      <c r="AT264" s="278" t="s">
        <v>270</v>
      </c>
      <c r="AU264" s="278" t="s">
        <v>83</v>
      </c>
      <c r="AV264" s="15" t="s">
        <v>266</v>
      </c>
      <c r="AW264" s="15" t="s">
        <v>34</v>
      </c>
      <c r="AX264" s="15" t="s">
        <v>81</v>
      </c>
      <c r="AY264" s="278" t="s">
        <v>259</v>
      </c>
    </row>
    <row r="265" s="2" customFormat="1" ht="33" customHeight="1">
      <c r="A265" s="40"/>
      <c r="B265" s="41"/>
      <c r="C265" s="230" t="s">
        <v>507</v>
      </c>
      <c r="D265" s="230" t="s">
        <v>261</v>
      </c>
      <c r="E265" s="231" t="s">
        <v>508</v>
      </c>
      <c r="F265" s="232" t="s">
        <v>509</v>
      </c>
      <c r="G265" s="233" t="s">
        <v>358</v>
      </c>
      <c r="H265" s="234">
        <v>2.3799999999999999</v>
      </c>
      <c r="I265" s="235"/>
      <c r="J265" s="236">
        <f>ROUND(I265*H265,2)</f>
        <v>0</v>
      </c>
      <c r="K265" s="232" t="s">
        <v>265</v>
      </c>
      <c r="L265" s="46"/>
      <c r="M265" s="237" t="s">
        <v>21</v>
      </c>
      <c r="N265" s="238" t="s">
        <v>46</v>
      </c>
      <c r="O265" s="86"/>
      <c r="P265" s="239">
        <f>O265*H265</f>
        <v>0</v>
      </c>
      <c r="Q265" s="239">
        <v>0</v>
      </c>
      <c r="R265" s="239">
        <f>Q265*H265</f>
        <v>0</v>
      </c>
      <c r="S265" s="239">
        <v>0</v>
      </c>
      <c r="T265" s="240">
        <f>S265*H265</f>
        <v>0</v>
      </c>
      <c r="U265" s="40"/>
      <c r="V265" s="40"/>
      <c r="W265" s="40"/>
      <c r="X265" s="40"/>
      <c r="Y265" s="40"/>
      <c r="Z265" s="40"/>
      <c r="AA265" s="40"/>
      <c r="AB265" s="40"/>
      <c r="AC265" s="40"/>
      <c r="AD265" s="40"/>
      <c r="AE265" s="40"/>
      <c r="AR265" s="241" t="s">
        <v>266</v>
      </c>
      <c r="AT265" s="241" t="s">
        <v>261</v>
      </c>
      <c r="AU265" s="241" t="s">
        <v>83</v>
      </c>
      <c r="AY265" s="19" t="s">
        <v>259</v>
      </c>
      <c r="BE265" s="242">
        <f>IF(N265="základní",J265,0)</f>
        <v>0</v>
      </c>
      <c r="BF265" s="242">
        <f>IF(N265="snížená",J265,0)</f>
        <v>0</v>
      </c>
      <c r="BG265" s="242">
        <f>IF(N265="zákl. přenesená",J265,0)</f>
        <v>0</v>
      </c>
      <c r="BH265" s="242">
        <f>IF(N265="sníž. přenesená",J265,0)</f>
        <v>0</v>
      </c>
      <c r="BI265" s="242">
        <f>IF(N265="nulová",J265,0)</f>
        <v>0</v>
      </c>
      <c r="BJ265" s="19" t="s">
        <v>83</v>
      </c>
      <c r="BK265" s="242">
        <f>ROUND(I265*H265,2)</f>
        <v>0</v>
      </c>
      <c r="BL265" s="19" t="s">
        <v>266</v>
      </c>
      <c r="BM265" s="241" t="s">
        <v>510</v>
      </c>
    </row>
    <row r="266" s="12" customFormat="1" ht="22.8" customHeight="1">
      <c r="A266" s="12"/>
      <c r="B266" s="214"/>
      <c r="C266" s="215"/>
      <c r="D266" s="216" t="s">
        <v>73</v>
      </c>
      <c r="E266" s="228" t="s">
        <v>291</v>
      </c>
      <c r="F266" s="228" t="s">
        <v>511</v>
      </c>
      <c r="G266" s="215"/>
      <c r="H266" s="215"/>
      <c r="I266" s="218"/>
      <c r="J266" s="229">
        <f>BK266</f>
        <v>0</v>
      </c>
      <c r="K266" s="215"/>
      <c r="L266" s="220"/>
      <c r="M266" s="221"/>
      <c r="N266" s="222"/>
      <c r="O266" s="222"/>
      <c r="P266" s="223">
        <f>SUM(P267:P485)</f>
        <v>0</v>
      </c>
      <c r="Q266" s="222"/>
      <c r="R266" s="223">
        <f>SUM(R267:R485)</f>
        <v>17.200947039999999</v>
      </c>
      <c r="S266" s="222"/>
      <c r="T266" s="224">
        <f>SUM(T267:T485)</f>
        <v>0</v>
      </c>
      <c r="U266" s="12"/>
      <c r="V266" s="12"/>
      <c r="W266" s="12"/>
      <c r="X266" s="12"/>
      <c r="Y266" s="12"/>
      <c r="Z266" s="12"/>
      <c r="AA266" s="12"/>
      <c r="AB266" s="12"/>
      <c r="AC266" s="12"/>
      <c r="AD266" s="12"/>
      <c r="AE266" s="12"/>
      <c r="AR266" s="225" t="s">
        <v>81</v>
      </c>
      <c r="AT266" s="226" t="s">
        <v>73</v>
      </c>
      <c r="AU266" s="226" t="s">
        <v>81</v>
      </c>
      <c r="AY266" s="225" t="s">
        <v>259</v>
      </c>
      <c r="BK266" s="227">
        <f>SUM(BK267:BK485)</f>
        <v>0</v>
      </c>
    </row>
    <row r="267" s="2" customFormat="1" ht="21.75" customHeight="1">
      <c r="A267" s="40"/>
      <c r="B267" s="41"/>
      <c r="C267" s="230" t="s">
        <v>512</v>
      </c>
      <c r="D267" s="230" t="s">
        <v>261</v>
      </c>
      <c r="E267" s="231" t="s">
        <v>513</v>
      </c>
      <c r="F267" s="232" t="s">
        <v>514</v>
      </c>
      <c r="G267" s="233" t="s">
        <v>358</v>
      </c>
      <c r="H267" s="234">
        <v>30.870000000000001</v>
      </c>
      <c r="I267" s="235"/>
      <c r="J267" s="236">
        <f>ROUND(I267*H267,2)</f>
        <v>0</v>
      </c>
      <c r="K267" s="232" t="s">
        <v>265</v>
      </c>
      <c r="L267" s="46"/>
      <c r="M267" s="237" t="s">
        <v>21</v>
      </c>
      <c r="N267" s="238" t="s">
        <v>46</v>
      </c>
      <c r="O267" s="86"/>
      <c r="P267" s="239">
        <f>O267*H267</f>
        <v>0</v>
      </c>
      <c r="Q267" s="239">
        <v>0.00025999999999999998</v>
      </c>
      <c r="R267" s="239">
        <f>Q267*H267</f>
        <v>0.008026199999999999</v>
      </c>
      <c r="S267" s="239">
        <v>0</v>
      </c>
      <c r="T267" s="240">
        <f>S267*H267</f>
        <v>0</v>
      </c>
      <c r="U267" s="40"/>
      <c r="V267" s="40"/>
      <c r="W267" s="40"/>
      <c r="X267" s="40"/>
      <c r="Y267" s="40"/>
      <c r="Z267" s="40"/>
      <c r="AA267" s="40"/>
      <c r="AB267" s="40"/>
      <c r="AC267" s="40"/>
      <c r="AD267" s="40"/>
      <c r="AE267" s="40"/>
      <c r="AR267" s="241" t="s">
        <v>266</v>
      </c>
      <c r="AT267" s="241" t="s">
        <v>261</v>
      </c>
      <c r="AU267" s="241" t="s">
        <v>83</v>
      </c>
      <c r="AY267" s="19" t="s">
        <v>259</v>
      </c>
      <c r="BE267" s="242">
        <f>IF(N267="základní",J267,0)</f>
        <v>0</v>
      </c>
      <c r="BF267" s="242">
        <f>IF(N267="snížená",J267,0)</f>
        <v>0</v>
      </c>
      <c r="BG267" s="242">
        <f>IF(N267="zákl. přenesená",J267,0)</f>
        <v>0</v>
      </c>
      <c r="BH267" s="242">
        <f>IF(N267="sníž. přenesená",J267,0)</f>
        <v>0</v>
      </c>
      <c r="BI267" s="242">
        <f>IF(N267="nulová",J267,0)</f>
        <v>0</v>
      </c>
      <c r="BJ267" s="19" t="s">
        <v>83</v>
      </c>
      <c r="BK267" s="242">
        <f>ROUND(I267*H267,2)</f>
        <v>0</v>
      </c>
      <c r="BL267" s="19" t="s">
        <v>266</v>
      </c>
      <c r="BM267" s="241" t="s">
        <v>515</v>
      </c>
    </row>
    <row r="268" s="14" customFormat="1">
      <c r="A268" s="14"/>
      <c r="B268" s="257"/>
      <c r="C268" s="258"/>
      <c r="D268" s="243" t="s">
        <v>270</v>
      </c>
      <c r="E268" s="259" t="s">
        <v>21</v>
      </c>
      <c r="F268" s="260" t="s">
        <v>171</v>
      </c>
      <c r="G268" s="258"/>
      <c r="H268" s="261">
        <v>30.870000000000001</v>
      </c>
      <c r="I268" s="262"/>
      <c r="J268" s="258"/>
      <c r="K268" s="258"/>
      <c r="L268" s="263"/>
      <c r="M268" s="264"/>
      <c r="N268" s="265"/>
      <c r="O268" s="265"/>
      <c r="P268" s="265"/>
      <c r="Q268" s="265"/>
      <c r="R268" s="265"/>
      <c r="S268" s="265"/>
      <c r="T268" s="266"/>
      <c r="U268" s="14"/>
      <c r="V268" s="14"/>
      <c r="W268" s="14"/>
      <c r="X268" s="14"/>
      <c r="Y268" s="14"/>
      <c r="Z268" s="14"/>
      <c r="AA268" s="14"/>
      <c r="AB268" s="14"/>
      <c r="AC268" s="14"/>
      <c r="AD268" s="14"/>
      <c r="AE268" s="14"/>
      <c r="AT268" s="267" t="s">
        <v>270</v>
      </c>
      <c r="AU268" s="267" t="s">
        <v>83</v>
      </c>
      <c r="AV268" s="14" t="s">
        <v>83</v>
      </c>
      <c r="AW268" s="14" t="s">
        <v>34</v>
      </c>
      <c r="AX268" s="14" t="s">
        <v>74</v>
      </c>
      <c r="AY268" s="267" t="s">
        <v>259</v>
      </c>
    </row>
    <row r="269" s="15" customFormat="1">
      <c r="A269" s="15"/>
      <c r="B269" s="268"/>
      <c r="C269" s="269"/>
      <c r="D269" s="243" t="s">
        <v>270</v>
      </c>
      <c r="E269" s="270" t="s">
        <v>21</v>
      </c>
      <c r="F269" s="271" t="s">
        <v>273</v>
      </c>
      <c r="G269" s="269"/>
      <c r="H269" s="272">
        <v>30.870000000000001</v>
      </c>
      <c r="I269" s="273"/>
      <c r="J269" s="269"/>
      <c r="K269" s="269"/>
      <c r="L269" s="274"/>
      <c r="M269" s="275"/>
      <c r="N269" s="276"/>
      <c r="O269" s="276"/>
      <c r="P269" s="276"/>
      <c r="Q269" s="276"/>
      <c r="R269" s="276"/>
      <c r="S269" s="276"/>
      <c r="T269" s="277"/>
      <c r="U269" s="15"/>
      <c r="V269" s="15"/>
      <c r="W269" s="15"/>
      <c r="X269" s="15"/>
      <c r="Y269" s="15"/>
      <c r="Z269" s="15"/>
      <c r="AA269" s="15"/>
      <c r="AB269" s="15"/>
      <c r="AC269" s="15"/>
      <c r="AD269" s="15"/>
      <c r="AE269" s="15"/>
      <c r="AT269" s="278" t="s">
        <v>270</v>
      </c>
      <c r="AU269" s="278" t="s">
        <v>83</v>
      </c>
      <c r="AV269" s="15" t="s">
        <v>266</v>
      </c>
      <c r="AW269" s="15" t="s">
        <v>34</v>
      </c>
      <c r="AX269" s="15" t="s">
        <v>81</v>
      </c>
      <c r="AY269" s="278" t="s">
        <v>259</v>
      </c>
    </row>
    <row r="270" s="2" customFormat="1" ht="33" customHeight="1">
      <c r="A270" s="40"/>
      <c r="B270" s="41"/>
      <c r="C270" s="230" t="s">
        <v>516</v>
      </c>
      <c r="D270" s="230" t="s">
        <v>261</v>
      </c>
      <c r="E270" s="231" t="s">
        <v>517</v>
      </c>
      <c r="F270" s="232" t="s">
        <v>518</v>
      </c>
      <c r="G270" s="233" t="s">
        <v>358</v>
      </c>
      <c r="H270" s="234">
        <v>30.870000000000001</v>
      </c>
      <c r="I270" s="235"/>
      <c r="J270" s="236">
        <f>ROUND(I270*H270,2)</f>
        <v>0</v>
      </c>
      <c r="K270" s="232" t="s">
        <v>265</v>
      </c>
      <c r="L270" s="46"/>
      <c r="M270" s="237" t="s">
        <v>21</v>
      </c>
      <c r="N270" s="238" t="s">
        <v>46</v>
      </c>
      <c r="O270" s="86"/>
      <c r="P270" s="239">
        <f>O270*H270</f>
        <v>0</v>
      </c>
      <c r="Q270" s="239">
        <v>0.0043800000000000002</v>
      </c>
      <c r="R270" s="239">
        <f>Q270*H270</f>
        <v>0.13521060000000001</v>
      </c>
      <c r="S270" s="239">
        <v>0</v>
      </c>
      <c r="T270" s="240">
        <f>S270*H270</f>
        <v>0</v>
      </c>
      <c r="U270" s="40"/>
      <c r="V270" s="40"/>
      <c r="W270" s="40"/>
      <c r="X270" s="40"/>
      <c r="Y270" s="40"/>
      <c r="Z270" s="40"/>
      <c r="AA270" s="40"/>
      <c r="AB270" s="40"/>
      <c r="AC270" s="40"/>
      <c r="AD270" s="40"/>
      <c r="AE270" s="40"/>
      <c r="AR270" s="241" t="s">
        <v>266</v>
      </c>
      <c r="AT270" s="241" t="s">
        <v>261</v>
      </c>
      <c r="AU270" s="241" t="s">
        <v>83</v>
      </c>
      <c r="AY270" s="19" t="s">
        <v>259</v>
      </c>
      <c r="BE270" s="242">
        <f>IF(N270="základní",J270,0)</f>
        <v>0</v>
      </c>
      <c r="BF270" s="242">
        <f>IF(N270="snížená",J270,0)</f>
        <v>0</v>
      </c>
      <c r="BG270" s="242">
        <f>IF(N270="zákl. přenesená",J270,0)</f>
        <v>0</v>
      </c>
      <c r="BH270" s="242">
        <f>IF(N270="sníž. přenesená",J270,0)</f>
        <v>0</v>
      </c>
      <c r="BI270" s="242">
        <f>IF(N270="nulová",J270,0)</f>
        <v>0</v>
      </c>
      <c r="BJ270" s="19" t="s">
        <v>83</v>
      </c>
      <c r="BK270" s="242">
        <f>ROUND(I270*H270,2)</f>
        <v>0</v>
      </c>
      <c r="BL270" s="19" t="s">
        <v>266</v>
      </c>
      <c r="BM270" s="241" t="s">
        <v>519</v>
      </c>
    </row>
    <row r="271" s="2" customFormat="1">
      <c r="A271" s="40"/>
      <c r="B271" s="41"/>
      <c r="C271" s="42"/>
      <c r="D271" s="243" t="s">
        <v>268</v>
      </c>
      <c r="E271" s="42"/>
      <c r="F271" s="244" t="s">
        <v>520</v>
      </c>
      <c r="G271" s="42"/>
      <c r="H271" s="42"/>
      <c r="I271" s="150"/>
      <c r="J271" s="42"/>
      <c r="K271" s="42"/>
      <c r="L271" s="46"/>
      <c r="M271" s="245"/>
      <c r="N271" s="246"/>
      <c r="O271" s="86"/>
      <c r="P271" s="86"/>
      <c r="Q271" s="86"/>
      <c r="R271" s="86"/>
      <c r="S271" s="86"/>
      <c r="T271" s="87"/>
      <c r="U271" s="40"/>
      <c r="V271" s="40"/>
      <c r="W271" s="40"/>
      <c r="X271" s="40"/>
      <c r="Y271" s="40"/>
      <c r="Z271" s="40"/>
      <c r="AA271" s="40"/>
      <c r="AB271" s="40"/>
      <c r="AC271" s="40"/>
      <c r="AD271" s="40"/>
      <c r="AE271" s="40"/>
      <c r="AT271" s="19" t="s">
        <v>268</v>
      </c>
      <c r="AU271" s="19" t="s">
        <v>83</v>
      </c>
    </row>
    <row r="272" s="14" customFormat="1">
      <c r="A272" s="14"/>
      <c r="B272" s="257"/>
      <c r="C272" s="258"/>
      <c r="D272" s="243" t="s">
        <v>270</v>
      </c>
      <c r="E272" s="259" t="s">
        <v>21</v>
      </c>
      <c r="F272" s="260" t="s">
        <v>171</v>
      </c>
      <c r="G272" s="258"/>
      <c r="H272" s="261">
        <v>30.870000000000001</v>
      </c>
      <c r="I272" s="262"/>
      <c r="J272" s="258"/>
      <c r="K272" s="258"/>
      <c r="L272" s="263"/>
      <c r="M272" s="264"/>
      <c r="N272" s="265"/>
      <c r="O272" s="265"/>
      <c r="P272" s="265"/>
      <c r="Q272" s="265"/>
      <c r="R272" s="265"/>
      <c r="S272" s="265"/>
      <c r="T272" s="266"/>
      <c r="U272" s="14"/>
      <c r="V272" s="14"/>
      <c r="W272" s="14"/>
      <c r="X272" s="14"/>
      <c r="Y272" s="14"/>
      <c r="Z272" s="14"/>
      <c r="AA272" s="14"/>
      <c r="AB272" s="14"/>
      <c r="AC272" s="14"/>
      <c r="AD272" s="14"/>
      <c r="AE272" s="14"/>
      <c r="AT272" s="267" t="s">
        <v>270</v>
      </c>
      <c r="AU272" s="267" t="s">
        <v>83</v>
      </c>
      <c r="AV272" s="14" t="s">
        <v>83</v>
      </c>
      <c r="AW272" s="14" t="s">
        <v>34</v>
      </c>
      <c r="AX272" s="14" t="s">
        <v>74</v>
      </c>
      <c r="AY272" s="267" t="s">
        <v>259</v>
      </c>
    </row>
    <row r="273" s="15" customFormat="1">
      <c r="A273" s="15"/>
      <c r="B273" s="268"/>
      <c r="C273" s="269"/>
      <c r="D273" s="243" t="s">
        <v>270</v>
      </c>
      <c r="E273" s="270" t="s">
        <v>21</v>
      </c>
      <c r="F273" s="271" t="s">
        <v>273</v>
      </c>
      <c r="G273" s="269"/>
      <c r="H273" s="272">
        <v>30.870000000000001</v>
      </c>
      <c r="I273" s="273"/>
      <c r="J273" s="269"/>
      <c r="K273" s="269"/>
      <c r="L273" s="274"/>
      <c r="M273" s="275"/>
      <c r="N273" s="276"/>
      <c r="O273" s="276"/>
      <c r="P273" s="276"/>
      <c r="Q273" s="276"/>
      <c r="R273" s="276"/>
      <c r="S273" s="276"/>
      <c r="T273" s="277"/>
      <c r="U273" s="15"/>
      <c r="V273" s="15"/>
      <c r="W273" s="15"/>
      <c r="X273" s="15"/>
      <c r="Y273" s="15"/>
      <c r="Z273" s="15"/>
      <c r="AA273" s="15"/>
      <c r="AB273" s="15"/>
      <c r="AC273" s="15"/>
      <c r="AD273" s="15"/>
      <c r="AE273" s="15"/>
      <c r="AT273" s="278" t="s">
        <v>270</v>
      </c>
      <c r="AU273" s="278" t="s">
        <v>83</v>
      </c>
      <c r="AV273" s="15" t="s">
        <v>266</v>
      </c>
      <c r="AW273" s="15" t="s">
        <v>34</v>
      </c>
      <c r="AX273" s="15" t="s">
        <v>81</v>
      </c>
      <c r="AY273" s="278" t="s">
        <v>259</v>
      </c>
    </row>
    <row r="274" s="2" customFormat="1" ht="21.75" customHeight="1">
      <c r="A274" s="40"/>
      <c r="B274" s="41"/>
      <c r="C274" s="230" t="s">
        <v>521</v>
      </c>
      <c r="D274" s="230" t="s">
        <v>261</v>
      </c>
      <c r="E274" s="231" t="s">
        <v>522</v>
      </c>
      <c r="F274" s="232" t="s">
        <v>523</v>
      </c>
      <c r="G274" s="233" t="s">
        <v>358</v>
      </c>
      <c r="H274" s="234">
        <v>30.870000000000001</v>
      </c>
      <c r="I274" s="235"/>
      <c r="J274" s="236">
        <f>ROUND(I274*H274,2)</f>
        <v>0</v>
      </c>
      <c r="K274" s="232" t="s">
        <v>265</v>
      </c>
      <c r="L274" s="46"/>
      <c r="M274" s="237" t="s">
        <v>21</v>
      </c>
      <c r="N274" s="238" t="s">
        <v>46</v>
      </c>
      <c r="O274" s="86"/>
      <c r="P274" s="239">
        <f>O274*H274</f>
        <v>0</v>
      </c>
      <c r="Q274" s="239">
        <v>0.0030000000000000001</v>
      </c>
      <c r="R274" s="239">
        <f>Q274*H274</f>
        <v>0.092610000000000012</v>
      </c>
      <c r="S274" s="239">
        <v>0</v>
      </c>
      <c r="T274" s="240">
        <f>S274*H274</f>
        <v>0</v>
      </c>
      <c r="U274" s="40"/>
      <c r="V274" s="40"/>
      <c r="W274" s="40"/>
      <c r="X274" s="40"/>
      <c r="Y274" s="40"/>
      <c r="Z274" s="40"/>
      <c r="AA274" s="40"/>
      <c r="AB274" s="40"/>
      <c r="AC274" s="40"/>
      <c r="AD274" s="40"/>
      <c r="AE274" s="40"/>
      <c r="AR274" s="241" t="s">
        <v>266</v>
      </c>
      <c r="AT274" s="241" t="s">
        <v>261</v>
      </c>
      <c r="AU274" s="241" t="s">
        <v>83</v>
      </c>
      <c r="AY274" s="19" t="s">
        <v>259</v>
      </c>
      <c r="BE274" s="242">
        <f>IF(N274="základní",J274,0)</f>
        <v>0</v>
      </c>
      <c r="BF274" s="242">
        <f>IF(N274="snížená",J274,0)</f>
        <v>0</v>
      </c>
      <c r="BG274" s="242">
        <f>IF(N274="zákl. přenesená",J274,0)</f>
        <v>0</v>
      </c>
      <c r="BH274" s="242">
        <f>IF(N274="sníž. přenesená",J274,0)</f>
        <v>0</v>
      </c>
      <c r="BI274" s="242">
        <f>IF(N274="nulová",J274,0)</f>
        <v>0</v>
      </c>
      <c r="BJ274" s="19" t="s">
        <v>83</v>
      </c>
      <c r="BK274" s="242">
        <f>ROUND(I274*H274,2)</f>
        <v>0</v>
      </c>
      <c r="BL274" s="19" t="s">
        <v>266</v>
      </c>
      <c r="BM274" s="241" t="s">
        <v>524</v>
      </c>
    </row>
    <row r="275" s="14" customFormat="1">
      <c r="A275" s="14"/>
      <c r="B275" s="257"/>
      <c r="C275" s="258"/>
      <c r="D275" s="243" t="s">
        <v>270</v>
      </c>
      <c r="E275" s="259" t="s">
        <v>21</v>
      </c>
      <c r="F275" s="260" t="s">
        <v>171</v>
      </c>
      <c r="G275" s="258"/>
      <c r="H275" s="261">
        <v>30.870000000000001</v>
      </c>
      <c r="I275" s="262"/>
      <c r="J275" s="258"/>
      <c r="K275" s="258"/>
      <c r="L275" s="263"/>
      <c r="M275" s="264"/>
      <c r="N275" s="265"/>
      <c r="O275" s="265"/>
      <c r="P275" s="265"/>
      <c r="Q275" s="265"/>
      <c r="R275" s="265"/>
      <c r="S275" s="265"/>
      <c r="T275" s="266"/>
      <c r="U275" s="14"/>
      <c r="V275" s="14"/>
      <c r="W275" s="14"/>
      <c r="X275" s="14"/>
      <c r="Y275" s="14"/>
      <c r="Z275" s="14"/>
      <c r="AA275" s="14"/>
      <c r="AB275" s="14"/>
      <c r="AC275" s="14"/>
      <c r="AD275" s="14"/>
      <c r="AE275" s="14"/>
      <c r="AT275" s="267" t="s">
        <v>270</v>
      </c>
      <c r="AU275" s="267" t="s">
        <v>83</v>
      </c>
      <c r="AV275" s="14" t="s">
        <v>83</v>
      </c>
      <c r="AW275" s="14" t="s">
        <v>34</v>
      </c>
      <c r="AX275" s="14" t="s">
        <v>74</v>
      </c>
      <c r="AY275" s="267" t="s">
        <v>259</v>
      </c>
    </row>
    <row r="276" s="15" customFormat="1">
      <c r="A276" s="15"/>
      <c r="B276" s="268"/>
      <c r="C276" s="269"/>
      <c r="D276" s="243" t="s">
        <v>270</v>
      </c>
      <c r="E276" s="270" t="s">
        <v>21</v>
      </c>
      <c r="F276" s="271" t="s">
        <v>273</v>
      </c>
      <c r="G276" s="269"/>
      <c r="H276" s="272">
        <v>30.870000000000001</v>
      </c>
      <c r="I276" s="273"/>
      <c r="J276" s="269"/>
      <c r="K276" s="269"/>
      <c r="L276" s="274"/>
      <c r="M276" s="275"/>
      <c r="N276" s="276"/>
      <c r="O276" s="276"/>
      <c r="P276" s="276"/>
      <c r="Q276" s="276"/>
      <c r="R276" s="276"/>
      <c r="S276" s="276"/>
      <c r="T276" s="277"/>
      <c r="U276" s="15"/>
      <c r="V276" s="15"/>
      <c r="W276" s="15"/>
      <c r="X276" s="15"/>
      <c r="Y276" s="15"/>
      <c r="Z276" s="15"/>
      <c r="AA276" s="15"/>
      <c r="AB276" s="15"/>
      <c r="AC276" s="15"/>
      <c r="AD276" s="15"/>
      <c r="AE276" s="15"/>
      <c r="AT276" s="278" t="s">
        <v>270</v>
      </c>
      <c r="AU276" s="278" t="s">
        <v>83</v>
      </c>
      <c r="AV276" s="15" t="s">
        <v>266</v>
      </c>
      <c r="AW276" s="15" t="s">
        <v>34</v>
      </c>
      <c r="AX276" s="15" t="s">
        <v>81</v>
      </c>
      <c r="AY276" s="278" t="s">
        <v>259</v>
      </c>
    </row>
    <row r="277" s="2" customFormat="1" ht="21.75" customHeight="1">
      <c r="A277" s="40"/>
      <c r="B277" s="41"/>
      <c r="C277" s="230" t="s">
        <v>525</v>
      </c>
      <c r="D277" s="230" t="s">
        <v>261</v>
      </c>
      <c r="E277" s="231" t="s">
        <v>526</v>
      </c>
      <c r="F277" s="232" t="s">
        <v>527</v>
      </c>
      <c r="G277" s="233" t="s">
        <v>358</v>
      </c>
      <c r="H277" s="234">
        <v>97.593999999999994</v>
      </c>
      <c r="I277" s="235"/>
      <c r="J277" s="236">
        <f>ROUND(I277*H277,2)</f>
        <v>0</v>
      </c>
      <c r="K277" s="232" t="s">
        <v>265</v>
      </c>
      <c r="L277" s="46"/>
      <c r="M277" s="237" t="s">
        <v>21</v>
      </c>
      <c r="N277" s="238" t="s">
        <v>46</v>
      </c>
      <c r="O277" s="86"/>
      <c r="P277" s="239">
        <f>O277*H277</f>
        <v>0</v>
      </c>
      <c r="Q277" s="239">
        <v>0.0073499999999999998</v>
      </c>
      <c r="R277" s="239">
        <f>Q277*H277</f>
        <v>0.7173158999999999</v>
      </c>
      <c r="S277" s="239">
        <v>0</v>
      </c>
      <c r="T277" s="240">
        <f>S277*H277</f>
        <v>0</v>
      </c>
      <c r="U277" s="40"/>
      <c r="V277" s="40"/>
      <c r="W277" s="40"/>
      <c r="X277" s="40"/>
      <c r="Y277" s="40"/>
      <c r="Z277" s="40"/>
      <c r="AA277" s="40"/>
      <c r="AB277" s="40"/>
      <c r="AC277" s="40"/>
      <c r="AD277" s="40"/>
      <c r="AE277" s="40"/>
      <c r="AR277" s="241" t="s">
        <v>266</v>
      </c>
      <c r="AT277" s="241" t="s">
        <v>261</v>
      </c>
      <c r="AU277" s="241" t="s">
        <v>83</v>
      </c>
      <c r="AY277" s="19" t="s">
        <v>259</v>
      </c>
      <c r="BE277" s="242">
        <f>IF(N277="základní",J277,0)</f>
        <v>0</v>
      </c>
      <c r="BF277" s="242">
        <f>IF(N277="snížená",J277,0)</f>
        <v>0</v>
      </c>
      <c r="BG277" s="242">
        <f>IF(N277="zákl. přenesená",J277,0)</f>
        <v>0</v>
      </c>
      <c r="BH277" s="242">
        <f>IF(N277="sníž. přenesená",J277,0)</f>
        <v>0</v>
      </c>
      <c r="BI277" s="242">
        <f>IF(N277="nulová",J277,0)</f>
        <v>0</v>
      </c>
      <c r="BJ277" s="19" t="s">
        <v>83</v>
      </c>
      <c r="BK277" s="242">
        <f>ROUND(I277*H277,2)</f>
        <v>0</v>
      </c>
      <c r="BL277" s="19" t="s">
        <v>266</v>
      </c>
      <c r="BM277" s="241" t="s">
        <v>528</v>
      </c>
    </row>
    <row r="278" s="14" customFormat="1">
      <c r="A278" s="14"/>
      <c r="B278" s="257"/>
      <c r="C278" s="258"/>
      <c r="D278" s="243" t="s">
        <v>270</v>
      </c>
      <c r="E278" s="259" t="s">
        <v>21</v>
      </c>
      <c r="F278" s="260" t="s">
        <v>529</v>
      </c>
      <c r="G278" s="258"/>
      <c r="H278" s="261">
        <v>97.593999999999994</v>
      </c>
      <c r="I278" s="262"/>
      <c r="J278" s="258"/>
      <c r="K278" s="258"/>
      <c r="L278" s="263"/>
      <c r="M278" s="264"/>
      <c r="N278" s="265"/>
      <c r="O278" s="265"/>
      <c r="P278" s="265"/>
      <c r="Q278" s="265"/>
      <c r="R278" s="265"/>
      <c r="S278" s="265"/>
      <c r="T278" s="266"/>
      <c r="U278" s="14"/>
      <c r="V278" s="14"/>
      <c r="W278" s="14"/>
      <c r="X278" s="14"/>
      <c r="Y278" s="14"/>
      <c r="Z278" s="14"/>
      <c r="AA278" s="14"/>
      <c r="AB278" s="14"/>
      <c r="AC278" s="14"/>
      <c r="AD278" s="14"/>
      <c r="AE278" s="14"/>
      <c r="AT278" s="267" t="s">
        <v>270</v>
      </c>
      <c r="AU278" s="267" t="s">
        <v>83</v>
      </c>
      <c r="AV278" s="14" t="s">
        <v>83</v>
      </c>
      <c r="AW278" s="14" t="s">
        <v>34</v>
      </c>
      <c r="AX278" s="14" t="s">
        <v>74</v>
      </c>
      <c r="AY278" s="267" t="s">
        <v>259</v>
      </c>
    </row>
    <row r="279" s="15" customFormat="1">
      <c r="A279" s="15"/>
      <c r="B279" s="268"/>
      <c r="C279" s="269"/>
      <c r="D279" s="243" t="s">
        <v>270</v>
      </c>
      <c r="E279" s="270" t="s">
        <v>21</v>
      </c>
      <c r="F279" s="271" t="s">
        <v>273</v>
      </c>
      <c r="G279" s="269"/>
      <c r="H279" s="272">
        <v>97.593999999999994</v>
      </c>
      <c r="I279" s="273"/>
      <c r="J279" s="269"/>
      <c r="K279" s="269"/>
      <c r="L279" s="274"/>
      <c r="M279" s="275"/>
      <c r="N279" s="276"/>
      <c r="O279" s="276"/>
      <c r="P279" s="276"/>
      <c r="Q279" s="276"/>
      <c r="R279" s="276"/>
      <c r="S279" s="276"/>
      <c r="T279" s="277"/>
      <c r="U279" s="15"/>
      <c r="V279" s="15"/>
      <c r="W279" s="15"/>
      <c r="X279" s="15"/>
      <c r="Y279" s="15"/>
      <c r="Z279" s="15"/>
      <c r="AA279" s="15"/>
      <c r="AB279" s="15"/>
      <c r="AC279" s="15"/>
      <c r="AD279" s="15"/>
      <c r="AE279" s="15"/>
      <c r="AT279" s="278" t="s">
        <v>270</v>
      </c>
      <c r="AU279" s="278" t="s">
        <v>83</v>
      </c>
      <c r="AV279" s="15" t="s">
        <v>266</v>
      </c>
      <c r="AW279" s="15" t="s">
        <v>34</v>
      </c>
      <c r="AX279" s="15" t="s">
        <v>81</v>
      </c>
      <c r="AY279" s="278" t="s">
        <v>259</v>
      </c>
    </row>
    <row r="280" s="2" customFormat="1" ht="21.75" customHeight="1">
      <c r="A280" s="40"/>
      <c r="B280" s="41"/>
      <c r="C280" s="230" t="s">
        <v>530</v>
      </c>
      <c r="D280" s="230" t="s">
        <v>261</v>
      </c>
      <c r="E280" s="231" t="s">
        <v>531</v>
      </c>
      <c r="F280" s="232" t="s">
        <v>532</v>
      </c>
      <c r="G280" s="233" t="s">
        <v>358</v>
      </c>
      <c r="H280" s="234">
        <v>323.90199999999999</v>
      </c>
      <c r="I280" s="235"/>
      <c r="J280" s="236">
        <f>ROUND(I280*H280,2)</f>
        <v>0</v>
      </c>
      <c r="K280" s="232" t="s">
        <v>265</v>
      </c>
      <c r="L280" s="46"/>
      <c r="M280" s="237" t="s">
        <v>21</v>
      </c>
      <c r="N280" s="238" t="s">
        <v>46</v>
      </c>
      <c r="O280" s="86"/>
      <c r="P280" s="239">
        <f>O280*H280</f>
        <v>0</v>
      </c>
      <c r="Q280" s="239">
        <v>0.00025999999999999998</v>
      </c>
      <c r="R280" s="239">
        <f>Q280*H280</f>
        <v>0.084214519999999987</v>
      </c>
      <c r="S280" s="239">
        <v>0</v>
      </c>
      <c r="T280" s="240">
        <f>S280*H280</f>
        <v>0</v>
      </c>
      <c r="U280" s="40"/>
      <c r="V280" s="40"/>
      <c r="W280" s="40"/>
      <c r="X280" s="40"/>
      <c r="Y280" s="40"/>
      <c r="Z280" s="40"/>
      <c r="AA280" s="40"/>
      <c r="AB280" s="40"/>
      <c r="AC280" s="40"/>
      <c r="AD280" s="40"/>
      <c r="AE280" s="40"/>
      <c r="AR280" s="241" t="s">
        <v>266</v>
      </c>
      <c r="AT280" s="241" t="s">
        <v>261</v>
      </c>
      <c r="AU280" s="241" t="s">
        <v>83</v>
      </c>
      <c r="AY280" s="19" t="s">
        <v>259</v>
      </c>
      <c r="BE280" s="242">
        <f>IF(N280="základní",J280,0)</f>
        <v>0</v>
      </c>
      <c r="BF280" s="242">
        <f>IF(N280="snížená",J280,0)</f>
        <v>0</v>
      </c>
      <c r="BG280" s="242">
        <f>IF(N280="zákl. přenesená",J280,0)</f>
        <v>0</v>
      </c>
      <c r="BH280" s="242">
        <f>IF(N280="sníž. přenesená",J280,0)</f>
        <v>0</v>
      </c>
      <c r="BI280" s="242">
        <f>IF(N280="nulová",J280,0)</f>
        <v>0</v>
      </c>
      <c r="BJ280" s="19" t="s">
        <v>83</v>
      </c>
      <c r="BK280" s="242">
        <f>ROUND(I280*H280,2)</f>
        <v>0</v>
      </c>
      <c r="BL280" s="19" t="s">
        <v>266</v>
      </c>
      <c r="BM280" s="241" t="s">
        <v>533</v>
      </c>
    </row>
    <row r="281" s="14" customFormat="1">
      <c r="A281" s="14"/>
      <c r="B281" s="257"/>
      <c r="C281" s="258"/>
      <c r="D281" s="243" t="s">
        <v>270</v>
      </c>
      <c r="E281" s="259" t="s">
        <v>21</v>
      </c>
      <c r="F281" s="260" t="s">
        <v>194</v>
      </c>
      <c r="G281" s="258"/>
      <c r="H281" s="261">
        <v>323.90199999999999</v>
      </c>
      <c r="I281" s="262"/>
      <c r="J281" s="258"/>
      <c r="K281" s="258"/>
      <c r="L281" s="263"/>
      <c r="M281" s="264"/>
      <c r="N281" s="265"/>
      <c r="O281" s="265"/>
      <c r="P281" s="265"/>
      <c r="Q281" s="265"/>
      <c r="R281" s="265"/>
      <c r="S281" s="265"/>
      <c r="T281" s="266"/>
      <c r="U281" s="14"/>
      <c r="V281" s="14"/>
      <c r="W281" s="14"/>
      <c r="X281" s="14"/>
      <c r="Y281" s="14"/>
      <c r="Z281" s="14"/>
      <c r="AA281" s="14"/>
      <c r="AB281" s="14"/>
      <c r="AC281" s="14"/>
      <c r="AD281" s="14"/>
      <c r="AE281" s="14"/>
      <c r="AT281" s="267" t="s">
        <v>270</v>
      </c>
      <c r="AU281" s="267" t="s">
        <v>83</v>
      </c>
      <c r="AV281" s="14" t="s">
        <v>83</v>
      </c>
      <c r="AW281" s="14" t="s">
        <v>34</v>
      </c>
      <c r="AX281" s="14" t="s">
        <v>74</v>
      </c>
      <c r="AY281" s="267" t="s">
        <v>259</v>
      </c>
    </row>
    <row r="282" s="15" customFormat="1">
      <c r="A282" s="15"/>
      <c r="B282" s="268"/>
      <c r="C282" s="269"/>
      <c r="D282" s="243" t="s">
        <v>270</v>
      </c>
      <c r="E282" s="270" t="s">
        <v>21</v>
      </c>
      <c r="F282" s="271" t="s">
        <v>273</v>
      </c>
      <c r="G282" s="269"/>
      <c r="H282" s="272">
        <v>323.90199999999999</v>
      </c>
      <c r="I282" s="273"/>
      <c r="J282" s="269"/>
      <c r="K282" s="269"/>
      <c r="L282" s="274"/>
      <c r="M282" s="275"/>
      <c r="N282" s="276"/>
      <c r="O282" s="276"/>
      <c r="P282" s="276"/>
      <c r="Q282" s="276"/>
      <c r="R282" s="276"/>
      <c r="S282" s="276"/>
      <c r="T282" s="277"/>
      <c r="U282" s="15"/>
      <c r="V282" s="15"/>
      <c r="W282" s="15"/>
      <c r="X282" s="15"/>
      <c r="Y282" s="15"/>
      <c r="Z282" s="15"/>
      <c r="AA282" s="15"/>
      <c r="AB282" s="15"/>
      <c r="AC282" s="15"/>
      <c r="AD282" s="15"/>
      <c r="AE282" s="15"/>
      <c r="AT282" s="278" t="s">
        <v>270</v>
      </c>
      <c r="AU282" s="278" t="s">
        <v>83</v>
      </c>
      <c r="AV282" s="15" t="s">
        <v>266</v>
      </c>
      <c r="AW282" s="15" t="s">
        <v>34</v>
      </c>
      <c r="AX282" s="15" t="s">
        <v>81</v>
      </c>
      <c r="AY282" s="278" t="s">
        <v>259</v>
      </c>
    </row>
    <row r="283" s="2" customFormat="1" ht="21.75" customHeight="1">
      <c r="A283" s="40"/>
      <c r="B283" s="41"/>
      <c r="C283" s="230" t="s">
        <v>534</v>
      </c>
      <c r="D283" s="230" t="s">
        <v>261</v>
      </c>
      <c r="E283" s="231" t="s">
        <v>535</v>
      </c>
      <c r="F283" s="232" t="s">
        <v>536</v>
      </c>
      <c r="G283" s="233" t="s">
        <v>358</v>
      </c>
      <c r="H283" s="234">
        <v>323.90199999999999</v>
      </c>
      <c r="I283" s="235"/>
      <c r="J283" s="236">
        <f>ROUND(I283*H283,2)</f>
        <v>0</v>
      </c>
      <c r="K283" s="232" t="s">
        <v>265</v>
      </c>
      <c r="L283" s="46"/>
      <c r="M283" s="237" t="s">
        <v>21</v>
      </c>
      <c r="N283" s="238" t="s">
        <v>46</v>
      </c>
      <c r="O283" s="86"/>
      <c r="P283" s="239">
        <f>O283*H283</f>
        <v>0</v>
      </c>
      <c r="Q283" s="239">
        <v>0.0030000000000000001</v>
      </c>
      <c r="R283" s="239">
        <f>Q283*H283</f>
        <v>0.97170599999999996</v>
      </c>
      <c r="S283" s="239">
        <v>0</v>
      </c>
      <c r="T283" s="240">
        <f>S283*H283</f>
        <v>0</v>
      </c>
      <c r="U283" s="40"/>
      <c r="V283" s="40"/>
      <c r="W283" s="40"/>
      <c r="X283" s="40"/>
      <c r="Y283" s="40"/>
      <c r="Z283" s="40"/>
      <c r="AA283" s="40"/>
      <c r="AB283" s="40"/>
      <c r="AC283" s="40"/>
      <c r="AD283" s="40"/>
      <c r="AE283" s="40"/>
      <c r="AR283" s="241" t="s">
        <v>266</v>
      </c>
      <c r="AT283" s="241" t="s">
        <v>261</v>
      </c>
      <c r="AU283" s="241" t="s">
        <v>83</v>
      </c>
      <c r="AY283" s="19" t="s">
        <v>259</v>
      </c>
      <c r="BE283" s="242">
        <f>IF(N283="základní",J283,0)</f>
        <v>0</v>
      </c>
      <c r="BF283" s="242">
        <f>IF(N283="snížená",J283,0)</f>
        <v>0</v>
      </c>
      <c r="BG283" s="242">
        <f>IF(N283="zákl. přenesená",J283,0)</f>
        <v>0</v>
      </c>
      <c r="BH283" s="242">
        <f>IF(N283="sníž. přenesená",J283,0)</f>
        <v>0</v>
      </c>
      <c r="BI283" s="242">
        <f>IF(N283="nulová",J283,0)</f>
        <v>0</v>
      </c>
      <c r="BJ283" s="19" t="s">
        <v>83</v>
      </c>
      <c r="BK283" s="242">
        <f>ROUND(I283*H283,2)</f>
        <v>0</v>
      </c>
      <c r="BL283" s="19" t="s">
        <v>266</v>
      </c>
      <c r="BM283" s="241" t="s">
        <v>537</v>
      </c>
    </row>
    <row r="284" s="14" customFormat="1">
      <c r="A284" s="14"/>
      <c r="B284" s="257"/>
      <c r="C284" s="258"/>
      <c r="D284" s="243" t="s">
        <v>270</v>
      </c>
      <c r="E284" s="259" t="s">
        <v>21</v>
      </c>
      <c r="F284" s="260" t="s">
        <v>194</v>
      </c>
      <c r="G284" s="258"/>
      <c r="H284" s="261">
        <v>323.90199999999999</v>
      </c>
      <c r="I284" s="262"/>
      <c r="J284" s="258"/>
      <c r="K284" s="258"/>
      <c r="L284" s="263"/>
      <c r="M284" s="264"/>
      <c r="N284" s="265"/>
      <c r="O284" s="265"/>
      <c r="P284" s="265"/>
      <c r="Q284" s="265"/>
      <c r="R284" s="265"/>
      <c r="S284" s="265"/>
      <c r="T284" s="266"/>
      <c r="U284" s="14"/>
      <c r="V284" s="14"/>
      <c r="W284" s="14"/>
      <c r="X284" s="14"/>
      <c r="Y284" s="14"/>
      <c r="Z284" s="14"/>
      <c r="AA284" s="14"/>
      <c r="AB284" s="14"/>
      <c r="AC284" s="14"/>
      <c r="AD284" s="14"/>
      <c r="AE284" s="14"/>
      <c r="AT284" s="267" t="s">
        <v>270</v>
      </c>
      <c r="AU284" s="267" t="s">
        <v>83</v>
      </c>
      <c r="AV284" s="14" t="s">
        <v>83</v>
      </c>
      <c r="AW284" s="14" t="s">
        <v>34</v>
      </c>
      <c r="AX284" s="14" t="s">
        <v>74</v>
      </c>
      <c r="AY284" s="267" t="s">
        <v>259</v>
      </c>
    </row>
    <row r="285" s="15" customFormat="1">
      <c r="A285" s="15"/>
      <c r="B285" s="268"/>
      <c r="C285" s="269"/>
      <c r="D285" s="243" t="s">
        <v>270</v>
      </c>
      <c r="E285" s="270" t="s">
        <v>21</v>
      </c>
      <c r="F285" s="271" t="s">
        <v>273</v>
      </c>
      <c r="G285" s="269"/>
      <c r="H285" s="272">
        <v>323.90199999999999</v>
      </c>
      <c r="I285" s="273"/>
      <c r="J285" s="269"/>
      <c r="K285" s="269"/>
      <c r="L285" s="274"/>
      <c r="M285" s="275"/>
      <c r="N285" s="276"/>
      <c r="O285" s="276"/>
      <c r="P285" s="276"/>
      <c r="Q285" s="276"/>
      <c r="R285" s="276"/>
      <c r="S285" s="276"/>
      <c r="T285" s="277"/>
      <c r="U285" s="15"/>
      <c r="V285" s="15"/>
      <c r="W285" s="15"/>
      <c r="X285" s="15"/>
      <c r="Y285" s="15"/>
      <c r="Z285" s="15"/>
      <c r="AA285" s="15"/>
      <c r="AB285" s="15"/>
      <c r="AC285" s="15"/>
      <c r="AD285" s="15"/>
      <c r="AE285" s="15"/>
      <c r="AT285" s="278" t="s">
        <v>270</v>
      </c>
      <c r="AU285" s="278" t="s">
        <v>83</v>
      </c>
      <c r="AV285" s="15" t="s">
        <v>266</v>
      </c>
      <c r="AW285" s="15" t="s">
        <v>34</v>
      </c>
      <c r="AX285" s="15" t="s">
        <v>81</v>
      </c>
      <c r="AY285" s="278" t="s">
        <v>259</v>
      </c>
    </row>
    <row r="286" s="2" customFormat="1" ht="33" customHeight="1">
      <c r="A286" s="40"/>
      <c r="B286" s="41"/>
      <c r="C286" s="230" t="s">
        <v>538</v>
      </c>
      <c r="D286" s="230" t="s">
        <v>261</v>
      </c>
      <c r="E286" s="231" t="s">
        <v>539</v>
      </c>
      <c r="F286" s="232" t="s">
        <v>540</v>
      </c>
      <c r="G286" s="233" t="s">
        <v>358</v>
      </c>
      <c r="H286" s="234">
        <v>42.670999999999999</v>
      </c>
      <c r="I286" s="235"/>
      <c r="J286" s="236">
        <f>ROUND(I286*H286,2)</f>
        <v>0</v>
      </c>
      <c r="K286" s="232" t="s">
        <v>265</v>
      </c>
      <c r="L286" s="46"/>
      <c r="M286" s="237" t="s">
        <v>21</v>
      </c>
      <c r="N286" s="238" t="s">
        <v>46</v>
      </c>
      <c r="O286" s="86"/>
      <c r="P286" s="239">
        <f>O286*H286</f>
        <v>0</v>
      </c>
      <c r="Q286" s="239">
        <v>0.015400000000000001</v>
      </c>
      <c r="R286" s="239">
        <f>Q286*H286</f>
        <v>0.65713339999999998</v>
      </c>
      <c r="S286" s="239">
        <v>0</v>
      </c>
      <c r="T286" s="240">
        <f>S286*H286</f>
        <v>0</v>
      </c>
      <c r="U286" s="40"/>
      <c r="V286" s="40"/>
      <c r="W286" s="40"/>
      <c r="X286" s="40"/>
      <c r="Y286" s="40"/>
      <c r="Z286" s="40"/>
      <c r="AA286" s="40"/>
      <c r="AB286" s="40"/>
      <c r="AC286" s="40"/>
      <c r="AD286" s="40"/>
      <c r="AE286" s="40"/>
      <c r="AR286" s="241" t="s">
        <v>266</v>
      </c>
      <c r="AT286" s="241" t="s">
        <v>261</v>
      </c>
      <c r="AU286" s="241" t="s">
        <v>83</v>
      </c>
      <c r="AY286" s="19" t="s">
        <v>259</v>
      </c>
      <c r="BE286" s="242">
        <f>IF(N286="základní",J286,0)</f>
        <v>0</v>
      </c>
      <c r="BF286" s="242">
        <f>IF(N286="snížená",J286,0)</f>
        <v>0</v>
      </c>
      <c r="BG286" s="242">
        <f>IF(N286="zákl. přenesená",J286,0)</f>
        <v>0</v>
      </c>
      <c r="BH286" s="242">
        <f>IF(N286="sníž. přenesená",J286,0)</f>
        <v>0</v>
      </c>
      <c r="BI286" s="242">
        <f>IF(N286="nulová",J286,0)</f>
        <v>0</v>
      </c>
      <c r="BJ286" s="19" t="s">
        <v>83</v>
      </c>
      <c r="BK286" s="242">
        <f>ROUND(I286*H286,2)</f>
        <v>0</v>
      </c>
      <c r="BL286" s="19" t="s">
        <v>266</v>
      </c>
      <c r="BM286" s="241" t="s">
        <v>541</v>
      </c>
    </row>
    <row r="287" s="2" customFormat="1">
      <c r="A287" s="40"/>
      <c r="B287" s="41"/>
      <c r="C287" s="42"/>
      <c r="D287" s="243" t="s">
        <v>268</v>
      </c>
      <c r="E287" s="42"/>
      <c r="F287" s="244" t="s">
        <v>542</v>
      </c>
      <c r="G287" s="42"/>
      <c r="H287" s="42"/>
      <c r="I287" s="150"/>
      <c r="J287" s="42"/>
      <c r="K287" s="42"/>
      <c r="L287" s="46"/>
      <c r="M287" s="245"/>
      <c r="N287" s="246"/>
      <c r="O287" s="86"/>
      <c r="P287" s="86"/>
      <c r="Q287" s="86"/>
      <c r="R287" s="86"/>
      <c r="S287" s="86"/>
      <c r="T287" s="87"/>
      <c r="U287" s="40"/>
      <c r="V287" s="40"/>
      <c r="W287" s="40"/>
      <c r="X287" s="40"/>
      <c r="Y287" s="40"/>
      <c r="Z287" s="40"/>
      <c r="AA287" s="40"/>
      <c r="AB287" s="40"/>
      <c r="AC287" s="40"/>
      <c r="AD287" s="40"/>
      <c r="AE287" s="40"/>
      <c r="AT287" s="19" t="s">
        <v>268</v>
      </c>
      <c r="AU287" s="19" t="s">
        <v>83</v>
      </c>
    </row>
    <row r="288" s="14" customFormat="1">
      <c r="A288" s="14"/>
      <c r="B288" s="257"/>
      <c r="C288" s="258"/>
      <c r="D288" s="243" t="s">
        <v>270</v>
      </c>
      <c r="E288" s="259" t="s">
        <v>21</v>
      </c>
      <c r="F288" s="260" t="s">
        <v>150</v>
      </c>
      <c r="G288" s="258"/>
      <c r="H288" s="261">
        <v>17.66</v>
      </c>
      <c r="I288" s="262"/>
      <c r="J288" s="258"/>
      <c r="K288" s="258"/>
      <c r="L288" s="263"/>
      <c r="M288" s="264"/>
      <c r="N288" s="265"/>
      <c r="O288" s="265"/>
      <c r="P288" s="265"/>
      <c r="Q288" s="265"/>
      <c r="R288" s="265"/>
      <c r="S288" s="265"/>
      <c r="T288" s="266"/>
      <c r="U288" s="14"/>
      <c r="V288" s="14"/>
      <c r="W288" s="14"/>
      <c r="X288" s="14"/>
      <c r="Y288" s="14"/>
      <c r="Z288" s="14"/>
      <c r="AA288" s="14"/>
      <c r="AB288" s="14"/>
      <c r="AC288" s="14"/>
      <c r="AD288" s="14"/>
      <c r="AE288" s="14"/>
      <c r="AT288" s="267" t="s">
        <v>270</v>
      </c>
      <c r="AU288" s="267" t="s">
        <v>83</v>
      </c>
      <c r="AV288" s="14" t="s">
        <v>83</v>
      </c>
      <c r="AW288" s="14" t="s">
        <v>34</v>
      </c>
      <c r="AX288" s="14" t="s">
        <v>74</v>
      </c>
      <c r="AY288" s="267" t="s">
        <v>259</v>
      </c>
    </row>
    <row r="289" s="13" customFormat="1">
      <c r="A289" s="13"/>
      <c r="B289" s="247"/>
      <c r="C289" s="248"/>
      <c r="D289" s="243" t="s">
        <v>270</v>
      </c>
      <c r="E289" s="249" t="s">
        <v>21</v>
      </c>
      <c r="F289" s="250" t="s">
        <v>543</v>
      </c>
      <c r="G289" s="248"/>
      <c r="H289" s="249" t="s">
        <v>21</v>
      </c>
      <c r="I289" s="251"/>
      <c r="J289" s="248"/>
      <c r="K289" s="248"/>
      <c r="L289" s="252"/>
      <c r="M289" s="253"/>
      <c r="N289" s="254"/>
      <c r="O289" s="254"/>
      <c r="P289" s="254"/>
      <c r="Q289" s="254"/>
      <c r="R289" s="254"/>
      <c r="S289" s="254"/>
      <c r="T289" s="255"/>
      <c r="U289" s="13"/>
      <c r="V289" s="13"/>
      <c r="W289" s="13"/>
      <c r="X289" s="13"/>
      <c r="Y289" s="13"/>
      <c r="Z289" s="13"/>
      <c r="AA289" s="13"/>
      <c r="AB289" s="13"/>
      <c r="AC289" s="13"/>
      <c r="AD289" s="13"/>
      <c r="AE289" s="13"/>
      <c r="AT289" s="256" t="s">
        <v>270</v>
      </c>
      <c r="AU289" s="256" t="s">
        <v>83</v>
      </c>
      <c r="AV289" s="13" t="s">
        <v>81</v>
      </c>
      <c r="AW289" s="13" t="s">
        <v>34</v>
      </c>
      <c r="AX289" s="13" t="s">
        <v>74</v>
      </c>
      <c r="AY289" s="256" t="s">
        <v>259</v>
      </c>
    </row>
    <row r="290" s="14" customFormat="1">
      <c r="A290" s="14"/>
      <c r="B290" s="257"/>
      <c r="C290" s="258"/>
      <c r="D290" s="243" t="s">
        <v>270</v>
      </c>
      <c r="E290" s="259" t="s">
        <v>21</v>
      </c>
      <c r="F290" s="260" t="s">
        <v>390</v>
      </c>
      <c r="G290" s="258"/>
      <c r="H290" s="261">
        <v>1.1000000000000001</v>
      </c>
      <c r="I290" s="262"/>
      <c r="J290" s="258"/>
      <c r="K290" s="258"/>
      <c r="L290" s="263"/>
      <c r="M290" s="264"/>
      <c r="N290" s="265"/>
      <c r="O290" s="265"/>
      <c r="P290" s="265"/>
      <c r="Q290" s="265"/>
      <c r="R290" s="265"/>
      <c r="S290" s="265"/>
      <c r="T290" s="266"/>
      <c r="U290" s="14"/>
      <c r="V290" s="14"/>
      <c r="W290" s="14"/>
      <c r="X290" s="14"/>
      <c r="Y290" s="14"/>
      <c r="Z290" s="14"/>
      <c r="AA290" s="14"/>
      <c r="AB290" s="14"/>
      <c r="AC290" s="14"/>
      <c r="AD290" s="14"/>
      <c r="AE290" s="14"/>
      <c r="AT290" s="267" t="s">
        <v>270</v>
      </c>
      <c r="AU290" s="267" t="s">
        <v>83</v>
      </c>
      <c r="AV290" s="14" t="s">
        <v>83</v>
      </c>
      <c r="AW290" s="14" t="s">
        <v>34</v>
      </c>
      <c r="AX290" s="14" t="s">
        <v>74</v>
      </c>
      <c r="AY290" s="267" t="s">
        <v>259</v>
      </c>
    </row>
    <row r="291" s="14" customFormat="1">
      <c r="A291" s="14"/>
      <c r="B291" s="257"/>
      <c r="C291" s="258"/>
      <c r="D291" s="243" t="s">
        <v>270</v>
      </c>
      <c r="E291" s="259" t="s">
        <v>21</v>
      </c>
      <c r="F291" s="260" t="s">
        <v>391</v>
      </c>
      <c r="G291" s="258"/>
      <c r="H291" s="261">
        <v>0.81000000000000005</v>
      </c>
      <c r="I291" s="262"/>
      <c r="J291" s="258"/>
      <c r="K291" s="258"/>
      <c r="L291" s="263"/>
      <c r="M291" s="264"/>
      <c r="N291" s="265"/>
      <c r="O291" s="265"/>
      <c r="P291" s="265"/>
      <c r="Q291" s="265"/>
      <c r="R291" s="265"/>
      <c r="S291" s="265"/>
      <c r="T291" s="266"/>
      <c r="U291" s="14"/>
      <c r="V291" s="14"/>
      <c r="W291" s="14"/>
      <c r="X291" s="14"/>
      <c r="Y291" s="14"/>
      <c r="Z291" s="14"/>
      <c r="AA291" s="14"/>
      <c r="AB291" s="14"/>
      <c r="AC291" s="14"/>
      <c r="AD291" s="14"/>
      <c r="AE291" s="14"/>
      <c r="AT291" s="267" t="s">
        <v>270</v>
      </c>
      <c r="AU291" s="267" t="s">
        <v>83</v>
      </c>
      <c r="AV291" s="14" t="s">
        <v>83</v>
      </c>
      <c r="AW291" s="14" t="s">
        <v>34</v>
      </c>
      <c r="AX291" s="14" t="s">
        <v>74</v>
      </c>
      <c r="AY291" s="267" t="s">
        <v>259</v>
      </c>
    </row>
    <row r="292" s="14" customFormat="1">
      <c r="A292" s="14"/>
      <c r="B292" s="257"/>
      <c r="C292" s="258"/>
      <c r="D292" s="243" t="s">
        <v>270</v>
      </c>
      <c r="E292" s="259" t="s">
        <v>21</v>
      </c>
      <c r="F292" s="260" t="s">
        <v>392</v>
      </c>
      <c r="G292" s="258"/>
      <c r="H292" s="261">
        <v>0.52500000000000002</v>
      </c>
      <c r="I292" s="262"/>
      <c r="J292" s="258"/>
      <c r="K292" s="258"/>
      <c r="L292" s="263"/>
      <c r="M292" s="264"/>
      <c r="N292" s="265"/>
      <c r="O292" s="265"/>
      <c r="P292" s="265"/>
      <c r="Q292" s="265"/>
      <c r="R292" s="265"/>
      <c r="S292" s="265"/>
      <c r="T292" s="266"/>
      <c r="U292" s="14"/>
      <c r="V292" s="14"/>
      <c r="W292" s="14"/>
      <c r="X292" s="14"/>
      <c r="Y292" s="14"/>
      <c r="Z292" s="14"/>
      <c r="AA292" s="14"/>
      <c r="AB292" s="14"/>
      <c r="AC292" s="14"/>
      <c r="AD292" s="14"/>
      <c r="AE292" s="14"/>
      <c r="AT292" s="267" t="s">
        <v>270</v>
      </c>
      <c r="AU292" s="267" t="s">
        <v>83</v>
      </c>
      <c r="AV292" s="14" t="s">
        <v>83</v>
      </c>
      <c r="AW292" s="14" t="s">
        <v>34</v>
      </c>
      <c r="AX292" s="14" t="s">
        <v>74</v>
      </c>
      <c r="AY292" s="267" t="s">
        <v>259</v>
      </c>
    </row>
    <row r="293" s="14" customFormat="1">
      <c r="A293" s="14"/>
      <c r="B293" s="257"/>
      <c r="C293" s="258"/>
      <c r="D293" s="243" t="s">
        <v>270</v>
      </c>
      <c r="E293" s="259" t="s">
        <v>21</v>
      </c>
      <c r="F293" s="260" t="s">
        <v>544</v>
      </c>
      <c r="G293" s="258"/>
      <c r="H293" s="261">
        <v>4.6200000000000001</v>
      </c>
      <c r="I293" s="262"/>
      <c r="J293" s="258"/>
      <c r="K293" s="258"/>
      <c r="L293" s="263"/>
      <c r="M293" s="264"/>
      <c r="N293" s="265"/>
      <c r="O293" s="265"/>
      <c r="P293" s="265"/>
      <c r="Q293" s="265"/>
      <c r="R293" s="265"/>
      <c r="S293" s="265"/>
      <c r="T293" s="266"/>
      <c r="U293" s="14"/>
      <c r="V293" s="14"/>
      <c r="W293" s="14"/>
      <c r="X293" s="14"/>
      <c r="Y293" s="14"/>
      <c r="Z293" s="14"/>
      <c r="AA293" s="14"/>
      <c r="AB293" s="14"/>
      <c r="AC293" s="14"/>
      <c r="AD293" s="14"/>
      <c r="AE293" s="14"/>
      <c r="AT293" s="267" t="s">
        <v>270</v>
      </c>
      <c r="AU293" s="267" t="s">
        <v>83</v>
      </c>
      <c r="AV293" s="14" t="s">
        <v>83</v>
      </c>
      <c r="AW293" s="14" t="s">
        <v>34</v>
      </c>
      <c r="AX293" s="14" t="s">
        <v>74</v>
      </c>
      <c r="AY293" s="267" t="s">
        <v>259</v>
      </c>
    </row>
    <row r="294" s="14" customFormat="1">
      <c r="A294" s="14"/>
      <c r="B294" s="257"/>
      <c r="C294" s="258"/>
      <c r="D294" s="243" t="s">
        <v>270</v>
      </c>
      <c r="E294" s="259" t="s">
        <v>21</v>
      </c>
      <c r="F294" s="260" t="s">
        <v>545</v>
      </c>
      <c r="G294" s="258"/>
      <c r="H294" s="261">
        <v>12.398</v>
      </c>
      <c r="I294" s="262"/>
      <c r="J294" s="258"/>
      <c r="K294" s="258"/>
      <c r="L294" s="263"/>
      <c r="M294" s="264"/>
      <c r="N294" s="265"/>
      <c r="O294" s="265"/>
      <c r="P294" s="265"/>
      <c r="Q294" s="265"/>
      <c r="R294" s="265"/>
      <c r="S294" s="265"/>
      <c r="T294" s="266"/>
      <c r="U294" s="14"/>
      <c r="V294" s="14"/>
      <c r="W294" s="14"/>
      <c r="X294" s="14"/>
      <c r="Y294" s="14"/>
      <c r="Z294" s="14"/>
      <c r="AA294" s="14"/>
      <c r="AB294" s="14"/>
      <c r="AC294" s="14"/>
      <c r="AD294" s="14"/>
      <c r="AE294" s="14"/>
      <c r="AT294" s="267" t="s">
        <v>270</v>
      </c>
      <c r="AU294" s="267" t="s">
        <v>83</v>
      </c>
      <c r="AV294" s="14" t="s">
        <v>83</v>
      </c>
      <c r="AW294" s="14" t="s">
        <v>4</v>
      </c>
      <c r="AX294" s="14" t="s">
        <v>74</v>
      </c>
      <c r="AY294" s="267" t="s">
        <v>259</v>
      </c>
    </row>
    <row r="295" s="14" customFormat="1">
      <c r="A295" s="14"/>
      <c r="B295" s="257"/>
      <c r="C295" s="258"/>
      <c r="D295" s="243" t="s">
        <v>270</v>
      </c>
      <c r="E295" s="259" t="s">
        <v>21</v>
      </c>
      <c r="F295" s="260" t="s">
        <v>546</v>
      </c>
      <c r="G295" s="258"/>
      <c r="H295" s="261">
        <v>5.5579999999999998</v>
      </c>
      <c r="I295" s="262"/>
      <c r="J295" s="258"/>
      <c r="K295" s="258"/>
      <c r="L295" s="263"/>
      <c r="M295" s="264"/>
      <c r="N295" s="265"/>
      <c r="O295" s="265"/>
      <c r="P295" s="265"/>
      <c r="Q295" s="265"/>
      <c r="R295" s="265"/>
      <c r="S295" s="265"/>
      <c r="T295" s="266"/>
      <c r="U295" s="14"/>
      <c r="V295" s="14"/>
      <c r="W295" s="14"/>
      <c r="X295" s="14"/>
      <c r="Y295" s="14"/>
      <c r="Z295" s="14"/>
      <c r="AA295" s="14"/>
      <c r="AB295" s="14"/>
      <c r="AC295" s="14"/>
      <c r="AD295" s="14"/>
      <c r="AE295" s="14"/>
      <c r="AT295" s="267" t="s">
        <v>270</v>
      </c>
      <c r="AU295" s="267" t="s">
        <v>83</v>
      </c>
      <c r="AV295" s="14" t="s">
        <v>83</v>
      </c>
      <c r="AW295" s="14" t="s">
        <v>34</v>
      </c>
      <c r="AX295" s="14" t="s">
        <v>74</v>
      </c>
      <c r="AY295" s="267" t="s">
        <v>259</v>
      </c>
    </row>
    <row r="296" s="15" customFormat="1">
      <c r="A296" s="15"/>
      <c r="B296" s="268"/>
      <c r="C296" s="269"/>
      <c r="D296" s="243" t="s">
        <v>270</v>
      </c>
      <c r="E296" s="270" t="s">
        <v>185</v>
      </c>
      <c r="F296" s="271" t="s">
        <v>273</v>
      </c>
      <c r="G296" s="269"/>
      <c r="H296" s="272">
        <v>42.670999999999999</v>
      </c>
      <c r="I296" s="273"/>
      <c r="J296" s="269"/>
      <c r="K296" s="269"/>
      <c r="L296" s="274"/>
      <c r="M296" s="275"/>
      <c r="N296" s="276"/>
      <c r="O296" s="276"/>
      <c r="P296" s="276"/>
      <c r="Q296" s="276"/>
      <c r="R296" s="276"/>
      <c r="S296" s="276"/>
      <c r="T296" s="277"/>
      <c r="U296" s="15"/>
      <c r="V296" s="15"/>
      <c r="W296" s="15"/>
      <c r="X296" s="15"/>
      <c r="Y296" s="15"/>
      <c r="Z296" s="15"/>
      <c r="AA296" s="15"/>
      <c r="AB296" s="15"/>
      <c r="AC296" s="15"/>
      <c r="AD296" s="15"/>
      <c r="AE296" s="15"/>
      <c r="AT296" s="278" t="s">
        <v>270</v>
      </c>
      <c r="AU296" s="278" t="s">
        <v>83</v>
      </c>
      <c r="AV296" s="15" t="s">
        <v>266</v>
      </c>
      <c r="AW296" s="15" t="s">
        <v>34</v>
      </c>
      <c r="AX296" s="15" t="s">
        <v>81</v>
      </c>
      <c r="AY296" s="278" t="s">
        <v>259</v>
      </c>
    </row>
    <row r="297" s="2" customFormat="1" ht="33" customHeight="1">
      <c r="A297" s="40"/>
      <c r="B297" s="41"/>
      <c r="C297" s="230" t="s">
        <v>547</v>
      </c>
      <c r="D297" s="230" t="s">
        <v>261</v>
      </c>
      <c r="E297" s="231" t="s">
        <v>548</v>
      </c>
      <c r="F297" s="232" t="s">
        <v>549</v>
      </c>
      <c r="G297" s="233" t="s">
        <v>358</v>
      </c>
      <c r="H297" s="234">
        <v>31.901</v>
      </c>
      <c r="I297" s="235"/>
      <c r="J297" s="236">
        <f>ROUND(I297*H297,2)</f>
        <v>0</v>
      </c>
      <c r="K297" s="232" t="s">
        <v>265</v>
      </c>
      <c r="L297" s="46"/>
      <c r="M297" s="237" t="s">
        <v>21</v>
      </c>
      <c r="N297" s="238" t="s">
        <v>46</v>
      </c>
      <c r="O297" s="86"/>
      <c r="P297" s="239">
        <f>O297*H297</f>
        <v>0</v>
      </c>
      <c r="Q297" s="239">
        <v>0.018380000000000001</v>
      </c>
      <c r="R297" s="239">
        <f>Q297*H297</f>
        <v>0.58634037999999999</v>
      </c>
      <c r="S297" s="239">
        <v>0</v>
      </c>
      <c r="T297" s="240">
        <f>S297*H297</f>
        <v>0</v>
      </c>
      <c r="U297" s="40"/>
      <c r="V297" s="40"/>
      <c r="W297" s="40"/>
      <c r="X297" s="40"/>
      <c r="Y297" s="40"/>
      <c r="Z297" s="40"/>
      <c r="AA297" s="40"/>
      <c r="AB297" s="40"/>
      <c r="AC297" s="40"/>
      <c r="AD297" s="40"/>
      <c r="AE297" s="40"/>
      <c r="AR297" s="241" t="s">
        <v>266</v>
      </c>
      <c r="AT297" s="241" t="s">
        <v>261</v>
      </c>
      <c r="AU297" s="241" t="s">
        <v>83</v>
      </c>
      <c r="AY297" s="19" t="s">
        <v>259</v>
      </c>
      <c r="BE297" s="242">
        <f>IF(N297="základní",J297,0)</f>
        <v>0</v>
      </c>
      <c r="BF297" s="242">
        <f>IF(N297="snížená",J297,0)</f>
        <v>0</v>
      </c>
      <c r="BG297" s="242">
        <f>IF(N297="zákl. přenesená",J297,0)</f>
        <v>0</v>
      </c>
      <c r="BH297" s="242">
        <f>IF(N297="sníž. přenesená",J297,0)</f>
        <v>0</v>
      </c>
      <c r="BI297" s="242">
        <f>IF(N297="nulová",J297,0)</f>
        <v>0</v>
      </c>
      <c r="BJ297" s="19" t="s">
        <v>83</v>
      </c>
      <c r="BK297" s="242">
        <f>ROUND(I297*H297,2)</f>
        <v>0</v>
      </c>
      <c r="BL297" s="19" t="s">
        <v>266</v>
      </c>
      <c r="BM297" s="241" t="s">
        <v>550</v>
      </c>
    </row>
    <row r="298" s="2" customFormat="1">
      <c r="A298" s="40"/>
      <c r="B298" s="41"/>
      <c r="C298" s="42"/>
      <c r="D298" s="243" t="s">
        <v>268</v>
      </c>
      <c r="E298" s="42"/>
      <c r="F298" s="244" t="s">
        <v>542</v>
      </c>
      <c r="G298" s="42"/>
      <c r="H298" s="42"/>
      <c r="I298" s="150"/>
      <c r="J298" s="42"/>
      <c r="K298" s="42"/>
      <c r="L298" s="46"/>
      <c r="M298" s="245"/>
      <c r="N298" s="246"/>
      <c r="O298" s="86"/>
      <c r="P298" s="86"/>
      <c r="Q298" s="86"/>
      <c r="R298" s="86"/>
      <c r="S298" s="86"/>
      <c r="T298" s="87"/>
      <c r="U298" s="40"/>
      <c r="V298" s="40"/>
      <c r="W298" s="40"/>
      <c r="X298" s="40"/>
      <c r="Y298" s="40"/>
      <c r="Z298" s="40"/>
      <c r="AA298" s="40"/>
      <c r="AB298" s="40"/>
      <c r="AC298" s="40"/>
      <c r="AD298" s="40"/>
      <c r="AE298" s="40"/>
      <c r="AT298" s="19" t="s">
        <v>268</v>
      </c>
      <c r="AU298" s="19" t="s">
        <v>83</v>
      </c>
    </row>
    <row r="299" s="13" customFormat="1">
      <c r="A299" s="13"/>
      <c r="B299" s="247"/>
      <c r="C299" s="248"/>
      <c r="D299" s="243" t="s">
        <v>270</v>
      </c>
      <c r="E299" s="249" t="s">
        <v>21</v>
      </c>
      <c r="F299" s="250" t="s">
        <v>551</v>
      </c>
      <c r="G299" s="248"/>
      <c r="H299" s="249" t="s">
        <v>21</v>
      </c>
      <c r="I299" s="251"/>
      <c r="J299" s="248"/>
      <c r="K299" s="248"/>
      <c r="L299" s="252"/>
      <c r="M299" s="253"/>
      <c r="N299" s="254"/>
      <c r="O299" s="254"/>
      <c r="P299" s="254"/>
      <c r="Q299" s="254"/>
      <c r="R299" s="254"/>
      <c r="S299" s="254"/>
      <c r="T299" s="255"/>
      <c r="U299" s="13"/>
      <c r="V299" s="13"/>
      <c r="W299" s="13"/>
      <c r="X299" s="13"/>
      <c r="Y299" s="13"/>
      <c r="Z299" s="13"/>
      <c r="AA299" s="13"/>
      <c r="AB299" s="13"/>
      <c r="AC299" s="13"/>
      <c r="AD299" s="13"/>
      <c r="AE299" s="13"/>
      <c r="AT299" s="256" t="s">
        <v>270</v>
      </c>
      <c r="AU299" s="256" t="s">
        <v>83</v>
      </c>
      <c r="AV299" s="13" t="s">
        <v>81</v>
      </c>
      <c r="AW299" s="13" t="s">
        <v>34</v>
      </c>
      <c r="AX299" s="13" t="s">
        <v>74</v>
      </c>
      <c r="AY299" s="256" t="s">
        <v>259</v>
      </c>
    </row>
    <row r="300" s="14" customFormat="1">
      <c r="A300" s="14"/>
      <c r="B300" s="257"/>
      <c r="C300" s="258"/>
      <c r="D300" s="243" t="s">
        <v>270</v>
      </c>
      <c r="E300" s="259" t="s">
        <v>21</v>
      </c>
      <c r="F300" s="260" t="s">
        <v>552</v>
      </c>
      <c r="G300" s="258"/>
      <c r="H300" s="261">
        <v>31.901</v>
      </c>
      <c r="I300" s="262"/>
      <c r="J300" s="258"/>
      <c r="K300" s="258"/>
      <c r="L300" s="263"/>
      <c r="M300" s="264"/>
      <c r="N300" s="265"/>
      <c r="O300" s="265"/>
      <c r="P300" s="265"/>
      <c r="Q300" s="265"/>
      <c r="R300" s="265"/>
      <c r="S300" s="265"/>
      <c r="T300" s="266"/>
      <c r="U300" s="14"/>
      <c r="V300" s="14"/>
      <c r="W300" s="14"/>
      <c r="X300" s="14"/>
      <c r="Y300" s="14"/>
      <c r="Z300" s="14"/>
      <c r="AA300" s="14"/>
      <c r="AB300" s="14"/>
      <c r="AC300" s="14"/>
      <c r="AD300" s="14"/>
      <c r="AE300" s="14"/>
      <c r="AT300" s="267" t="s">
        <v>270</v>
      </c>
      <c r="AU300" s="267" t="s">
        <v>83</v>
      </c>
      <c r="AV300" s="14" t="s">
        <v>83</v>
      </c>
      <c r="AW300" s="14" t="s">
        <v>34</v>
      </c>
      <c r="AX300" s="14" t="s">
        <v>74</v>
      </c>
      <c r="AY300" s="267" t="s">
        <v>259</v>
      </c>
    </row>
    <row r="301" s="15" customFormat="1">
      <c r="A301" s="15"/>
      <c r="B301" s="268"/>
      <c r="C301" s="269"/>
      <c r="D301" s="243" t="s">
        <v>270</v>
      </c>
      <c r="E301" s="270" t="s">
        <v>197</v>
      </c>
      <c r="F301" s="271" t="s">
        <v>273</v>
      </c>
      <c r="G301" s="269"/>
      <c r="H301" s="272">
        <v>31.901</v>
      </c>
      <c r="I301" s="273"/>
      <c r="J301" s="269"/>
      <c r="K301" s="269"/>
      <c r="L301" s="274"/>
      <c r="M301" s="275"/>
      <c r="N301" s="276"/>
      <c r="O301" s="276"/>
      <c r="P301" s="276"/>
      <c r="Q301" s="276"/>
      <c r="R301" s="276"/>
      <c r="S301" s="276"/>
      <c r="T301" s="277"/>
      <c r="U301" s="15"/>
      <c r="V301" s="15"/>
      <c r="W301" s="15"/>
      <c r="X301" s="15"/>
      <c r="Y301" s="15"/>
      <c r="Z301" s="15"/>
      <c r="AA301" s="15"/>
      <c r="AB301" s="15"/>
      <c r="AC301" s="15"/>
      <c r="AD301" s="15"/>
      <c r="AE301" s="15"/>
      <c r="AT301" s="278" t="s">
        <v>270</v>
      </c>
      <c r="AU301" s="278" t="s">
        <v>83</v>
      </c>
      <c r="AV301" s="15" t="s">
        <v>266</v>
      </c>
      <c r="AW301" s="15" t="s">
        <v>34</v>
      </c>
      <c r="AX301" s="15" t="s">
        <v>81</v>
      </c>
      <c r="AY301" s="278" t="s">
        <v>259</v>
      </c>
    </row>
    <row r="302" s="2" customFormat="1" ht="21.75" customHeight="1">
      <c r="A302" s="40"/>
      <c r="B302" s="41"/>
      <c r="C302" s="230" t="s">
        <v>553</v>
      </c>
      <c r="D302" s="230" t="s">
        <v>261</v>
      </c>
      <c r="E302" s="231" t="s">
        <v>554</v>
      </c>
      <c r="F302" s="232" t="s">
        <v>555</v>
      </c>
      <c r="G302" s="233" t="s">
        <v>358</v>
      </c>
      <c r="H302" s="234">
        <v>23.021999999999998</v>
      </c>
      <c r="I302" s="235"/>
      <c r="J302" s="236">
        <f>ROUND(I302*H302,2)</f>
        <v>0</v>
      </c>
      <c r="K302" s="232" t="s">
        <v>265</v>
      </c>
      <c r="L302" s="46"/>
      <c r="M302" s="237" t="s">
        <v>21</v>
      </c>
      <c r="N302" s="238" t="s">
        <v>46</v>
      </c>
      <c r="O302" s="86"/>
      <c r="P302" s="239">
        <f>O302*H302</f>
        <v>0</v>
      </c>
      <c r="Q302" s="239">
        <v>0.033579999999999999</v>
      </c>
      <c r="R302" s="239">
        <f>Q302*H302</f>
        <v>0.77307875999999986</v>
      </c>
      <c r="S302" s="239">
        <v>0</v>
      </c>
      <c r="T302" s="240">
        <f>S302*H302</f>
        <v>0</v>
      </c>
      <c r="U302" s="40"/>
      <c r="V302" s="40"/>
      <c r="W302" s="40"/>
      <c r="X302" s="40"/>
      <c r="Y302" s="40"/>
      <c r="Z302" s="40"/>
      <c r="AA302" s="40"/>
      <c r="AB302" s="40"/>
      <c r="AC302" s="40"/>
      <c r="AD302" s="40"/>
      <c r="AE302" s="40"/>
      <c r="AR302" s="241" t="s">
        <v>266</v>
      </c>
      <c r="AT302" s="241" t="s">
        <v>261</v>
      </c>
      <c r="AU302" s="241" t="s">
        <v>83</v>
      </c>
      <c r="AY302" s="19" t="s">
        <v>259</v>
      </c>
      <c r="BE302" s="242">
        <f>IF(N302="základní",J302,0)</f>
        <v>0</v>
      </c>
      <c r="BF302" s="242">
        <f>IF(N302="snížená",J302,0)</f>
        <v>0</v>
      </c>
      <c r="BG302" s="242">
        <f>IF(N302="zákl. přenesená",J302,0)</f>
        <v>0</v>
      </c>
      <c r="BH302" s="242">
        <f>IF(N302="sníž. přenesená",J302,0)</f>
        <v>0</v>
      </c>
      <c r="BI302" s="242">
        <f>IF(N302="nulová",J302,0)</f>
        <v>0</v>
      </c>
      <c r="BJ302" s="19" t="s">
        <v>83</v>
      </c>
      <c r="BK302" s="242">
        <f>ROUND(I302*H302,2)</f>
        <v>0</v>
      </c>
      <c r="BL302" s="19" t="s">
        <v>266</v>
      </c>
      <c r="BM302" s="241" t="s">
        <v>556</v>
      </c>
    </row>
    <row r="303" s="2" customFormat="1">
      <c r="A303" s="40"/>
      <c r="B303" s="41"/>
      <c r="C303" s="42"/>
      <c r="D303" s="243" t="s">
        <v>268</v>
      </c>
      <c r="E303" s="42"/>
      <c r="F303" s="244" t="s">
        <v>557</v>
      </c>
      <c r="G303" s="42"/>
      <c r="H303" s="42"/>
      <c r="I303" s="150"/>
      <c r="J303" s="42"/>
      <c r="K303" s="42"/>
      <c r="L303" s="46"/>
      <c r="M303" s="245"/>
      <c r="N303" s="246"/>
      <c r="O303" s="86"/>
      <c r="P303" s="86"/>
      <c r="Q303" s="86"/>
      <c r="R303" s="86"/>
      <c r="S303" s="86"/>
      <c r="T303" s="87"/>
      <c r="U303" s="40"/>
      <c r="V303" s="40"/>
      <c r="W303" s="40"/>
      <c r="X303" s="40"/>
      <c r="Y303" s="40"/>
      <c r="Z303" s="40"/>
      <c r="AA303" s="40"/>
      <c r="AB303" s="40"/>
      <c r="AC303" s="40"/>
      <c r="AD303" s="40"/>
      <c r="AE303" s="40"/>
      <c r="AT303" s="19" t="s">
        <v>268</v>
      </c>
      <c r="AU303" s="19" t="s">
        <v>83</v>
      </c>
    </row>
    <row r="304" s="14" customFormat="1">
      <c r="A304" s="14"/>
      <c r="B304" s="257"/>
      <c r="C304" s="258"/>
      <c r="D304" s="243" t="s">
        <v>270</v>
      </c>
      <c r="E304" s="259" t="s">
        <v>21</v>
      </c>
      <c r="F304" s="260" t="s">
        <v>558</v>
      </c>
      <c r="G304" s="258"/>
      <c r="H304" s="261">
        <v>6.9299999999999997</v>
      </c>
      <c r="I304" s="262"/>
      <c r="J304" s="258"/>
      <c r="K304" s="258"/>
      <c r="L304" s="263"/>
      <c r="M304" s="264"/>
      <c r="N304" s="265"/>
      <c r="O304" s="265"/>
      <c r="P304" s="265"/>
      <c r="Q304" s="265"/>
      <c r="R304" s="265"/>
      <c r="S304" s="265"/>
      <c r="T304" s="266"/>
      <c r="U304" s="14"/>
      <c r="V304" s="14"/>
      <c r="W304" s="14"/>
      <c r="X304" s="14"/>
      <c r="Y304" s="14"/>
      <c r="Z304" s="14"/>
      <c r="AA304" s="14"/>
      <c r="AB304" s="14"/>
      <c r="AC304" s="14"/>
      <c r="AD304" s="14"/>
      <c r="AE304" s="14"/>
      <c r="AT304" s="267" t="s">
        <v>270</v>
      </c>
      <c r="AU304" s="267" t="s">
        <v>83</v>
      </c>
      <c r="AV304" s="14" t="s">
        <v>83</v>
      </c>
      <c r="AW304" s="14" t="s">
        <v>34</v>
      </c>
      <c r="AX304" s="14" t="s">
        <v>74</v>
      </c>
      <c r="AY304" s="267" t="s">
        <v>259</v>
      </c>
    </row>
    <row r="305" s="14" customFormat="1">
      <c r="A305" s="14"/>
      <c r="B305" s="257"/>
      <c r="C305" s="258"/>
      <c r="D305" s="243" t="s">
        <v>270</v>
      </c>
      <c r="E305" s="259" t="s">
        <v>21</v>
      </c>
      <c r="F305" s="260" t="s">
        <v>559</v>
      </c>
      <c r="G305" s="258"/>
      <c r="H305" s="261">
        <v>4.5599999999999996</v>
      </c>
      <c r="I305" s="262"/>
      <c r="J305" s="258"/>
      <c r="K305" s="258"/>
      <c r="L305" s="263"/>
      <c r="M305" s="264"/>
      <c r="N305" s="265"/>
      <c r="O305" s="265"/>
      <c r="P305" s="265"/>
      <c r="Q305" s="265"/>
      <c r="R305" s="265"/>
      <c r="S305" s="265"/>
      <c r="T305" s="266"/>
      <c r="U305" s="14"/>
      <c r="V305" s="14"/>
      <c r="W305" s="14"/>
      <c r="X305" s="14"/>
      <c r="Y305" s="14"/>
      <c r="Z305" s="14"/>
      <c r="AA305" s="14"/>
      <c r="AB305" s="14"/>
      <c r="AC305" s="14"/>
      <c r="AD305" s="14"/>
      <c r="AE305" s="14"/>
      <c r="AT305" s="267" t="s">
        <v>270</v>
      </c>
      <c r="AU305" s="267" t="s">
        <v>83</v>
      </c>
      <c r="AV305" s="14" t="s">
        <v>83</v>
      </c>
      <c r="AW305" s="14" t="s">
        <v>34</v>
      </c>
      <c r="AX305" s="14" t="s">
        <v>74</v>
      </c>
      <c r="AY305" s="267" t="s">
        <v>259</v>
      </c>
    </row>
    <row r="306" s="14" customFormat="1">
      <c r="A306" s="14"/>
      <c r="B306" s="257"/>
      <c r="C306" s="258"/>
      <c r="D306" s="243" t="s">
        <v>270</v>
      </c>
      <c r="E306" s="259" t="s">
        <v>21</v>
      </c>
      <c r="F306" s="260" t="s">
        <v>560</v>
      </c>
      <c r="G306" s="258"/>
      <c r="H306" s="261">
        <v>3.7799999999999998</v>
      </c>
      <c r="I306" s="262"/>
      <c r="J306" s="258"/>
      <c r="K306" s="258"/>
      <c r="L306" s="263"/>
      <c r="M306" s="264"/>
      <c r="N306" s="265"/>
      <c r="O306" s="265"/>
      <c r="P306" s="265"/>
      <c r="Q306" s="265"/>
      <c r="R306" s="265"/>
      <c r="S306" s="265"/>
      <c r="T306" s="266"/>
      <c r="U306" s="14"/>
      <c r="V306" s="14"/>
      <c r="W306" s="14"/>
      <c r="X306" s="14"/>
      <c r="Y306" s="14"/>
      <c r="Z306" s="14"/>
      <c r="AA306" s="14"/>
      <c r="AB306" s="14"/>
      <c r="AC306" s="14"/>
      <c r="AD306" s="14"/>
      <c r="AE306" s="14"/>
      <c r="AT306" s="267" t="s">
        <v>270</v>
      </c>
      <c r="AU306" s="267" t="s">
        <v>83</v>
      </c>
      <c r="AV306" s="14" t="s">
        <v>83</v>
      </c>
      <c r="AW306" s="14" t="s">
        <v>34</v>
      </c>
      <c r="AX306" s="14" t="s">
        <v>74</v>
      </c>
      <c r="AY306" s="267" t="s">
        <v>259</v>
      </c>
    </row>
    <row r="307" s="14" customFormat="1">
      <c r="A307" s="14"/>
      <c r="B307" s="257"/>
      <c r="C307" s="258"/>
      <c r="D307" s="243" t="s">
        <v>270</v>
      </c>
      <c r="E307" s="259" t="s">
        <v>21</v>
      </c>
      <c r="F307" s="260" t="s">
        <v>561</v>
      </c>
      <c r="G307" s="258"/>
      <c r="H307" s="261">
        <v>6.2999999999999998</v>
      </c>
      <c r="I307" s="262"/>
      <c r="J307" s="258"/>
      <c r="K307" s="258"/>
      <c r="L307" s="263"/>
      <c r="M307" s="264"/>
      <c r="N307" s="265"/>
      <c r="O307" s="265"/>
      <c r="P307" s="265"/>
      <c r="Q307" s="265"/>
      <c r="R307" s="265"/>
      <c r="S307" s="265"/>
      <c r="T307" s="266"/>
      <c r="U307" s="14"/>
      <c r="V307" s="14"/>
      <c r="W307" s="14"/>
      <c r="X307" s="14"/>
      <c r="Y307" s="14"/>
      <c r="Z307" s="14"/>
      <c r="AA307" s="14"/>
      <c r="AB307" s="14"/>
      <c r="AC307" s="14"/>
      <c r="AD307" s="14"/>
      <c r="AE307" s="14"/>
      <c r="AT307" s="267" t="s">
        <v>270</v>
      </c>
      <c r="AU307" s="267" t="s">
        <v>83</v>
      </c>
      <c r="AV307" s="14" t="s">
        <v>83</v>
      </c>
      <c r="AW307" s="14" t="s">
        <v>34</v>
      </c>
      <c r="AX307" s="14" t="s">
        <v>74</v>
      </c>
      <c r="AY307" s="267" t="s">
        <v>259</v>
      </c>
    </row>
    <row r="308" s="14" customFormat="1">
      <c r="A308" s="14"/>
      <c r="B308" s="257"/>
      <c r="C308" s="258"/>
      <c r="D308" s="243" t="s">
        <v>270</v>
      </c>
      <c r="E308" s="259" t="s">
        <v>21</v>
      </c>
      <c r="F308" s="260" t="s">
        <v>562</v>
      </c>
      <c r="G308" s="258"/>
      <c r="H308" s="261">
        <v>1.452</v>
      </c>
      <c r="I308" s="262"/>
      <c r="J308" s="258"/>
      <c r="K308" s="258"/>
      <c r="L308" s="263"/>
      <c r="M308" s="264"/>
      <c r="N308" s="265"/>
      <c r="O308" s="265"/>
      <c r="P308" s="265"/>
      <c r="Q308" s="265"/>
      <c r="R308" s="265"/>
      <c r="S308" s="265"/>
      <c r="T308" s="266"/>
      <c r="U308" s="14"/>
      <c r="V308" s="14"/>
      <c r="W308" s="14"/>
      <c r="X308" s="14"/>
      <c r="Y308" s="14"/>
      <c r="Z308" s="14"/>
      <c r="AA308" s="14"/>
      <c r="AB308" s="14"/>
      <c r="AC308" s="14"/>
      <c r="AD308" s="14"/>
      <c r="AE308" s="14"/>
      <c r="AT308" s="267" t="s">
        <v>270</v>
      </c>
      <c r="AU308" s="267" t="s">
        <v>83</v>
      </c>
      <c r="AV308" s="14" t="s">
        <v>83</v>
      </c>
      <c r="AW308" s="14" t="s">
        <v>34</v>
      </c>
      <c r="AX308" s="14" t="s">
        <v>74</v>
      </c>
      <c r="AY308" s="267" t="s">
        <v>259</v>
      </c>
    </row>
    <row r="309" s="15" customFormat="1">
      <c r="A309" s="15"/>
      <c r="B309" s="268"/>
      <c r="C309" s="269"/>
      <c r="D309" s="243" t="s">
        <v>270</v>
      </c>
      <c r="E309" s="270" t="s">
        <v>191</v>
      </c>
      <c r="F309" s="271" t="s">
        <v>273</v>
      </c>
      <c r="G309" s="269"/>
      <c r="H309" s="272">
        <v>23.021999999999998</v>
      </c>
      <c r="I309" s="273"/>
      <c r="J309" s="269"/>
      <c r="K309" s="269"/>
      <c r="L309" s="274"/>
      <c r="M309" s="275"/>
      <c r="N309" s="276"/>
      <c r="O309" s="276"/>
      <c r="P309" s="276"/>
      <c r="Q309" s="276"/>
      <c r="R309" s="276"/>
      <c r="S309" s="276"/>
      <c r="T309" s="277"/>
      <c r="U309" s="15"/>
      <c r="V309" s="15"/>
      <c r="W309" s="15"/>
      <c r="X309" s="15"/>
      <c r="Y309" s="15"/>
      <c r="Z309" s="15"/>
      <c r="AA309" s="15"/>
      <c r="AB309" s="15"/>
      <c r="AC309" s="15"/>
      <c r="AD309" s="15"/>
      <c r="AE309" s="15"/>
      <c r="AT309" s="278" t="s">
        <v>270</v>
      </c>
      <c r="AU309" s="278" t="s">
        <v>83</v>
      </c>
      <c r="AV309" s="15" t="s">
        <v>266</v>
      </c>
      <c r="AW309" s="15" t="s">
        <v>34</v>
      </c>
      <c r="AX309" s="15" t="s">
        <v>81</v>
      </c>
      <c r="AY309" s="278" t="s">
        <v>259</v>
      </c>
    </row>
    <row r="310" s="2" customFormat="1" ht="33" customHeight="1">
      <c r="A310" s="40"/>
      <c r="B310" s="41"/>
      <c r="C310" s="230" t="s">
        <v>563</v>
      </c>
      <c r="D310" s="230" t="s">
        <v>261</v>
      </c>
      <c r="E310" s="231" t="s">
        <v>564</v>
      </c>
      <c r="F310" s="232" t="s">
        <v>565</v>
      </c>
      <c r="G310" s="233" t="s">
        <v>358</v>
      </c>
      <c r="H310" s="234">
        <v>281.23099999999999</v>
      </c>
      <c r="I310" s="235"/>
      <c r="J310" s="236">
        <f>ROUND(I310*H310,2)</f>
        <v>0</v>
      </c>
      <c r="K310" s="232" t="s">
        <v>265</v>
      </c>
      <c r="L310" s="46"/>
      <c r="M310" s="237" t="s">
        <v>21</v>
      </c>
      <c r="N310" s="238" t="s">
        <v>46</v>
      </c>
      <c r="O310" s="86"/>
      <c r="P310" s="239">
        <f>O310*H310</f>
        <v>0</v>
      </c>
      <c r="Q310" s="239">
        <v>0.0051999999999999998</v>
      </c>
      <c r="R310" s="239">
        <f>Q310*H310</f>
        <v>1.4624012</v>
      </c>
      <c r="S310" s="239">
        <v>0</v>
      </c>
      <c r="T310" s="240">
        <f>S310*H310</f>
        <v>0</v>
      </c>
      <c r="U310" s="40"/>
      <c r="V310" s="40"/>
      <c r="W310" s="40"/>
      <c r="X310" s="40"/>
      <c r="Y310" s="40"/>
      <c r="Z310" s="40"/>
      <c r="AA310" s="40"/>
      <c r="AB310" s="40"/>
      <c r="AC310" s="40"/>
      <c r="AD310" s="40"/>
      <c r="AE310" s="40"/>
      <c r="AR310" s="241" t="s">
        <v>266</v>
      </c>
      <c r="AT310" s="241" t="s">
        <v>261</v>
      </c>
      <c r="AU310" s="241" t="s">
        <v>83</v>
      </c>
      <c r="AY310" s="19" t="s">
        <v>259</v>
      </c>
      <c r="BE310" s="242">
        <f>IF(N310="základní",J310,0)</f>
        <v>0</v>
      </c>
      <c r="BF310" s="242">
        <f>IF(N310="snížená",J310,0)</f>
        <v>0</v>
      </c>
      <c r="BG310" s="242">
        <f>IF(N310="zákl. přenesená",J310,0)</f>
        <v>0</v>
      </c>
      <c r="BH310" s="242">
        <f>IF(N310="sníž. přenesená",J310,0)</f>
        <v>0</v>
      </c>
      <c r="BI310" s="242">
        <f>IF(N310="nulová",J310,0)</f>
        <v>0</v>
      </c>
      <c r="BJ310" s="19" t="s">
        <v>83</v>
      </c>
      <c r="BK310" s="242">
        <f>ROUND(I310*H310,2)</f>
        <v>0</v>
      </c>
      <c r="BL310" s="19" t="s">
        <v>266</v>
      </c>
      <c r="BM310" s="241" t="s">
        <v>566</v>
      </c>
    </row>
    <row r="311" s="2" customFormat="1">
      <c r="A311" s="40"/>
      <c r="B311" s="41"/>
      <c r="C311" s="42"/>
      <c r="D311" s="243" t="s">
        <v>268</v>
      </c>
      <c r="E311" s="42"/>
      <c r="F311" s="244" t="s">
        <v>567</v>
      </c>
      <c r="G311" s="42"/>
      <c r="H311" s="42"/>
      <c r="I311" s="150"/>
      <c r="J311" s="42"/>
      <c r="K311" s="42"/>
      <c r="L311" s="46"/>
      <c r="M311" s="245"/>
      <c r="N311" s="246"/>
      <c r="O311" s="86"/>
      <c r="P311" s="86"/>
      <c r="Q311" s="86"/>
      <c r="R311" s="86"/>
      <c r="S311" s="86"/>
      <c r="T311" s="87"/>
      <c r="U311" s="40"/>
      <c r="V311" s="40"/>
      <c r="W311" s="40"/>
      <c r="X311" s="40"/>
      <c r="Y311" s="40"/>
      <c r="Z311" s="40"/>
      <c r="AA311" s="40"/>
      <c r="AB311" s="40"/>
      <c r="AC311" s="40"/>
      <c r="AD311" s="40"/>
      <c r="AE311" s="40"/>
      <c r="AT311" s="19" t="s">
        <v>268</v>
      </c>
      <c r="AU311" s="19" t="s">
        <v>83</v>
      </c>
    </row>
    <row r="312" s="13" customFormat="1">
      <c r="A312" s="13"/>
      <c r="B312" s="247"/>
      <c r="C312" s="248"/>
      <c r="D312" s="243" t="s">
        <v>270</v>
      </c>
      <c r="E312" s="249" t="s">
        <v>21</v>
      </c>
      <c r="F312" s="250" t="s">
        <v>568</v>
      </c>
      <c r="G312" s="248"/>
      <c r="H312" s="249" t="s">
        <v>21</v>
      </c>
      <c r="I312" s="251"/>
      <c r="J312" s="248"/>
      <c r="K312" s="248"/>
      <c r="L312" s="252"/>
      <c r="M312" s="253"/>
      <c r="N312" s="254"/>
      <c r="O312" s="254"/>
      <c r="P312" s="254"/>
      <c r="Q312" s="254"/>
      <c r="R312" s="254"/>
      <c r="S312" s="254"/>
      <c r="T312" s="255"/>
      <c r="U312" s="13"/>
      <c r="V312" s="13"/>
      <c r="W312" s="13"/>
      <c r="X312" s="13"/>
      <c r="Y312" s="13"/>
      <c r="Z312" s="13"/>
      <c r="AA312" s="13"/>
      <c r="AB312" s="13"/>
      <c r="AC312" s="13"/>
      <c r="AD312" s="13"/>
      <c r="AE312" s="13"/>
      <c r="AT312" s="256" t="s">
        <v>270</v>
      </c>
      <c r="AU312" s="256" t="s">
        <v>83</v>
      </c>
      <c r="AV312" s="13" t="s">
        <v>81</v>
      </c>
      <c r="AW312" s="13" t="s">
        <v>34</v>
      </c>
      <c r="AX312" s="13" t="s">
        <v>74</v>
      </c>
      <c r="AY312" s="256" t="s">
        <v>259</v>
      </c>
    </row>
    <row r="313" s="14" customFormat="1">
      <c r="A313" s="14"/>
      <c r="B313" s="257"/>
      <c r="C313" s="258"/>
      <c r="D313" s="243" t="s">
        <v>270</v>
      </c>
      <c r="E313" s="259" t="s">
        <v>21</v>
      </c>
      <c r="F313" s="260" t="s">
        <v>569</v>
      </c>
      <c r="G313" s="258"/>
      <c r="H313" s="261">
        <v>44.622</v>
      </c>
      <c r="I313" s="262"/>
      <c r="J313" s="258"/>
      <c r="K313" s="258"/>
      <c r="L313" s="263"/>
      <c r="M313" s="264"/>
      <c r="N313" s="265"/>
      <c r="O313" s="265"/>
      <c r="P313" s="265"/>
      <c r="Q313" s="265"/>
      <c r="R313" s="265"/>
      <c r="S313" s="265"/>
      <c r="T313" s="266"/>
      <c r="U313" s="14"/>
      <c r="V313" s="14"/>
      <c r="W313" s="14"/>
      <c r="X313" s="14"/>
      <c r="Y313" s="14"/>
      <c r="Z313" s="14"/>
      <c r="AA313" s="14"/>
      <c r="AB313" s="14"/>
      <c r="AC313" s="14"/>
      <c r="AD313" s="14"/>
      <c r="AE313" s="14"/>
      <c r="AT313" s="267" t="s">
        <v>270</v>
      </c>
      <c r="AU313" s="267" t="s">
        <v>83</v>
      </c>
      <c r="AV313" s="14" t="s">
        <v>83</v>
      </c>
      <c r="AW313" s="14" t="s">
        <v>34</v>
      </c>
      <c r="AX313" s="14" t="s">
        <v>74</v>
      </c>
      <c r="AY313" s="267" t="s">
        <v>259</v>
      </c>
    </row>
    <row r="314" s="13" customFormat="1">
      <c r="A314" s="13"/>
      <c r="B314" s="247"/>
      <c r="C314" s="248"/>
      <c r="D314" s="243" t="s">
        <v>270</v>
      </c>
      <c r="E314" s="249" t="s">
        <v>21</v>
      </c>
      <c r="F314" s="250" t="s">
        <v>570</v>
      </c>
      <c r="G314" s="248"/>
      <c r="H314" s="249" t="s">
        <v>21</v>
      </c>
      <c r="I314" s="251"/>
      <c r="J314" s="248"/>
      <c r="K314" s="248"/>
      <c r="L314" s="252"/>
      <c r="M314" s="253"/>
      <c r="N314" s="254"/>
      <c r="O314" s="254"/>
      <c r="P314" s="254"/>
      <c r="Q314" s="254"/>
      <c r="R314" s="254"/>
      <c r="S314" s="254"/>
      <c r="T314" s="255"/>
      <c r="U314" s="13"/>
      <c r="V314" s="13"/>
      <c r="W314" s="13"/>
      <c r="X314" s="13"/>
      <c r="Y314" s="13"/>
      <c r="Z314" s="13"/>
      <c r="AA314" s="13"/>
      <c r="AB314" s="13"/>
      <c r="AC314" s="13"/>
      <c r="AD314" s="13"/>
      <c r="AE314" s="13"/>
      <c r="AT314" s="256" t="s">
        <v>270</v>
      </c>
      <c r="AU314" s="256" t="s">
        <v>83</v>
      </c>
      <c r="AV314" s="13" t="s">
        <v>81</v>
      </c>
      <c r="AW314" s="13" t="s">
        <v>34</v>
      </c>
      <c r="AX314" s="13" t="s">
        <v>74</v>
      </c>
      <c r="AY314" s="256" t="s">
        <v>259</v>
      </c>
    </row>
    <row r="315" s="14" customFormat="1">
      <c r="A315" s="14"/>
      <c r="B315" s="257"/>
      <c r="C315" s="258"/>
      <c r="D315" s="243" t="s">
        <v>270</v>
      </c>
      <c r="E315" s="259" t="s">
        <v>21</v>
      </c>
      <c r="F315" s="260" t="s">
        <v>571</v>
      </c>
      <c r="G315" s="258"/>
      <c r="H315" s="261">
        <v>83.051000000000002</v>
      </c>
      <c r="I315" s="262"/>
      <c r="J315" s="258"/>
      <c r="K315" s="258"/>
      <c r="L315" s="263"/>
      <c r="M315" s="264"/>
      <c r="N315" s="265"/>
      <c r="O315" s="265"/>
      <c r="P315" s="265"/>
      <c r="Q315" s="265"/>
      <c r="R315" s="265"/>
      <c r="S315" s="265"/>
      <c r="T315" s="266"/>
      <c r="U315" s="14"/>
      <c r="V315" s="14"/>
      <c r="W315" s="14"/>
      <c r="X315" s="14"/>
      <c r="Y315" s="14"/>
      <c r="Z315" s="14"/>
      <c r="AA315" s="14"/>
      <c r="AB315" s="14"/>
      <c r="AC315" s="14"/>
      <c r="AD315" s="14"/>
      <c r="AE315" s="14"/>
      <c r="AT315" s="267" t="s">
        <v>270</v>
      </c>
      <c r="AU315" s="267" t="s">
        <v>83</v>
      </c>
      <c r="AV315" s="14" t="s">
        <v>83</v>
      </c>
      <c r="AW315" s="14" t="s">
        <v>34</v>
      </c>
      <c r="AX315" s="14" t="s">
        <v>74</v>
      </c>
      <c r="AY315" s="267" t="s">
        <v>259</v>
      </c>
    </row>
    <row r="316" s="14" customFormat="1">
      <c r="A316" s="14"/>
      <c r="B316" s="257"/>
      <c r="C316" s="258"/>
      <c r="D316" s="243" t="s">
        <v>270</v>
      </c>
      <c r="E316" s="259" t="s">
        <v>21</v>
      </c>
      <c r="F316" s="260" t="s">
        <v>572</v>
      </c>
      <c r="G316" s="258"/>
      <c r="H316" s="261">
        <v>67.218000000000004</v>
      </c>
      <c r="I316" s="262"/>
      <c r="J316" s="258"/>
      <c r="K316" s="258"/>
      <c r="L316" s="263"/>
      <c r="M316" s="264"/>
      <c r="N316" s="265"/>
      <c r="O316" s="265"/>
      <c r="P316" s="265"/>
      <c r="Q316" s="265"/>
      <c r="R316" s="265"/>
      <c r="S316" s="265"/>
      <c r="T316" s="266"/>
      <c r="U316" s="14"/>
      <c r="V316" s="14"/>
      <c r="W316" s="14"/>
      <c r="X316" s="14"/>
      <c r="Y316" s="14"/>
      <c r="Z316" s="14"/>
      <c r="AA316" s="14"/>
      <c r="AB316" s="14"/>
      <c r="AC316" s="14"/>
      <c r="AD316" s="14"/>
      <c r="AE316" s="14"/>
      <c r="AT316" s="267" t="s">
        <v>270</v>
      </c>
      <c r="AU316" s="267" t="s">
        <v>83</v>
      </c>
      <c r="AV316" s="14" t="s">
        <v>83</v>
      </c>
      <c r="AW316" s="14" t="s">
        <v>34</v>
      </c>
      <c r="AX316" s="14" t="s">
        <v>74</v>
      </c>
      <c r="AY316" s="267" t="s">
        <v>259</v>
      </c>
    </row>
    <row r="317" s="14" customFormat="1">
      <c r="A317" s="14"/>
      <c r="B317" s="257"/>
      <c r="C317" s="258"/>
      <c r="D317" s="243" t="s">
        <v>270</v>
      </c>
      <c r="E317" s="259" t="s">
        <v>21</v>
      </c>
      <c r="F317" s="260" t="s">
        <v>573</v>
      </c>
      <c r="G317" s="258"/>
      <c r="H317" s="261">
        <v>13.865</v>
      </c>
      <c r="I317" s="262"/>
      <c r="J317" s="258"/>
      <c r="K317" s="258"/>
      <c r="L317" s="263"/>
      <c r="M317" s="264"/>
      <c r="N317" s="265"/>
      <c r="O317" s="265"/>
      <c r="P317" s="265"/>
      <c r="Q317" s="265"/>
      <c r="R317" s="265"/>
      <c r="S317" s="265"/>
      <c r="T317" s="266"/>
      <c r="U317" s="14"/>
      <c r="V317" s="14"/>
      <c r="W317" s="14"/>
      <c r="X317" s="14"/>
      <c r="Y317" s="14"/>
      <c r="Z317" s="14"/>
      <c r="AA317" s="14"/>
      <c r="AB317" s="14"/>
      <c r="AC317" s="14"/>
      <c r="AD317" s="14"/>
      <c r="AE317" s="14"/>
      <c r="AT317" s="267" t="s">
        <v>270</v>
      </c>
      <c r="AU317" s="267" t="s">
        <v>83</v>
      </c>
      <c r="AV317" s="14" t="s">
        <v>83</v>
      </c>
      <c r="AW317" s="14" t="s">
        <v>34</v>
      </c>
      <c r="AX317" s="14" t="s">
        <v>74</v>
      </c>
      <c r="AY317" s="267" t="s">
        <v>259</v>
      </c>
    </row>
    <row r="318" s="14" customFormat="1">
      <c r="A318" s="14"/>
      <c r="B318" s="257"/>
      <c r="C318" s="258"/>
      <c r="D318" s="243" t="s">
        <v>270</v>
      </c>
      <c r="E318" s="259" t="s">
        <v>21</v>
      </c>
      <c r="F318" s="260" t="s">
        <v>574</v>
      </c>
      <c r="G318" s="258"/>
      <c r="H318" s="261">
        <v>18.231999999999999</v>
      </c>
      <c r="I318" s="262"/>
      <c r="J318" s="258"/>
      <c r="K318" s="258"/>
      <c r="L318" s="263"/>
      <c r="M318" s="264"/>
      <c r="N318" s="265"/>
      <c r="O318" s="265"/>
      <c r="P318" s="265"/>
      <c r="Q318" s="265"/>
      <c r="R318" s="265"/>
      <c r="S318" s="265"/>
      <c r="T318" s="266"/>
      <c r="U318" s="14"/>
      <c r="V318" s="14"/>
      <c r="W318" s="14"/>
      <c r="X318" s="14"/>
      <c r="Y318" s="14"/>
      <c r="Z318" s="14"/>
      <c r="AA318" s="14"/>
      <c r="AB318" s="14"/>
      <c r="AC318" s="14"/>
      <c r="AD318" s="14"/>
      <c r="AE318" s="14"/>
      <c r="AT318" s="267" t="s">
        <v>270</v>
      </c>
      <c r="AU318" s="267" t="s">
        <v>83</v>
      </c>
      <c r="AV318" s="14" t="s">
        <v>83</v>
      </c>
      <c r="AW318" s="14" t="s">
        <v>34</v>
      </c>
      <c r="AX318" s="14" t="s">
        <v>74</v>
      </c>
      <c r="AY318" s="267" t="s">
        <v>259</v>
      </c>
    </row>
    <row r="319" s="14" customFormat="1">
      <c r="A319" s="14"/>
      <c r="B319" s="257"/>
      <c r="C319" s="258"/>
      <c r="D319" s="243" t="s">
        <v>270</v>
      </c>
      <c r="E319" s="259" t="s">
        <v>21</v>
      </c>
      <c r="F319" s="260" t="s">
        <v>575</v>
      </c>
      <c r="G319" s="258"/>
      <c r="H319" s="261">
        <v>11.217000000000001</v>
      </c>
      <c r="I319" s="262"/>
      <c r="J319" s="258"/>
      <c r="K319" s="258"/>
      <c r="L319" s="263"/>
      <c r="M319" s="264"/>
      <c r="N319" s="265"/>
      <c r="O319" s="265"/>
      <c r="P319" s="265"/>
      <c r="Q319" s="265"/>
      <c r="R319" s="265"/>
      <c r="S319" s="265"/>
      <c r="T319" s="266"/>
      <c r="U319" s="14"/>
      <c r="V319" s="14"/>
      <c r="W319" s="14"/>
      <c r="X319" s="14"/>
      <c r="Y319" s="14"/>
      <c r="Z319" s="14"/>
      <c r="AA319" s="14"/>
      <c r="AB319" s="14"/>
      <c r="AC319" s="14"/>
      <c r="AD319" s="14"/>
      <c r="AE319" s="14"/>
      <c r="AT319" s="267" t="s">
        <v>270</v>
      </c>
      <c r="AU319" s="267" t="s">
        <v>83</v>
      </c>
      <c r="AV319" s="14" t="s">
        <v>83</v>
      </c>
      <c r="AW319" s="14" t="s">
        <v>34</v>
      </c>
      <c r="AX319" s="14" t="s">
        <v>74</v>
      </c>
      <c r="AY319" s="267" t="s">
        <v>259</v>
      </c>
    </row>
    <row r="320" s="14" customFormat="1">
      <c r="A320" s="14"/>
      <c r="B320" s="257"/>
      <c r="C320" s="258"/>
      <c r="D320" s="243" t="s">
        <v>270</v>
      </c>
      <c r="E320" s="259" t="s">
        <v>21</v>
      </c>
      <c r="F320" s="260" t="s">
        <v>576</v>
      </c>
      <c r="G320" s="258"/>
      <c r="H320" s="261">
        <v>1.0629999999999999</v>
      </c>
      <c r="I320" s="262"/>
      <c r="J320" s="258"/>
      <c r="K320" s="258"/>
      <c r="L320" s="263"/>
      <c r="M320" s="264"/>
      <c r="N320" s="265"/>
      <c r="O320" s="265"/>
      <c r="P320" s="265"/>
      <c r="Q320" s="265"/>
      <c r="R320" s="265"/>
      <c r="S320" s="265"/>
      <c r="T320" s="266"/>
      <c r="U320" s="14"/>
      <c r="V320" s="14"/>
      <c r="W320" s="14"/>
      <c r="X320" s="14"/>
      <c r="Y320" s="14"/>
      <c r="Z320" s="14"/>
      <c r="AA320" s="14"/>
      <c r="AB320" s="14"/>
      <c r="AC320" s="14"/>
      <c r="AD320" s="14"/>
      <c r="AE320" s="14"/>
      <c r="AT320" s="267" t="s">
        <v>270</v>
      </c>
      <c r="AU320" s="267" t="s">
        <v>83</v>
      </c>
      <c r="AV320" s="14" t="s">
        <v>83</v>
      </c>
      <c r="AW320" s="14" t="s">
        <v>34</v>
      </c>
      <c r="AX320" s="14" t="s">
        <v>74</v>
      </c>
      <c r="AY320" s="267" t="s">
        <v>259</v>
      </c>
    </row>
    <row r="321" s="14" customFormat="1">
      <c r="A321" s="14"/>
      <c r="B321" s="257"/>
      <c r="C321" s="258"/>
      <c r="D321" s="243" t="s">
        <v>270</v>
      </c>
      <c r="E321" s="259" t="s">
        <v>21</v>
      </c>
      <c r="F321" s="260" t="s">
        <v>577</v>
      </c>
      <c r="G321" s="258"/>
      <c r="H321" s="261">
        <v>37.006</v>
      </c>
      <c r="I321" s="262"/>
      <c r="J321" s="258"/>
      <c r="K321" s="258"/>
      <c r="L321" s="263"/>
      <c r="M321" s="264"/>
      <c r="N321" s="265"/>
      <c r="O321" s="265"/>
      <c r="P321" s="265"/>
      <c r="Q321" s="265"/>
      <c r="R321" s="265"/>
      <c r="S321" s="265"/>
      <c r="T321" s="266"/>
      <c r="U321" s="14"/>
      <c r="V321" s="14"/>
      <c r="W321" s="14"/>
      <c r="X321" s="14"/>
      <c r="Y321" s="14"/>
      <c r="Z321" s="14"/>
      <c r="AA321" s="14"/>
      <c r="AB321" s="14"/>
      <c r="AC321" s="14"/>
      <c r="AD321" s="14"/>
      <c r="AE321" s="14"/>
      <c r="AT321" s="267" t="s">
        <v>270</v>
      </c>
      <c r="AU321" s="267" t="s">
        <v>83</v>
      </c>
      <c r="AV321" s="14" t="s">
        <v>83</v>
      </c>
      <c r="AW321" s="14" t="s">
        <v>34</v>
      </c>
      <c r="AX321" s="14" t="s">
        <v>74</v>
      </c>
      <c r="AY321" s="267" t="s">
        <v>259</v>
      </c>
    </row>
    <row r="322" s="14" customFormat="1">
      <c r="A322" s="14"/>
      <c r="B322" s="257"/>
      <c r="C322" s="258"/>
      <c r="D322" s="243" t="s">
        <v>270</v>
      </c>
      <c r="E322" s="259" t="s">
        <v>21</v>
      </c>
      <c r="F322" s="260" t="s">
        <v>578</v>
      </c>
      <c r="G322" s="258"/>
      <c r="H322" s="261">
        <v>10.815</v>
      </c>
      <c r="I322" s="262"/>
      <c r="J322" s="258"/>
      <c r="K322" s="258"/>
      <c r="L322" s="263"/>
      <c r="M322" s="264"/>
      <c r="N322" s="265"/>
      <c r="O322" s="265"/>
      <c r="P322" s="265"/>
      <c r="Q322" s="265"/>
      <c r="R322" s="265"/>
      <c r="S322" s="265"/>
      <c r="T322" s="266"/>
      <c r="U322" s="14"/>
      <c r="V322" s="14"/>
      <c r="W322" s="14"/>
      <c r="X322" s="14"/>
      <c r="Y322" s="14"/>
      <c r="Z322" s="14"/>
      <c r="AA322" s="14"/>
      <c r="AB322" s="14"/>
      <c r="AC322" s="14"/>
      <c r="AD322" s="14"/>
      <c r="AE322" s="14"/>
      <c r="AT322" s="267" t="s">
        <v>270</v>
      </c>
      <c r="AU322" s="267" t="s">
        <v>83</v>
      </c>
      <c r="AV322" s="14" t="s">
        <v>83</v>
      </c>
      <c r="AW322" s="14" t="s">
        <v>34</v>
      </c>
      <c r="AX322" s="14" t="s">
        <v>74</v>
      </c>
      <c r="AY322" s="267" t="s">
        <v>259</v>
      </c>
    </row>
    <row r="323" s="14" customFormat="1">
      <c r="A323" s="14"/>
      <c r="B323" s="257"/>
      <c r="C323" s="258"/>
      <c r="D323" s="243" t="s">
        <v>270</v>
      </c>
      <c r="E323" s="259" t="s">
        <v>21</v>
      </c>
      <c r="F323" s="260" t="s">
        <v>579</v>
      </c>
      <c r="G323" s="258"/>
      <c r="H323" s="261">
        <v>0.88900000000000001</v>
      </c>
      <c r="I323" s="262"/>
      <c r="J323" s="258"/>
      <c r="K323" s="258"/>
      <c r="L323" s="263"/>
      <c r="M323" s="264"/>
      <c r="N323" s="265"/>
      <c r="O323" s="265"/>
      <c r="P323" s="265"/>
      <c r="Q323" s="265"/>
      <c r="R323" s="265"/>
      <c r="S323" s="265"/>
      <c r="T323" s="266"/>
      <c r="U323" s="14"/>
      <c r="V323" s="14"/>
      <c r="W323" s="14"/>
      <c r="X323" s="14"/>
      <c r="Y323" s="14"/>
      <c r="Z323" s="14"/>
      <c r="AA323" s="14"/>
      <c r="AB323" s="14"/>
      <c r="AC323" s="14"/>
      <c r="AD323" s="14"/>
      <c r="AE323" s="14"/>
      <c r="AT323" s="267" t="s">
        <v>270</v>
      </c>
      <c r="AU323" s="267" t="s">
        <v>83</v>
      </c>
      <c r="AV323" s="14" t="s">
        <v>83</v>
      </c>
      <c r="AW323" s="14" t="s">
        <v>34</v>
      </c>
      <c r="AX323" s="14" t="s">
        <v>74</v>
      </c>
      <c r="AY323" s="267" t="s">
        <v>259</v>
      </c>
    </row>
    <row r="324" s="14" customFormat="1">
      <c r="A324" s="14"/>
      <c r="B324" s="257"/>
      <c r="C324" s="258"/>
      <c r="D324" s="243" t="s">
        <v>270</v>
      </c>
      <c r="E324" s="259" t="s">
        <v>21</v>
      </c>
      <c r="F324" s="260" t="s">
        <v>580</v>
      </c>
      <c r="G324" s="258"/>
      <c r="H324" s="261">
        <v>2.0289999999999999</v>
      </c>
      <c r="I324" s="262"/>
      <c r="J324" s="258"/>
      <c r="K324" s="258"/>
      <c r="L324" s="263"/>
      <c r="M324" s="264"/>
      <c r="N324" s="265"/>
      <c r="O324" s="265"/>
      <c r="P324" s="265"/>
      <c r="Q324" s="265"/>
      <c r="R324" s="265"/>
      <c r="S324" s="265"/>
      <c r="T324" s="266"/>
      <c r="U324" s="14"/>
      <c r="V324" s="14"/>
      <c r="W324" s="14"/>
      <c r="X324" s="14"/>
      <c r="Y324" s="14"/>
      <c r="Z324" s="14"/>
      <c r="AA324" s="14"/>
      <c r="AB324" s="14"/>
      <c r="AC324" s="14"/>
      <c r="AD324" s="14"/>
      <c r="AE324" s="14"/>
      <c r="AT324" s="267" t="s">
        <v>270</v>
      </c>
      <c r="AU324" s="267" t="s">
        <v>83</v>
      </c>
      <c r="AV324" s="14" t="s">
        <v>83</v>
      </c>
      <c r="AW324" s="14" t="s">
        <v>34</v>
      </c>
      <c r="AX324" s="14" t="s">
        <v>74</v>
      </c>
      <c r="AY324" s="267" t="s">
        <v>259</v>
      </c>
    </row>
    <row r="325" s="14" customFormat="1">
      <c r="A325" s="14"/>
      <c r="B325" s="257"/>
      <c r="C325" s="258"/>
      <c r="D325" s="243" t="s">
        <v>270</v>
      </c>
      <c r="E325" s="259" t="s">
        <v>21</v>
      </c>
      <c r="F325" s="260" t="s">
        <v>581</v>
      </c>
      <c r="G325" s="258"/>
      <c r="H325" s="261">
        <v>20.048999999999999</v>
      </c>
      <c r="I325" s="262"/>
      <c r="J325" s="258"/>
      <c r="K325" s="258"/>
      <c r="L325" s="263"/>
      <c r="M325" s="264"/>
      <c r="N325" s="265"/>
      <c r="O325" s="265"/>
      <c r="P325" s="265"/>
      <c r="Q325" s="265"/>
      <c r="R325" s="265"/>
      <c r="S325" s="265"/>
      <c r="T325" s="266"/>
      <c r="U325" s="14"/>
      <c r="V325" s="14"/>
      <c r="W325" s="14"/>
      <c r="X325" s="14"/>
      <c r="Y325" s="14"/>
      <c r="Z325" s="14"/>
      <c r="AA325" s="14"/>
      <c r="AB325" s="14"/>
      <c r="AC325" s="14"/>
      <c r="AD325" s="14"/>
      <c r="AE325" s="14"/>
      <c r="AT325" s="267" t="s">
        <v>270</v>
      </c>
      <c r="AU325" s="267" t="s">
        <v>83</v>
      </c>
      <c r="AV325" s="14" t="s">
        <v>83</v>
      </c>
      <c r="AW325" s="14" t="s">
        <v>34</v>
      </c>
      <c r="AX325" s="14" t="s">
        <v>74</v>
      </c>
      <c r="AY325" s="267" t="s">
        <v>259</v>
      </c>
    </row>
    <row r="326" s="14" customFormat="1">
      <c r="A326" s="14"/>
      <c r="B326" s="257"/>
      <c r="C326" s="258"/>
      <c r="D326" s="243" t="s">
        <v>270</v>
      </c>
      <c r="E326" s="259" t="s">
        <v>21</v>
      </c>
      <c r="F326" s="260" t="s">
        <v>582</v>
      </c>
      <c r="G326" s="258"/>
      <c r="H326" s="261">
        <v>20.533999999999999</v>
      </c>
      <c r="I326" s="262"/>
      <c r="J326" s="258"/>
      <c r="K326" s="258"/>
      <c r="L326" s="263"/>
      <c r="M326" s="264"/>
      <c r="N326" s="265"/>
      <c r="O326" s="265"/>
      <c r="P326" s="265"/>
      <c r="Q326" s="265"/>
      <c r="R326" s="265"/>
      <c r="S326" s="265"/>
      <c r="T326" s="266"/>
      <c r="U326" s="14"/>
      <c r="V326" s="14"/>
      <c r="W326" s="14"/>
      <c r="X326" s="14"/>
      <c r="Y326" s="14"/>
      <c r="Z326" s="14"/>
      <c r="AA326" s="14"/>
      <c r="AB326" s="14"/>
      <c r="AC326" s="14"/>
      <c r="AD326" s="14"/>
      <c r="AE326" s="14"/>
      <c r="AT326" s="267" t="s">
        <v>270</v>
      </c>
      <c r="AU326" s="267" t="s">
        <v>83</v>
      </c>
      <c r="AV326" s="14" t="s">
        <v>83</v>
      </c>
      <c r="AW326" s="14" t="s">
        <v>34</v>
      </c>
      <c r="AX326" s="14" t="s">
        <v>74</v>
      </c>
      <c r="AY326" s="267" t="s">
        <v>259</v>
      </c>
    </row>
    <row r="327" s="14" customFormat="1">
      <c r="A327" s="14"/>
      <c r="B327" s="257"/>
      <c r="C327" s="258"/>
      <c r="D327" s="243" t="s">
        <v>270</v>
      </c>
      <c r="E327" s="259" t="s">
        <v>21</v>
      </c>
      <c r="F327" s="260" t="s">
        <v>583</v>
      </c>
      <c r="G327" s="258"/>
      <c r="H327" s="261">
        <v>3.0339999999999998</v>
      </c>
      <c r="I327" s="262"/>
      <c r="J327" s="258"/>
      <c r="K327" s="258"/>
      <c r="L327" s="263"/>
      <c r="M327" s="264"/>
      <c r="N327" s="265"/>
      <c r="O327" s="265"/>
      <c r="P327" s="265"/>
      <c r="Q327" s="265"/>
      <c r="R327" s="265"/>
      <c r="S327" s="265"/>
      <c r="T327" s="266"/>
      <c r="U327" s="14"/>
      <c r="V327" s="14"/>
      <c r="W327" s="14"/>
      <c r="X327" s="14"/>
      <c r="Y327" s="14"/>
      <c r="Z327" s="14"/>
      <c r="AA327" s="14"/>
      <c r="AB327" s="14"/>
      <c r="AC327" s="14"/>
      <c r="AD327" s="14"/>
      <c r="AE327" s="14"/>
      <c r="AT327" s="267" t="s">
        <v>270</v>
      </c>
      <c r="AU327" s="267" t="s">
        <v>83</v>
      </c>
      <c r="AV327" s="14" t="s">
        <v>83</v>
      </c>
      <c r="AW327" s="14" t="s">
        <v>34</v>
      </c>
      <c r="AX327" s="14" t="s">
        <v>74</v>
      </c>
      <c r="AY327" s="267" t="s">
        <v>259</v>
      </c>
    </row>
    <row r="328" s="14" customFormat="1">
      <c r="A328" s="14"/>
      <c r="B328" s="257"/>
      <c r="C328" s="258"/>
      <c r="D328" s="243" t="s">
        <v>270</v>
      </c>
      <c r="E328" s="259" t="s">
        <v>21</v>
      </c>
      <c r="F328" s="260" t="s">
        <v>584</v>
      </c>
      <c r="G328" s="258"/>
      <c r="H328" s="261">
        <v>19.91</v>
      </c>
      <c r="I328" s="262"/>
      <c r="J328" s="258"/>
      <c r="K328" s="258"/>
      <c r="L328" s="263"/>
      <c r="M328" s="264"/>
      <c r="N328" s="265"/>
      <c r="O328" s="265"/>
      <c r="P328" s="265"/>
      <c r="Q328" s="265"/>
      <c r="R328" s="265"/>
      <c r="S328" s="265"/>
      <c r="T328" s="266"/>
      <c r="U328" s="14"/>
      <c r="V328" s="14"/>
      <c r="W328" s="14"/>
      <c r="X328" s="14"/>
      <c r="Y328" s="14"/>
      <c r="Z328" s="14"/>
      <c r="AA328" s="14"/>
      <c r="AB328" s="14"/>
      <c r="AC328" s="14"/>
      <c r="AD328" s="14"/>
      <c r="AE328" s="14"/>
      <c r="AT328" s="267" t="s">
        <v>270</v>
      </c>
      <c r="AU328" s="267" t="s">
        <v>83</v>
      </c>
      <c r="AV328" s="14" t="s">
        <v>83</v>
      </c>
      <c r="AW328" s="14" t="s">
        <v>34</v>
      </c>
      <c r="AX328" s="14" t="s">
        <v>74</v>
      </c>
      <c r="AY328" s="267" t="s">
        <v>259</v>
      </c>
    </row>
    <row r="329" s="14" customFormat="1">
      <c r="A329" s="14"/>
      <c r="B329" s="257"/>
      <c r="C329" s="258"/>
      <c r="D329" s="243" t="s">
        <v>270</v>
      </c>
      <c r="E329" s="259" t="s">
        <v>21</v>
      </c>
      <c r="F329" s="260" t="s">
        <v>585</v>
      </c>
      <c r="G329" s="258"/>
      <c r="H329" s="261">
        <v>21.018999999999998</v>
      </c>
      <c r="I329" s="262"/>
      <c r="J329" s="258"/>
      <c r="K329" s="258"/>
      <c r="L329" s="263"/>
      <c r="M329" s="264"/>
      <c r="N329" s="265"/>
      <c r="O329" s="265"/>
      <c r="P329" s="265"/>
      <c r="Q329" s="265"/>
      <c r="R329" s="265"/>
      <c r="S329" s="265"/>
      <c r="T329" s="266"/>
      <c r="U329" s="14"/>
      <c r="V329" s="14"/>
      <c r="W329" s="14"/>
      <c r="X329" s="14"/>
      <c r="Y329" s="14"/>
      <c r="Z329" s="14"/>
      <c r="AA329" s="14"/>
      <c r="AB329" s="14"/>
      <c r="AC329" s="14"/>
      <c r="AD329" s="14"/>
      <c r="AE329" s="14"/>
      <c r="AT329" s="267" t="s">
        <v>270</v>
      </c>
      <c r="AU329" s="267" t="s">
        <v>83</v>
      </c>
      <c r="AV329" s="14" t="s">
        <v>83</v>
      </c>
      <c r="AW329" s="14" t="s">
        <v>34</v>
      </c>
      <c r="AX329" s="14" t="s">
        <v>74</v>
      </c>
      <c r="AY329" s="267" t="s">
        <v>259</v>
      </c>
    </row>
    <row r="330" s="13" customFormat="1">
      <c r="A330" s="13"/>
      <c r="B330" s="247"/>
      <c r="C330" s="248"/>
      <c r="D330" s="243" t="s">
        <v>270</v>
      </c>
      <c r="E330" s="249" t="s">
        <v>21</v>
      </c>
      <c r="F330" s="250" t="s">
        <v>586</v>
      </c>
      <c r="G330" s="248"/>
      <c r="H330" s="249" t="s">
        <v>21</v>
      </c>
      <c r="I330" s="251"/>
      <c r="J330" s="248"/>
      <c r="K330" s="248"/>
      <c r="L330" s="252"/>
      <c r="M330" s="253"/>
      <c r="N330" s="254"/>
      <c r="O330" s="254"/>
      <c r="P330" s="254"/>
      <c r="Q330" s="254"/>
      <c r="R330" s="254"/>
      <c r="S330" s="254"/>
      <c r="T330" s="255"/>
      <c r="U330" s="13"/>
      <c r="V330" s="13"/>
      <c r="W330" s="13"/>
      <c r="X330" s="13"/>
      <c r="Y330" s="13"/>
      <c r="Z330" s="13"/>
      <c r="AA330" s="13"/>
      <c r="AB330" s="13"/>
      <c r="AC330" s="13"/>
      <c r="AD330" s="13"/>
      <c r="AE330" s="13"/>
      <c r="AT330" s="256" t="s">
        <v>270</v>
      </c>
      <c r="AU330" s="256" t="s">
        <v>83</v>
      </c>
      <c r="AV330" s="13" t="s">
        <v>81</v>
      </c>
      <c r="AW330" s="13" t="s">
        <v>34</v>
      </c>
      <c r="AX330" s="13" t="s">
        <v>74</v>
      </c>
      <c r="AY330" s="256" t="s">
        <v>259</v>
      </c>
    </row>
    <row r="331" s="14" customFormat="1">
      <c r="A331" s="14"/>
      <c r="B331" s="257"/>
      <c r="C331" s="258"/>
      <c r="D331" s="243" t="s">
        <v>270</v>
      </c>
      <c r="E331" s="259" t="s">
        <v>21</v>
      </c>
      <c r="F331" s="260" t="s">
        <v>587</v>
      </c>
      <c r="G331" s="258"/>
      <c r="H331" s="261">
        <v>-1</v>
      </c>
      <c r="I331" s="262"/>
      <c r="J331" s="258"/>
      <c r="K331" s="258"/>
      <c r="L331" s="263"/>
      <c r="M331" s="264"/>
      <c r="N331" s="265"/>
      <c r="O331" s="265"/>
      <c r="P331" s="265"/>
      <c r="Q331" s="265"/>
      <c r="R331" s="265"/>
      <c r="S331" s="265"/>
      <c r="T331" s="266"/>
      <c r="U331" s="14"/>
      <c r="V331" s="14"/>
      <c r="W331" s="14"/>
      <c r="X331" s="14"/>
      <c r="Y331" s="14"/>
      <c r="Z331" s="14"/>
      <c r="AA331" s="14"/>
      <c r="AB331" s="14"/>
      <c r="AC331" s="14"/>
      <c r="AD331" s="14"/>
      <c r="AE331" s="14"/>
      <c r="AT331" s="267" t="s">
        <v>270</v>
      </c>
      <c r="AU331" s="267" t="s">
        <v>83</v>
      </c>
      <c r="AV331" s="14" t="s">
        <v>83</v>
      </c>
      <c r="AW331" s="14" t="s">
        <v>34</v>
      </c>
      <c r="AX331" s="14" t="s">
        <v>74</v>
      </c>
      <c r="AY331" s="267" t="s">
        <v>259</v>
      </c>
    </row>
    <row r="332" s="14" customFormat="1">
      <c r="A332" s="14"/>
      <c r="B332" s="257"/>
      <c r="C332" s="258"/>
      <c r="D332" s="243" t="s">
        <v>270</v>
      </c>
      <c r="E332" s="259" t="s">
        <v>21</v>
      </c>
      <c r="F332" s="260" t="s">
        <v>588</v>
      </c>
      <c r="G332" s="258"/>
      <c r="H332" s="261">
        <v>-1.823</v>
      </c>
      <c r="I332" s="262"/>
      <c r="J332" s="258"/>
      <c r="K332" s="258"/>
      <c r="L332" s="263"/>
      <c r="M332" s="264"/>
      <c r="N332" s="265"/>
      <c r="O332" s="265"/>
      <c r="P332" s="265"/>
      <c r="Q332" s="265"/>
      <c r="R332" s="265"/>
      <c r="S332" s="265"/>
      <c r="T332" s="266"/>
      <c r="U332" s="14"/>
      <c r="V332" s="14"/>
      <c r="W332" s="14"/>
      <c r="X332" s="14"/>
      <c r="Y332" s="14"/>
      <c r="Z332" s="14"/>
      <c r="AA332" s="14"/>
      <c r="AB332" s="14"/>
      <c r="AC332" s="14"/>
      <c r="AD332" s="14"/>
      <c r="AE332" s="14"/>
      <c r="AT332" s="267" t="s">
        <v>270</v>
      </c>
      <c r="AU332" s="267" t="s">
        <v>83</v>
      </c>
      <c r="AV332" s="14" t="s">
        <v>83</v>
      </c>
      <c r="AW332" s="14" t="s">
        <v>34</v>
      </c>
      <c r="AX332" s="14" t="s">
        <v>74</v>
      </c>
      <c r="AY332" s="267" t="s">
        <v>259</v>
      </c>
    </row>
    <row r="333" s="14" customFormat="1">
      <c r="A333" s="14"/>
      <c r="B333" s="257"/>
      <c r="C333" s="258"/>
      <c r="D333" s="243" t="s">
        <v>270</v>
      </c>
      <c r="E333" s="259" t="s">
        <v>21</v>
      </c>
      <c r="F333" s="260" t="s">
        <v>589</v>
      </c>
      <c r="G333" s="258"/>
      <c r="H333" s="261">
        <v>-2.0129999999999999</v>
      </c>
      <c r="I333" s="262"/>
      <c r="J333" s="258"/>
      <c r="K333" s="258"/>
      <c r="L333" s="263"/>
      <c r="M333" s="264"/>
      <c r="N333" s="265"/>
      <c r="O333" s="265"/>
      <c r="P333" s="265"/>
      <c r="Q333" s="265"/>
      <c r="R333" s="265"/>
      <c r="S333" s="265"/>
      <c r="T333" s="266"/>
      <c r="U333" s="14"/>
      <c r="V333" s="14"/>
      <c r="W333" s="14"/>
      <c r="X333" s="14"/>
      <c r="Y333" s="14"/>
      <c r="Z333" s="14"/>
      <c r="AA333" s="14"/>
      <c r="AB333" s="14"/>
      <c r="AC333" s="14"/>
      <c r="AD333" s="14"/>
      <c r="AE333" s="14"/>
      <c r="AT333" s="267" t="s">
        <v>270</v>
      </c>
      <c r="AU333" s="267" t="s">
        <v>83</v>
      </c>
      <c r="AV333" s="14" t="s">
        <v>83</v>
      </c>
      <c r="AW333" s="14" t="s">
        <v>34</v>
      </c>
      <c r="AX333" s="14" t="s">
        <v>74</v>
      </c>
      <c r="AY333" s="267" t="s">
        <v>259</v>
      </c>
    </row>
    <row r="334" s="14" customFormat="1">
      <c r="A334" s="14"/>
      <c r="B334" s="257"/>
      <c r="C334" s="258"/>
      <c r="D334" s="243" t="s">
        <v>270</v>
      </c>
      <c r="E334" s="259" t="s">
        <v>21</v>
      </c>
      <c r="F334" s="260" t="s">
        <v>590</v>
      </c>
      <c r="G334" s="258"/>
      <c r="H334" s="261">
        <v>-5.6699999999999999</v>
      </c>
      <c r="I334" s="262"/>
      <c r="J334" s="258"/>
      <c r="K334" s="258"/>
      <c r="L334" s="263"/>
      <c r="M334" s="264"/>
      <c r="N334" s="265"/>
      <c r="O334" s="265"/>
      <c r="P334" s="265"/>
      <c r="Q334" s="265"/>
      <c r="R334" s="265"/>
      <c r="S334" s="265"/>
      <c r="T334" s="266"/>
      <c r="U334" s="14"/>
      <c r="V334" s="14"/>
      <c r="W334" s="14"/>
      <c r="X334" s="14"/>
      <c r="Y334" s="14"/>
      <c r="Z334" s="14"/>
      <c r="AA334" s="14"/>
      <c r="AB334" s="14"/>
      <c r="AC334" s="14"/>
      <c r="AD334" s="14"/>
      <c r="AE334" s="14"/>
      <c r="AT334" s="267" t="s">
        <v>270</v>
      </c>
      <c r="AU334" s="267" t="s">
        <v>83</v>
      </c>
      <c r="AV334" s="14" t="s">
        <v>83</v>
      </c>
      <c r="AW334" s="14" t="s">
        <v>34</v>
      </c>
      <c r="AX334" s="14" t="s">
        <v>74</v>
      </c>
      <c r="AY334" s="267" t="s">
        <v>259</v>
      </c>
    </row>
    <row r="335" s="14" customFormat="1">
      <c r="A335" s="14"/>
      <c r="B335" s="257"/>
      <c r="C335" s="258"/>
      <c r="D335" s="243" t="s">
        <v>270</v>
      </c>
      <c r="E335" s="259" t="s">
        <v>21</v>
      </c>
      <c r="F335" s="260" t="s">
        <v>591</v>
      </c>
      <c r="G335" s="258"/>
      <c r="H335" s="261">
        <v>-15.75</v>
      </c>
      <c r="I335" s="262"/>
      <c r="J335" s="258"/>
      <c r="K335" s="258"/>
      <c r="L335" s="263"/>
      <c r="M335" s="264"/>
      <c r="N335" s="265"/>
      <c r="O335" s="265"/>
      <c r="P335" s="265"/>
      <c r="Q335" s="265"/>
      <c r="R335" s="265"/>
      <c r="S335" s="265"/>
      <c r="T335" s="266"/>
      <c r="U335" s="14"/>
      <c r="V335" s="14"/>
      <c r="W335" s="14"/>
      <c r="X335" s="14"/>
      <c r="Y335" s="14"/>
      <c r="Z335" s="14"/>
      <c r="AA335" s="14"/>
      <c r="AB335" s="14"/>
      <c r="AC335" s="14"/>
      <c r="AD335" s="14"/>
      <c r="AE335" s="14"/>
      <c r="AT335" s="267" t="s">
        <v>270</v>
      </c>
      <c r="AU335" s="267" t="s">
        <v>83</v>
      </c>
      <c r="AV335" s="14" t="s">
        <v>83</v>
      </c>
      <c r="AW335" s="14" t="s">
        <v>34</v>
      </c>
      <c r="AX335" s="14" t="s">
        <v>74</v>
      </c>
      <c r="AY335" s="267" t="s">
        <v>259</v>
      </c>
    </row>
    <row r="336" s="14" customFormat="1">
      <c r="A336" s="14"/>
      <c r="B336" s="257"/>
      <c r="C336" s="258"/>
      <c r="D336" s="243" t="s">
        <v>270</v>
      </c>
      <c r="E336" s="259" t="s">
        <v>21</v>
      </c>
      <c r="F336" s="260" t="s">
        <v>592</v>
      </c>
      <c r="G336" s="258"/>
      <c r="H336" s="261">
        <v>-7.9800000000000004</v>
      </c>
      <c r="I336" s="262"/>
      <c r="J336" s="258"/>
      <c r="K336" s="258"/>
      <c r="L336" s="263"/>
      <c r="M336" s="264"/>
      <c r="N336" s="265"/>
      <c r="O336" s="265"/>
      <c r="P336" s="265"/>
      <c r="Q336" s="265"/>
      <c r="R336" s="265"/>
      <c r="S336" s="265"/>
      <c r="T336" s="266"/>
      <c r="U336" s="14"/>
      <c r="V336" s="14"/>
      <c r="W336" s="14"/>
      <c r="X336" s="14"/>
      <c r="Y336" s="14"/>
      <c r="Z336" s="14"/>
      <c r="AA336" s="14"/>
      <c r="AB336" s="14"/>
      <c r="AC336" s="14"/>
      <c r="AD336" s="14"/>
      <c r="AE336" s="14"/>
      <c r="AT336" s="267" t="s">
        <v>270</v>
      </c>
      <c r="AU336" s="267" t="s">
        <v>83</v>
      </c>
      <c r="AV336" s="14" t="s">
        <v>83</v>
      </c>
      <c r="AW336" s="14" t="s">
        <v>34</v>
      </c>
      <c r="AX336" s="14" t="s">
        <v>74</v>
      </c>
      <c r="AY336" s="267" t="s">
        <v>259</v>
      </c>
    </row>
    <row r="337" s="14" customFormat="1">
      <c r="A337" s="14"/>
      <c r="B337" s="257"/>
      <c r="C337" s="258"/>
      <c r="D337" s="243" t="s">
        <v>270</v>
      </c>
      <c r="E337" s="259" t="s">
        <v>21</v>
      </c>
      <c r="F337" s="260" t="s">
        <v>593</v>
      </c>
      <c r="G337" s="258"/>
      <c r="H337" s="261">
        <v>-3.1520000000000001</v>
      </c>
      <c r="I337" s="262"/>
      <c r="J337" s="258"/>
      <c r="K337" s="258"/>
      <c r="L337" s="263"/>
      <c r="M337" s="264"/>
      <c r="N337" s="265"/>
      <c r="O337" s="265"/>
      <c r="P337" s="265"/>
      <c r="Q337" s="265"/>
      <c r="R337" s="265"/>
      <c r="S337" s="265"/>
      <c r="T337" s="266"/>
      <c r="U337" s="14"/>
      <c r="V337" s="14"/>
      <c r="W337" s="14"/>
      <c r="X337" s="14"/>
      <c r="Y337" s="14"/>
      <c r="Z337" s="14"/>
      <c r="AA337" s="14"/>
      <c r="AB337" s="14"/>
      <c r="AC337" s="14"/>
      <c r="AD337" s="14"/>
      <c r="AE337" s="14"/>
      <c r="AT337" s="267" t="s">
        <v>270</v>
      </c>
      <c r="AU337" s="267" t="s">
        <v>83</v>
      </c>
      <c r="AV337" s="14" t="s">
        <v>83</v>
      </c>
      <c r="AW337" s="14" t="s">
        <v>34</v>
      </c>
      <c r="AX337" s="14" t="s">
        <v>74</v>
      </c>
      <c r="AY337" s="267" t="s">
        <v>259</v>
      </c>
    </row>
    <row r="338" s="14" customFormat="1">
      <c r="A338" s="14"/>
      <c r="B338" s="257"/>
      <c r="C338" s="258"/>
      <c r="D338" s="243" t="s">
        <v>270</v>
      </c>
      <c r="E338" s="259" t="s">
        <v>21</v>
      </c>
      <c r="F338" s="260" t="s">
        <v>594</v>
      </c>
      <c r="G338" s="258"/>
      <c r="H338" s="261">
        <v>-10.638</v>
      </c>
      <c r="I338" s="262"/>
      <c r="J338" s="258"/>
      <c r="K338" s="258"/>
      <c r="L338" s="263"/>
      <c r="M338" s="264"/>
      <c r="N338" s="265"/>
      <c r="O338" s="265"/>
      <c r="P338" s="265"/>
      <c r="Q338" s="265"/>
      <c r="R338" s="265"/>
      <c r="S338" s="265"/>
      <c r="T338" s="266"/>
      <c r="U338" s="14"/>
      <c r="V338" s="14"/>
      <c r="W338" s="14"/>
      <c r="X338" s="14"/>
      <c r="Y338" s="14"/>
      <c r="Z338" s="14"/>
      <c r="AA338" s="14"/>
      <c r="AB338" s="14"/>
      <c r="AC338" s="14"/>
      <c r="AD338" s="14"/>
      <c r="AE338" s="14"/>
      <c r="AT338" s="267" t="s">
        <v>270</v>
      </c>
      <c r="AU338" s="267" t="s">
        <v>83</v>
      </c>
      <c r="AV338" s="14" t="s">
        <v>83</v>
      </c>
      <c r="AW338" s="14" t="s">
        <v>34</v>
      </c>
      <c r="AX338" s="14" t="s">
        <v>74</v>
      </c>
      <c r="AY338" s="267" t="s">
        <v>259</v>
      </c>
    </row>
    <row r="339" s="14" customFormat="1">
      <c r="A339" s="14"/>
      <c r="B339" s="257"/>
      <c r="C339" s="258"/>
      <c r="D339" s="243" t="s">
        <v>270</v>
      </c>
      <c r="E339" s="259" t="s">
        <v>21</v>
      </c>
      <c r="F339" s="260" t="s">
        <v>595</v>
      </c>
      <c r="G339" s="258"/>
      <c r="H339" s="261">
        <v>-2.625</v>
      </c>
      <c r="I339" s="262"/>
      <c r="J339" s="258"/>
      <c r="K339" s="258"/>
      <c r="L339" s="263"/>
      <c r="M339" s="264"/>
      <c r="N339" s="265"/>
      <c r="O339" s="265"/>
      <c r="P339" s="265"/>
      <c r="Q339" s="265"/>
      <c r="R339" s="265"/>
      <c r="S339" s="265"/>
      <c r="T339" s="266"/>
      <c r="U339" s="14"/>
      <c r="V339" s="14"/>
      <c r="W339" s="14"/>
      <c r="X339" s="14"/>
      <c r="Y339" s="14"/>
      <c r="Z339" s="14"/>
      <c r="AA339" s="14"/>
      <c r="AB339" s="14"/>
      <c r="AC339" s="14"/>
      <c r="AD339" s="14"/>
      <c r="AE339" s="14"/>
      <c r="AT339" s="267" t="s">
        <v>270</v>
      </c>
      <c r="AU339" s="267" t="s">
        <v>83</v>
      </c>
      <c r="AV339" s="14" t="s">
        <v>83</v>
      </c>
      <c r="AW339" s="14" t="s">
        <v>34</v>
      </c>
      <c r="AX339" s="14" t="s">
        <v>74</v>
      </c>
      <c r="AY339" s="267" t="s">
        <v>259</v>
      </c>
    </row>
    <row r="340" s="16" customFormat="1">
      <c r="A340" s="16"/>
      <c r="B340" s="290"/>
      <c r="C340" s="291"/>
      <c r="D340" s="243" t="s">
        <v>270</v>
      </c>
      <c r="E340" s="292" t="s">
        <v>194</v>
      </c>
      <c r="F340" s="293" t="s">
        <v>596</v>
      </c>
      <c r="G340" s="291"/>
      <c r="H340" s="294">
        <v>323.90199999999999</v>
      </c>
      <c r="I340" s="295"/>
      <c r="J340" s="291"/>
      <c r="K340" s="291"/>
      <c r="L340" s="296"/>
      <c r="M340" s="297"/>
      <c r="N340" s="298"/>
      <c r="O340" s="298"/>
      <c r="P340" s="298"/>
      <c r="Q340" s="298"/>
      <c r="R340" s="298"/>
      <c r="S340" s="298"/>
      <c r="T340" s="299"/>
      <c r="U340" s="16"/>
      <c r="V340" s="16"/>
      <c r="W340" s="16"/>
      <c r="X340" s="16"/>
      <c r="Y340" s="16"/>
      <c r="Z340" s="16"/>
      <c r="AA340" s="16"/>
      <c r="AB340" s="16"/>
      <c r="AC340" s="16"/>
      <c r="AD340" s="16"/>
      <c r="AE340" s="16"/>
      <c r="AT340" s="300" t="s">
        <v>270</v>
      </c>
      <c r="AU340" s="300" t="s">
        <v>83</v>
      </c>
      <c r="AV340" s="16" t="s">
        <v>94</v>
      </c>
      <c r="AW340" s="16" t="s">
        <v>34</v>
      </c>
      <c r="AX340" s="16" t="s">
        <v>74</v>
      </c>
      <c r="AY340" s="300" t="s">
        <v>259</v>
      </c>
    </row>
    <row r="341" s="13" customFormat="1">
      <c r="A341" s="13"/>
      <c r="B341" s="247"/>
      <c r="C341" s="248"/>
      <c r="D341" s="243" t="s">
        <v>270</v>
      </c>
      <c r="E341" s="249" t="s">
        <v>21</v>
      </c>
      <c r="F341" s="250" t="s">
        <v>597</v>
      </c>
      <c r="G341" s="248"/>
      <c r="H341" s="249" t="s">
        <v>21</v>
      </c>
      <c r="I341" s="251"/>
      <c r="J341" s="248"/>
      <c r="K341" s="248"/>
      <c r="L341" s="252"/>
      <c r="M341" s="253"/>
      <c r="N341" s="254"/>
      <c r="O341" s="254"/>
      <c r="P341" s="254"/>
      <c r="Q341" s="254"/>
      <c r="R341" s="254"/>
      <c r="S341" s="254"/>
      <c r="T341" s="255"/>
      <c r="U341" s="13"/>
      <c r="V341" s="13"/>
      <c r="W341" s="13"/>
      <c r="X341" s="13"/>
      <c r="Y341" s="13"/>
      <c r="Z341" s="13"/>
      <c r="AA341" s="13"/>
      <c r="AB341" s="13"/>
      <c r="AC341" s="13"/>
      <c r="AD341" s="13"/>
      <c r="AE341" s="13"/>
      <c r="AT341" s="256" t="s">
        <v>270</v>
      </c>
      <c r="AU341" s="256" t="s">
        <v>83</v>
      </c>
      <c r="AV341" s="13" t="s">
        <v>81</v>
      </c>
      <c r="AW341" s="13" t="s">
        <v>34</v>
      </c>
      <c r="AX341" s="13" t="s">
        <v>74</v>
      </c>
      <c r="AY341" s="256" t="s">
        <v>259</v>
      </c>
    </row>
    <row r="342" s="14" customFormat="1">
      <c r="A342" s="14"/>
      <c r="B342" s="257"/>
      <c r="C342" s="258"/>
      <c r="D342" s="243" t="s">
        <v>270</v>
      </c>
      <c r="E342" s="259" t="s">
        <v>21</v>
      </c>
      <c r="F342" s="260" t="s">
        <v>598</v>
      </c>
      <c r="G342" s="258"/>
      <c r="H342" s="261">
        <v>-42.670999999999999</v>
      </c>
      <c r="I342" s="262"/>
      <c r="J342" s="258"/>
      <c r="K342" s="258"/>
      <c r="L342" s="263"/>
      <c r="M342" s="264"/>
      <c r="N342" s="265"/>
      <c r="O342" s="265"/>
      <c r="P342" s="265"/>
      <c r="Q342" s="265"/>
      <c r="R342" s="265"/>
      <c r="S342" s="265"/>
      <c r="T342" s="266"/>
      <c r="U342" s="14"/>
      <c r="V342" s="14"/>
      <c r="W342" s="14"/>
      <c r="X342" s="14"/>
      <c r="Y342" s="14"/>
      <c r="Z342" s="14"/>
      <c r="AA342" s="14"/>
      <c r="AB342" s="14"/>
      <c r="AC342" s="14"/>
      <c r="AD342" s="14"/>
      <c r="AE342" s="14"/>
      <c r="AT342" s="267" t="s">
        <v>270</v>
      </c>
      <c r="AU342" s="267" t="s">
        <v>83</v>
      </c>
      <c r="AV342" s="14" t="s">
        <v>83</v>
      </c>
      <c r="AW342" s="14" t="s">
        <v>34</v>
      </c>
      <c r="AX342" s="14" t="s">
        <v>74</v>
      </c>
      <c r="AY342" s="267" t="s">
        <v>259</v>
      </c>
    </row>
    <row r="343" s="15" customFormat="1">
      <c r="A343" s="15"/>
      <c r="B343" s="268"/>
      <c r="C343" s="269"/>
      <c r="D343" s="243" t="s">
        <v>270</v>
      </c>
      <c r="E343" s="270" t="s">
        <v>188</v>
      </c>
      <c r="F343" s="271" t="s">
        <v>273</v>
      </c>
      <c r="G343" s="269"/>
      <c r="H343" s="272">
        <v>281.23099999999999</v>
      </c>
      <c r="I343" s="273"/>
      <c r="J343" s="269"/>
      <c r="K343" s="269"/>
      <c r="L343" s="274"/>
      <c r="M343" s="275"/>
      <c r="N343" s="276"/>
      <c r="O343" s="276"/>
      <c r="P343" s="276"/>
      <c r="Q343" s="276"/>
      <c r="R343" s="276"/>
      <c r="S343" s="276"/>
      <c r="T343" s="277"/>
      <c r="U343" s="15"/>
      <c r="V343" s="15"/>
      <c r="W343" s="15"/>
      <c r="X343" s="15"/>
      <c r="Y343" s="15"/>
      <c r="Z343" s="15"/>
      <c r="AA343" s="15"/>
      <c r="AB343" s="15"/>
      <c r="AC343" s="15"/>
      <c r="AD343" s="15"/>
      <c r="AE343" s="15"/>
      <c r="AT343" s="278" t="s">
        <v>270</v>
      </c>
      <c r="AU343" s="278" t="s">
        <v>83</v>
      </c>
      <c r="AV343" s="15" t="s">
        <v>266</v>
      </c>
      <c r="AW343" s="15" t="s">
        <v>34</v>
      </c>
      <c r="AX343" s="15" t="s">
        <v>81</v>
      </c>
      <c r="AY343" s="278" t="s">
        <v>259</v>
      </c>
    </row>
    <row r="344" s="2" customFormat="1" ht="44.25" customHeight="1">
      <c r="A344" s="40"/>
      <c r="B344" s="41"/>
      <c r="C344" s="230" t="s">
        <v>599</v>
      </c>
      <c r="D344" s="230" t="s">
        <v>261</v>
      </c>
      <c r="E344" s="231" t="s">
        <v>600</v>
      </c>
      <c r="F344" s="232" t="s">
        <v>601</v>
      </c>
      <c r="G344" s="233" t="s">
        <v>358</v>
      </c>
      <c r="H344" s="234">
        <v>36.262999999999998</v>
      </c>
      <c r="I344" s="235"/>
      <c r="J344" s="236">
        <f>ROUND(I344*H344,2)</f>
        <v>0</v>
      </c>
      <c r="K344" s="232" t="s">
        <v>265</v>
      </c>
      <c r="L344" s="46"/>
      <c r="M344" s="237" t="s">
        <v>21</v>
      </c>
      <c r="N344" s="238" t="s">
        <v>46</v>
      </c>
      <c r="O344" s="86"/>
      <c r="P344" s="239">
        <f>O344*H344</f>
        <v>0</v>
      </c>
      <c r="Q344" s="239">
        <v>0.011429999999999999</v>
      </c>
      <c r="R344" s="239">
        <f>Q344*H344</f>
        <v>0.41448608999999997</v>
      </c>
      <c r="S344" s="239">
        <v>0</v>
      </c>
      <c r="T344" s="240">
        <f>S344*H344</f>
        <v>0</v>
      </c>
      <c r="U344" s="40"/>
      <c r="V344" s="40"/>
      <c r="W344" s="40"/>
      <c r="X344" s="40"/>
      <c r="Y344" s="40"/>
      <c r="Z344" s="40"/>
      <c r="AA344" s="40"/>
      <c r="AB344" s="40"/>
      <c r="AC344" s="40"/>
      <c r="AD344" s="40"/>
      <c r="AE344" s="40"/>
      <c r="AR344" s="241" t="s">
        <v>266</v>
      </c>
      <c r="AT344" s="241" t="s">
        <v>261</v>
      </c>
      <c r="AU344" s="241" t="s">
        <v>83</v>
      </c>
      <c r="AY344" s="19" t="s">
        <v>259</v>
      </c>
      <c r="BE344" s="242">
        <f>IF(N344="základní",J344,0)</f>
        <v>0</v>
      </c>
      <c r="BF344" s="242">
        <f>IF(N344="snížená",J344,0)</f>
        <v>0</v>
      </c>
      <c r="BG344" s="242">
        <f>IF(N344="zákl. přenesená",J344,0)</f>
        <v>0</v>
      </c>
      <c r="BH344" s="242">
        <f>IF(N344="sníž. přenesená",J344,0)</f>
        <v>0</v>
      </c>
      <c r="BI344" s="242">
        <f>IF(N344="nulová",J344,0)</f>
        <v>0</v>
      </c>
      <c r="BJ344" s="19" t="s">
        <v>83</v>
      </c>
      <c r="BK344" s="242">
        <f>ROUND(I344*H344,2)</f>
        <v>0</v>
      </c>
      <c r="BL344" s="19" t="s">
        <v>266</v>
      </c>
      <c r="BM344" s="241" t="s">
        <v>602</v>
      </c>
    </row>
    <row r="345" s="2" customFormat="1">
      <c r="A345" s="40"/>
      <c r="B345" s="41"/>
      <c r="C345" s="42"/>
      <c r="D345" s="243" t="s">
        <v>268</v>
      </c>
      <c r="E345" s="42"/>
      <c r="F345" s="244" t="s">
        <v>603</v>
      </c>
      <c r="G345" s="42"/>
      <c r="H345" s="42"/>
      <c r="I345" s="150"/>
      <c r="J345" s="42"/>
      <c r="K345" s="42"/>
      <c r="L345" s="46"/>
      <c r="M345" s="245"/>
      <c r="N345" s="246"/>
      <c r="O345" s="86"/>
      <c r="P345" s="86"/>
      <c r="Q345" s="86"/>
      <c r="R345" s="86"/>
      <c r="S345" s="86"/>
      <c r="T345" s="87"/>
      <c r="U345" s="40"/>
      <c r="V345" s="40"/>
      <c r="W345" s="40"/>
      <c r="X345" s="40"/>
      <c r="Y345" s="40"/>
      <c r="Z345" s="40"/>
      <c r="AA345" s="40"/>
      <c r="AB345" s="40"/>
      <c r="AC345" s="40"/>
      <c r="AD345" s="40"/>
      <c r="AE345" s="40"/>
      <c r="AT345" s="19" t="s">
        <v>268</v>
      </c>
      <c r="AU345" s="19" t="s">
        <v>83</v>
      </c>
    </row>
    <row r="346" s="13" customFormat="1">
      <c r="A346" s="13"/>
      <c r="B346" s="247"/>
      <c r="C346" s="248"/>
      <c r="D346" s="243" t="s">
        <v>270</v>
      </c>
      <c r="E346" s="249" t="s">
        <v>21</v>
      </c>
      <c r="F346" s="250" t="s">
        <v>604</v>
      </c>
      <c r="G346" s="248"/>
      <c r="H346" s="249" t="s">
        <v>21</v>
      </c>
      <c r="I346" s="251"/>
      <c r="J346" s="248"/>
      <c r="K346" s="248"/>
      <c r="L346" s="252"/>
      <c r="M346" s="253"/>
      <c r="N346" s="254"/>
      <c r="O346" s="254"/>
      <c r="P346" s="254"/>
      <c r="Q346" s="254"/>
      <c r="R346" s="254"/>
      <c r="S346" s="254"/>
      <c r="T346" s="255"/>
      <c r="U346" s="13"/>
      <c r="V346" s="13"/>
      <c r="W346" s="13"/>
      <c r="X346" s="13"/>
      <c r="Y346" s="13"/>
      <c r="Z346" s="13"/>
      <c r="AA346" s="13"/>
      <c r="AB346" s="13"/>
      <c r="AC346" s="13"/>
      <c r="AD346" s="13"/>
      <c r="AE346" s="13"/>
      <c r="AT346" s="256" t="s">
        <v>270</v>
      </c>
      <c r="AU346" s="256" t="s">
        <v>83</v>
      </c>
      <c r="AV346" s="13" t="s">
        <v>81</v>
      </c>
      <c r="AW346" s="13" t="s">
        <v>34</v>
      </c>
      <c r="AX346" s="13" t="s">
        <v>74</v>
      </c>
      <c r="AY346" s="256" t="s">
        <v>259</v>
      </c>
    </row>
    <row r="347" s="14" customFormat="1">
      <c r="A347" s="14"/>
      <c r="B347" s="257"/>
      <c r="C347" s="258"/>
      <c r="D347" s="243" t="s">
        <v>270</v>
      </c>
      <c r="E347" s="259" t="s">
        <v>21</v>
      </c>
      <c r="F347" s="260" t="s">
        <v>605</v>
      </c>
      <c r="G347" s="258"/>
      <c r="H347" s="261">
        <v>31.050000000000001</v>
      </c>
      <c r="I347" s="262"/>
      <c r="J347" s="258"/>
      <c r="K347" s="258"/>
      <c r="L347" s="263"/>
      <c r="M347" s="264"/>
      <c r="N347" s="265"/>
      <c r="O347" s="265"/>
      <c r="P347" s="265"/>
      <c r="Q347" s="265"/>
      <c r="R347" s="265"/>
      <c r="S347" s="265"/>
      <c r="T347" s="266"/>
      <c r="U347" s="14"/>
      <c r="V347" s="14"/>
      <c r="W347" s="14"/>
      <c r="X347" s="14"/>
      <c r="Y347" s="14"/>
      <c r="Z347" s="14"/>
      <c r="AA347" s="14"/>
      <c r="AB347" s="14"/>
      <c r="AC347" s="14"/>
      <c r="AD347" s="14"/>
      <c r="AE347" s="14"/>
      <c r="AT347" s="267" t="s">
        <v>270</v>
      </c>
      <c r="AU347" s="267" t="s">
        <v>83</v>
      </c>
      <c r="AV347" s="14" t="s">
        <v>83</v>
      </c>
      <c r="AW347" s="14" t="s">
        <v>34</v>
      </c>
      <c r="AX347" s="14" t="s">
        <v>74</v>
      </c>
      <c r="AY347" s="267" t="s">
        <v>259</v>
      </c>
    </row>
    <row r="348" s="14" customFormat="1">
      <c r="A348" s="14"/>
      <c r="B348" s="257"/>
      <c r="C348" s="258"/>
      <c r="D348" s="243" t="s">
        <v>270</v>
      </c>
      <c r="E348" s="259" t="s">
        <v>21</v>
      </c>
      <c r="F348" s="260" t="s">
        <v>606</v>
      </c>
      <c r="G348" s="258"/>
      <c r="H348" s="261">
        <v>5.2130000000000001</v>
      </c>
      <c r="I348" s="262"/>
      <c r="J348" s="258"/>
      <c r="K348" s="258"/>
      <c r="L348" s="263"/>
      <c r="M348" s="264"/>
      <c r="N348" s="265"/>
      <c r="O348" s="265"/>
      <c r="P348" s="265"/>
      <c r="Q348" s="265"/>
      <c r="R348" s="265"/>
      <c r="S348" s="265"/>
      <c r="T348" s="266"/>
      <c r="U348" s="14"/>
      <c r="V348" s="14"/>
      <c r="W348" s="14"/>
      <c r="X348" s="14"/>
      <c r="Y348" s="14"/>
      <c r="Z348" s="14"/>
      <c r="AA348" s="14"/>
      <c r="AB348" s="14"/>
      <c r="AC348" s="14"/>
      <c r="AD348" s="14"/>
      <c r="AE348" s="14"/>
      <c r="AT348" s="267" t="s">
        <v>270</v>
      </c>
      <c r="AU348" s="267" t="s">
        <v>83</v>
      </c>
      <c r="AV348" s="14" t="s">
        <v>83</v>
      </c>
      <c r="AW348" s="14" t="s">
        <v>34</v>
      </c>
      <c r="AX348" s="14" t="s">
        <v>74</v>
      </c>
      <c r="AY348" s="267" t="s">
        <v>259</v>
      </c>
    </row>
    <row r="349" s="15" customFormat="1">
      <c r="A349" s="15"/>
      <c r="B349" s="268"/>
      <c r="C349" s="269"/>
      <c r="D349" s="243" t="s">
        <v>270</v>
      </c>
      <c r="E349" s="270" t="s">
        <v>21</v>
      </c>
      <c r="F349" s="271" t="s">
        <v>273</v>
      </c>
      <c r="G349" s="269"/>
      <c r="H349" s="272">
        <v>36.262999999999998</v>
      </c>
      <c r="I349" s="273"/>
      <c r="J349" s="269"/>
      <c r="K349" s="269"/>
      <c r="L349" s="274"/>
      <c r="M349" s="275"/>
      <c r="N349" s="276"/>
      <c r="O349" s="276"/>
      <c r="P349" s="276"/>
      <c r="Q349" s="276"/>
      <c r="R349" s="276"/>
      <c r="S349" s="276"/>
      <c r="T349" s="277"/>
      <c r="U349" s="15"/>
      <c r="V349" s="15"/>
      <c r="W349" s="15"/>
      <c r="X349" s="15"/>
      <c r="Y349" s="15"/>
      <c r="Z349" s="15"/>
      <c r="AA349" s="15"/>
      <c r="AB349" s="15"/>
      <c r="AC349" s="15"/>
      <c r="AD349" s="15"/>
      <c r="AE349" s="15"/>
      <c r="AT349" s="278" t="s">
        <v>270</v>
      </c>
      <c r="AU349" s="278" t="s">
        <v>83</v>
      </c>
      <c r="AV349" s="15" t="s">
        <v>266</v>
      </c>
      <c r="AW349" s="15" t="s">
        <v>34</v>
      </c>
      <c r="AX349" s="15" t="s">
        <v>81</v>
      </c>
      <c r="AY349" s="278" t="s">
        <v>259</v>
      </c>
    </row>
    <row r="350" s="2" customFormat="1" ht="21.75" customHeight="1">
      <c r="A350" s="40"/>
      <c r="B350" s="41"/>
      <c r="C350" s="280" t="s">
        <v>607</v>
      </c>
      <c r="D350" s="280" t="s">
        <v>438</v>
      </c>
      <c r="E350" s="281" t="s">
        <v>608</v>
      </c>
      <c r="F350" s="282" t="s">
        <v>609</v>
      </c>
      <c r="G350" s="283" t="s">
        <v>358</v>
      </c>
      <c r="H350" s="284">
        <v>36.988</v>
      </c>
      <c r="I350" s="285"/>
      <c r="J350" s="286">
        <f>ROUND(I350*H350,2)</f>
        <v>0</v>
      </c>
      <c r="K350" s="282" t="s">
        <v>265</v>
      </c>
      <c r="L350" s="287"/>
      <c r="M350" s="288" t="s">
        <v>21</v>
      </c>
      <c r="N350" s="289" t="s">
        <v>46</v>
      </c>
      <c r="O350" s="86"/>
      <c r="P350" s="239">
        <f>O350*H350</f>
        <v>0</v>
      </c>
      <c r="Q350" s="239">
        <v>0.0060000000000000001</v>
      </c>
      <c r="R350" s="239">
        <f>Q350*H350</f>
        <v>0.22192800000000001</v>
      </c>
      <c r="S350" s="239">
        <v>0</v>
      </c>
      <c r="T350" s="240">
        <f>S350*H350</f>
        <v>0</v>
      </c>
      <c r="U350" s="40"/>
      <c r="V350" s="40"/>
      <c r="W350" s="40"/>
      <c r="X350" s="40"/>
      <c r="Y350" s="40"/>
      <c r="Z350" s="40"/>
      <c r="AA350" s="40"/>
      <c r="AB350" s="40"/>
      <c r="AC350" s="40"/>
      <c r="AD350" s="40"/>
      <c r="AE350" s="40"/>
      <c r="AR350" s="241" t="s">
        <v>303</v>
      </c>
      <c r="AT350" s="241" t="s">
        <v>438</v>
      </c>
      <c r="AU350" s="241" t="s">
        <v>83</v>
      </c>
      <c r="AY350" s="19" t="s">
        <v>259</v>
      </c>
      <c r="BE350" s="242">
        <f>IF(N350="základní",J350,0)</f>
        <v>0</v>
      </c>
      <c r="BF350" s="242">
        <f>IF(N350="snížená",J350,0)</f>
        <v>0</v>
      </c>
      <c r="BG350" s="242">
        <f>IF(N350="zákl. přenesená",J350,0)</f>
        <v>0</v>
      </c>
      <c r="BH350" s="242">
        <f>IF(N350="sníž. přenesená",J350,0)</f>
        <v>0</v>
      </c>
      <c r="BI350" s="242">
        <f>IF(N350="nulová",J350,0)</f>
        <v>0</v>
      </c>
      <c r="BJ350" s="19" t="s">
        <v>83</v>
      </c>
      <c r="BK350" s="242">
        <f>ROUND(I350*H350,2)</f>
        <v>0</v>
      </c>
      <c r="BL350" s="19" t="s">
        <v>266</v>
      </c>
      <c r="BM350" s="241" t="s">
        <v>610</v>
      </c>
    </row>
    <row r="351" s="14" customFormat="1">
      <c r="A351" s="14"/>
      <c r="B351" s="257"/>
      <c r="C351" s="258"/>
      <c r="D351" s="243" t="s">
        <v>270</v>
      </c>
      <c r="E351" s="258"/>
      <c r="F351" s="260" t="s">
        <v>611</v>
      </c>
      <c r="G351" s="258"/>
      <c r="H351" s="261">
        <v>36.988</v>
      </c>
      <c r="I351" s="262"/>
      <c r="J351" s="258"/>
      <c r="K351" s="258"/>
      <c r="L351" s="263"/>
      <c r="M351" s="264"/>
      <c r="N351" s="265"/>
      <c r="O351" s="265"/>
      <c r="P351" s="265"/>
      <c r="Q351" s="265"/>
      <c r="R351" s="265"/>
      <c r="S351" s="265"/>
      <c r="T351" s="266"/>
      <c r="U351" s="14"/>
      <c r="V351" s="14"/>
      <c r="W351" s="14"/>
      <c r="X351" s="14"/>
      <c r="Y351" s="14"/>
      <c r="Z351" s="14"/>
      <c r="AA351" s="14"/>
      <c r="AB351" s="14"/>
      <c r="AC351" s="14"/>
      <c r="AD351" s="14"/>
      <c r="AE351" s="14"/>
      <c r="AT351" s="267" t="s">
        <v>270</v>
      </c>
      <c r="AU351" s="267" t="s">
        <v>83</v>
      </c>
      <c r="AV351" s="14" t="s">
        <v>83</v>
      </c>
      <c r="AW351" s="14" t="s">
        <v>4</v>
      </c>
      <c r="AX351" s="14" t="s">
        <v>81</v>
      </c>
      <c r="AY351" s="267" t="s">
        <v>259</v>
      </c>
    </row>
    <row r="352" s="2" customFormat="1" ht="44.25" customHeight="1">
      <c r="A352" s="40"/>
      <c r="B352" s="41"/>
      <c r="C352" s="230" t="s">
        <v>612</v>
      </c>
      <c r="D352" s="230" t="s">
        <v>261</v>
      </c>
      <c r="E352" s="231" t="s">
        <v>613</v>
      </c>
      <c r="F352" s="232" t="s">
        <v>614</v>
      </c>
      <c r="G352" s="233" t="s">
        <v>358</v>
      </c>
      <c r="H352" s="234">
        <v>36.262999999999998</v>
      </c>
      <c r="I352" s="235"/>
      <c r="J352" s="236">
        <f>ROUND(I352*H352,2)</f>
        <v>0</v>
      </c>
      <c r="K352" s="232" t="s">
        <v>265</v>
      </c>
      <c r="L352" s="46"/>
      <c r="M352" s="237" t="s">
        <v>21</v>
      </c>
      <c r="N352" s="238" t="s">
        <v>46</v>
      </c>
      <c r="O352" s="86"/>
      <c r="P352" s="239">
        <f>O352*H352</f>
        <v>0</v>
      </c>
      <c r="Q352" s="239">
        <v>9.0000000000000006E-05</v>
      </c>
      <c r="R352" s="239">
        <f>Q352*H352</f>
        <v>0.0032636700000000002</v>
      </c>
      <c r="S352" s="239">
        <v>0</v>
      </c>
      <c r="T352" s="240">
        <f>S352*H352</f>
        <v>0</v>
      </c>
      <c r="U352" s="40"/>
      <c r="V352" s="40"/>
      <c r="W352" s="40"/>
      <c r="X352" s="40"/>
      <c r="Y352" s="40"/>
      <c r="Z352" s="40"/>
      <c r="AA352" s="40"/>
      <c r="AB352" s="40"/>
      <c r="AC352" s="40"/>
      <c r="AD352" s="40"/>
      <c r="AE352" s="40"/>
      <c r="AR352" s="241" t="s">
        <v>266</v>
      </c>
      <c r="AT352" s="241" t="s">
        <v>261</v>
      </c>
      <c r="AU352" s="241" t="s">
        <v>83</v>
      </c>
      <c r="AY352" s="19" t="s">
        <v>259</v>
      </c>
      <c r="BE352" s="242">
        <f>IF(N352="základní",J352,0)</f>
        <v>0</v>
      </c>
      <c r="BF352" s="242">
        <f>IF(N352="snížená",J352,0)</f>
        <v>0</v>
      </c>
      <c r="BG352" s="242">
        <f>IF(N352="zákl. přenesená",J352,0)</f>
        <v>0</v>
      </c>
      <c r="BH352" s="242">
        <f>IF(N352="sníž. přenesená",J352,0)</f>
        <v>0</v>
      </c>
      <c r="BI352" s="242">
        <f>IF(N352="nulová",J352,0)</f>
        <v>0</v>
      </c>
      <c r="BJ352" s="19" t="s">
        <v>83</v>
      </c>
      <c r="BK352" s="242">
        <f>ROUND(I352*H352,2)</f>
        <v>0</v>
      </c>
      <c r="BL352" s="19" t="s">
        <v>266</v>
      </c>
      <c r="BM352" s="241" t="s">
        <v>615</v>
      </c>
    </row>
    <row r="353" s="2" customFormat="1">
      <c r="A353" s="40"/>
      <c r="B353" s="41"/>
      <c r="C353" s="42"/>
      <c r="D353" s="243" t="s">
        <v>268</v>
      </c>
      <c r="E353" s="42"/>
      <c r="F353" s="244" t="s">
        <v>603</v>
      </c>
      <c r="G353" s="42"/>
      <c r="H353" s="42"/>
      <c r="I353" s="150"/>
      <c r="J353" s="42"/>
      <c r="K353" s="42"/>
      <c r="L353" s="46"/>
      <c r="M353" s="245"/>
      <c r="N353" s="246"/>
      <c r="O353" s="86"/>
      <c r="P353" s="86"/>
      <c r="Q353" s="86"/>
      <c r="R353" s="86"/>
      <c r="S353" s="86"/>
      <c r="T353" s="87"/>
      <c r="U353" s="40"/>
      <c r="V353" s="40"/>
      <c r="W353" s="40"/>
      <c r="X353" s="40"/>
      <c r="Y353" s="40"/>
      <c r="Z353" s="40"/>
      <c r="AA353" s="40"/>
      <c r="AB353" s="40"/>
      <c r="AC353" s="40"/>
      <c r="AD353" s="40"/>
      <c r="AE353" s="40"/>
      <c r="AT353" s="19" t="s">
        <v>268</v>
      </c>
      <c r="AU353" s="19" t="s">
        <v>83</v>
      </c>
    </row>
    <row r="354" s="2" customFormat="1" ht="55.5" customHeight="1">
      <c r="A354" s="40"/>
      <c r="B354" s="41"/>
      <c r="C354" s="230" t="s">
        <v>616</v>
      </c>
      <c r="D354" s="230" t="s">
        <v>261</v>
      </c>
      <c r="E354" s="231" t="s">
        <v>617</v>
      </c>
      <c r="F354" s="232" t="s">
        <v>618</v>
      </c>
      <c r="G354" s="233" t="s">
        <v>358</v>
      </c>
      <c r="H354" s="234">
        <v>36.262999999999998</v>
      </c>
      <c r="I354" s="235"/>
      <c r="J354" s="236">
        <f>ROUND(I354*H354,2)</f>
        <v>0</v>
      </c>
      <c r="K354" s="232" t="s">
        <v>265</v>
      </c>
      <c r="L354" s="46"/>
      <c r="M354" s="237" t="s">
        <v>21</v>
      </c>
      <c r="N354" s="238" t="s">
        <v>46</v>
      </c>
      <c r="O354" s="86"/>
      <c r="P354" s="239">
        <f>O354*H354</f>
        <v>0</v>
      </c>
      <c r="Q354" s="239">
        <v>0.00348</v>
      </c>
      <c r="R354" s="239">
        <f>Q354*H354</f>
        <v>0.12619523999999999</v>
      </c>
      <c r="S354" s="239">
        <v>0</v>
      </c>
      <c r="T354" s="240">
        <f>S354*H354</f>
        <v>0</v>
      </c>
      <c r="U354" s="40"/>
      <c r="V354" s="40"/>
      <c r="W354" s="40"/>
      <c r="X354" s="40"/>
      <c r="Y354" s="40"/>
      <c r="Z354" s="40"/>
      <c r="AA354" s="40"/>
      <c r="AB354" s="40"/>
      <c r="AC354" s="40"/>
      <c r="AD354" s="40"/>
      <c r="AE354" s="40"/>
      <c r="AR354" s="241" t="s">
        <v>266</v>
      </c>
      <c r="AT354" s="241" t="s">
        <v>261</v>
      </c>
      <c r="AU354" s="241" t="s">
        <v>83</v>
      </c>
      <c r="AY354" s="19" t="s">
        <v>259</v>
      </c>
      <c r="BE354" s="242">
        <f>IF(N354="základní",J354,0)</f>
        <v>0</v>
      </c>
      <c r="BF354" s="242">
        <f>IF(N354="snížená",J354,0)</f>
        <v>0</v>
      </c>
      <c r="BG354" s="242">
        <f>IF(N354="zákl. přenesená",J354,0)</f>
        <v>0</v>
      </c>
      <c r="BH354" s="242">
        <f>IF(N354="sníž. přenesená",J354,0)</f>
        <v>0</v>
      </c>
      <c r="BI354" s="242">
        <f>IF(N354="nulová",J354,0)</f>
        <v>0</v>
      </c>
      <c r="BJ354" s="19" t="s">
        <v>83</v>
      </c>
      <c r="BK354" s="242">
        <f>ROUND(I354*H354,2)</f>
        <v>0</v>
      </c>
      <c r="BL354" s="19" t="s">
        <v>266</v>
      </c>
      <c r="BM354" s="241" t="s">
        <v>619</v>
      </c>
    </row>
    <row r="355" s="2" customFormat="1" ht="21.75" customHeight="1">
      <c r="A355" s="40"/>
      <c r="B355" s="41"/>
      <c r="C355" s="230" t="s">
        <v>620</v>
      </c>
      <c r="D355" s="230" t="s">
        <v>261</v>
      </c>
      <c r="E355" s="231" t="s">
        <v>621</v>
      </c>
      <c r="F355" s="232" t="s">
        <v>622</v>
      </c>
      <c r="G355" s="233" t="s">
        <v>358</v>
      </c>
      <c r="H355" s="234">
        <v>38.68</v>
      </c>
      <c r="I355" s="235"/>
      <c r="J355" s="236">
        <f>ROUND(I355*H355,2)</f>
        <v>0</v>
      </c>
      <c r="K355" s="232" t="s">
        <v>265</v>
      </c>
      <c r="L355" s="46"/>
      <c r="M355" s="237" t="s">
        <v>21</v>
      </c>
      <c r="N355" s="238" t="s">
        <v>46</v>
      </c>
      <c r="O355" s="86"/>
      <c r="P355" s="239">
        <f>O355*H355</f>
        <v>0</v>
      </c>
      <c r="Q355" s="239">
        <v>0.0073499999999999998</v>
      </c>
      <c r="R355" s="239">
        <f>Q355*H355</f>
        <v>0.284298</v>
      </c>
      <c r="S355" s="239">
        <v>0</v>
      </c>
      <c r="T355" s="240">
        <f>S355*H355</f>
        <v>0</v>
      </c>
      <c r="U355" s="40"/>
      <c r="V355" s="40"/>
      <c r="W355" s="40"/>
      <c r="X355" s="40"/>
      <c r="Y355" s="40"/>
      <c r="Z355" s="40"/>
      <c r="AA355" s="40"/>
      <c r="AB355" s="40"/>
      <c r="AC355" s="40"/>
      <c r="AD355" s="40"/>
      <c r="AE355" s="40"/>
      <c r="AR355" s="241" t="s">
        <v>266</v>
      </c>
      <c r="AT355" s="241" t="s">
        <v>261</v>
      </c>
      <c r="AU355" s="241" t="s">
        <v>83</v>
      </c>
      <c r="AY355" s="19" t="s">
        <v>259</v>
      </c>
      <c r="BE355" s="242">
        <f>IF(N355="základní",J355,0)</f>
        <v>0</v>
      </c>
      <c r="BF355" s="242">
        <f>IF(N355="snížená",J355,0)</f>
        <v>0</v>
      </c>
      <c r="BG355" s="242">
        <f>IF(N355="zákl. přenesená",J355,0)</f>
        <v>0</v>
      </c>
      <c r="BH355" s="242">
        <f>IF(N355="sníž. přenesená",J355,0)</f>
        <v>0</v>
      </c>
      <c r="BI355" s="242">
        <f>IF(N355="nulová",J355,0)</f>
        <v>0</v>
      </c>
      <c r="BJ355" s="19" t="s">
        <v>83</v>
      </c>
      <c r="BK355" s="242">
        <f>ROUND(I355*H355,2)</f>
        <v>0</v>
      </c>
      <c r="BL355" s="19" t="s">
        <v>266</v>
      </c>
      <c r="BM355" s="241" t="s">
        <v>623</v>
      </c>
    </row>
    <row r="356" s="14" customFormat="1">
      <c r="A356" s="14"/>
      <c r="B356" s="257"/>
      <c r="C356" s="258"/>
      <c r="D356" s="243" t="s">
        <v>270</v>
      </c>
      <c r="E356" s="259" t="s">
        <v>21</v>
      </c>
      <c r="F356" s="260" t="s">
        <v>147</v>
      </c>
      <c r="G356" s="258"/>
      <c r="H356" s="261">
        <v>38.68</v>
      </c>
      <c r="I356" s="262"/>
      <c r="J356" s="258"/>
      <c r="K356" s="258"/>
      <c r="L356" s="263"/>
      <c r="M356" s="264"/>
      <c r="N356" s="265"/>
      <c r="O356" s="265"/>
      <c r="P356" s="265"/>
      <c r="Q356" s="265"/>
      <c r="R356" s="265"/>
      <c r="S356" s="265"/>
      <c r="T356" s="266"/>
      <c r="U356" s="14"/>
      <c r="V356" s="14"/>
      <c r="W356" s="14"/>
      <c r="X356" s="14"/>
      <c r="Y356" s="14"/>
      <c r="Z356" s="14"/>
      <c r="AA356" s="14"/>
      <c r="AB356" s="14"/>
      <c r="AC356" s="14"/>
      <c r="AD356" s="14"/>
      <c r="AE356" s="14"/>
      <c r="AT356" s="267" t="s">
        <v>270</v>
      </c>
      <c r="AU356" s="267" t="s">
        <v>83</v>
      </c>
      <c r="AV356" s="14" t="s">
        <v>83</v>
      </c>
      <c r="AW356" s="14" t="s">
        <v>34</v>
      </c>
      <c r="AX356" s="14" t="s">
        <v>74</v>
      </c>
      <c r="AY356" s="267" t="s">
        <v>259</v>
      </c>
    </row>
    <row r="357" s="15" customFormat="1">
      <c r="A357" s="15"/>
      <c r="B357" s="268"/>
      <c r="C357" s="269"/>
      <c r="D357" s="243" t="s">
        <v>270</v>
      </c>
      <c r="E357" s="270" t="s">
        <v>21</v>
      </c>
      <c r="F357" s="271" t="s">
        <v>273</v>
      </c>
      <c r="G357" s="269"/>
      <c r="H357" s="272">
        <v>38.68</v>
      </c>
      <c r="I357" s="273"/>
      <c r="J357" s="269"/>
      <c r="K357" s="269"/>
      <c r="L357" s="274"/>
      <c r="M357" s="275"/>
      <c r="N357" s="276"/>
      <c r="O357" s="276"/>
      <c r="P357" s="276"/>
      <c r="Q357" s="276"/>
      <c r="R357" s="276"/>
      <c r="S357" s="276"/>
      <c r="T357" s="277"/>
      <c r="U357" s="15"/>
      <c r="V357" s="15"/>
      <c r="W357" s="15"/>
      <c r="X357" s="15"/>
      <c r="Y357" s="15"/>
      <c r="Z357" s="15"/>
      <c r="AA357" s="15"/>
      <c r="AB357" s="15"/>
      <c r="AC357" s="15"/>
      <c r="AD357" s="15"/>
      <c r="AE357" s="15"/>
      <c r="AT357" s="278" t="s">
        <v>270</v>
      </c>
      <c r="AU357" s="278" t="s">
        <v>83</v>
      </c>
      <c r="AV357" s="15" t="s">
        <v>266</v>
      </c>
      <c r="AW357" s="15" t="s">
        <v>34</v>
      </c>
      <c r="AX357" s="15" t="s">
        <v>81</v>
      </c>
      <c r="AY357" s="278" t="s">
        <v>259</v>
      </c>
    </row>
    <row r="358" s="2" customFormat="1" ht="21.75" customHeight="1">
      <c r="A358" s="40"/>
      <c r="B358" s="41"/>
      <c r="C358" s="230" t="s">
        <v>624</v>
      </c>
      <c r="D358" s="230" t="s">
        <v>261</v>
      </c>
      <c r="E358" s="231" t="s">
        <v>625</v>
      </c>
      <c r="F358" s="232" t="s">
        <v>626</v>
      </c>
      <c r="G358" s="233" t="s">
        <v>358</v>
      </c>
      <c r="H358" s="234">
        <v>243.33199999999999</v>
      </c>
      <c r="I358" s="235"/>
      <c r="J358" s="236">
        <f>ROUND(I358*H358,2)</f>
        <v>0</v>
      </c>
      <c r="K358" s="232" t="s">
        <v>265</v>
      </c>
      <c r="L358" s="46"/>
      <c r="M358" s="237" t="s">
        <v>21</v>
      </c>
      <c r="N358" s="238" t="s">
        <v>46</v>
      </c>
      <c r="O358" s="86"/>
      <c r="P358" s="239">
        <f>O358*H358</f>
        <v>0</v>
      </c>
      <c r="Q358" s="239">
        <v>0.00025999999999999998</v>
      </c>
      <c r="R358" s="239">
        <f>Q358*H358</f>
        <v>0.063266319999999987</v>
      </c>
      <c r="S358" s="239">
        <v>0</v>
      </c>
      <c r="T358" s="240">
        <f>S358*H358</f>
        <v>0</v>
      </c>
      <c r="U358" s="40"/>
      <c r="V358" s="40"/>
      <c r="W358" s="40"/>
      <c r="X358" s="40"/>
      <c r="Y358" s="40"/>
      <c r="Z358" s="40"/>
      <c r="AA358" s="40"/>
      <c r="AB358" s="40"/>
      <c r="AC358" s="40"/>
      <c r="AD358" s="40"/>
      <c r="AE358" s="40"/>
      <c r="AR358" s="241" t="s">
        <v>266</v>
      </c>
      <c r="AT358" s="241" t="s">
        <v>261</v>
      </c>
      <c r="AU358" s="241" t="s">
        <v>83</v>
      </c>
      <c r="AY358" s="19" t="s">
        <v>259</v>
      </c>
      <c r="BE358" s="242">
        <f>IF(N358="základní",J358,0)</f>
        <v>0</v>
      </c>
      <c r="BF358" s="242">
        <f>IF(N358="snížená",J358,0)</f>
        <v>0</v>
      </c>
      <c r="BG358" s="242">
        <f>IF(N358="zákl. přenesená",J358,0)</f>
        <v>0</v>
      </c>
      <c r="BH358" s="242">
        <f>IF(N358="sníž. přenesená",J358,0)</f>
        <v>0</v>
      </c>
      <c r="BI358" s="242">
        <f>IF(N358="nulová",J358,0)</f>
        <v>0</v>
      </c>
      <c r="BJ358" s="19" t="s">
        <v>83</v>
      </c>
      <c r="BK358" s="242">
        <f>ROUND(I358*H358,2)</f>
        <v>0</v>
      </c>
      <c r="BL358" s="19" t="s">
        <v>266</v>
      </c>
      <c r="BM358" s="241" t="s">
        <v>627</v>
      </c>
    </row>
    <row r="359" s="14" customFormat="1">
      <c r="A359" s="14"/>
      <c r="B359" s="257"/>
      <c r="C359" s="258"/>
      <c r="D359" s="243" t="s">
        <v>270</v>
      </c>
      <c r="E359" s="259" t="s">
        <v>21</v>
      </c>
      <c r="F359" s="260" t="s">
        <v>628</v>
      </c>
      <c r="G359" s="258"/>
      <c r="H359" s="261">
        <v>243.33199999999999</v>
      </c>
      <c r="I359" s="262"/>
      <c r="J359" s="258"/>
      <c r="K359" s="258"/>
      <c r="L359" s="263"/>
      <c r="M359" s="264"/>
      <c r="N359" s="265"/>
      <c r="O359" s="265"/>
      <c r="P359" s="265"/>
      <c r="Q359" s="265"/>
      <c r="R359" s="265"/>
      <c r="S359" s="265"/>
      <c r="T359" s="266"/>
      <c r="U359" s="14"/>
      <c r="V359" s="14"/>
      <c r="W359" s="14"/>
      <c r="X359" s="14"/>
      <c r="Y359" s="14"/>
      <c r="Z359" s="14"/>
      <c r="AA359" s="14"/>
      <c r="AB359" s="14"/>
      <c r="AC359" s="14"/>
      <c r="AD359" s="14"/>
      <c r="AE359" s="14"/>
      <c r="AT359" s="267" t="s">
        <v>270</v>
      </c>
      <c r="AU359" s="267" t="s">
        <v>83</v>
      </c>
      <c r="AV359" s="14" t="s">
        <v>83</v>
      </c>
      <c r="AW359" s="14" t="s">
        <v>34</v>
      </c>
      <c r="AX359" s="14" t="s">
        <v>74</v>
      </c>
      <c r="AY359" s="267" t="s">
        <v>259</v>
      </c>
    </row>
    <row r="360" s="15" customFormat="1">
      <c r="A360" s="15"/>
      <c r="B360" s="268"/>
      <c r="C360" s="269"/>
      <c r="D360" s="243" t="s">
        <v>270</v>
      </c>
      <c r="E360" s="270" t="s">
        <v>21</v>
      </c>
      <c r="F360" s="271" t="s">
        <v>273</v>
      </c>
      <c r="G360" s="269"/>
      <c r="H360" s="272">
        <v>243.33199999999999</v>
      </c>
      <c r="I360" s="273"/>
      <c r="J360" s="269"/>
      <c r="K360" s="269"/>
      <c r="L360" s="274"/>
      <c r="M360" s="275"/>
      <c r="N360" s="276"/>
      <c r="O360" s="276"/>
      <c r="P360" s="276"/>
      <c r="Q360" s="276"/>
      <c r="R360" s="276"/>
      <c r="S360" s="276"/>
      <c r="T360" s="277"/>
      <c r="U360" s="15"/>
      <c r="V360" s="15"/>
      <c r="W360" s="15"/>
      <c r="X360" s="15"/>
      <c r="Y360" s="15"/>
      <c r="Z360" s="15"/>
      <c r="AA360" s="15"/>
      <c r="AB360" s="15"/>
      <c r="AC360" s="15"/>
      <c r="AD360" s="15"/>
      <c r="AE360" s="15"/>
      <c r="AT360" s="278" t="s">
        <v>270</v>
      </c>
      <c r="AU360" s="278" t="s">
        <v>83</v>
      </c>
      <c r="AV360" s="15" t="s">
        <v>266</v>
      </c>
      <c r="AW360" s="15" t="s">
        <v>34</v>
      </c>
      <c r="AX360" s="15" t="s">
        <v>81</v>
      </c>
      <c r="AY360" s="278" t="s">
        <v>259</v>
      </c>
    </row>
    <row r="361" s="2" customFormat="1" ht="33" customHeight="1">
      <c r="A361" s="40"/>
      <c r="B361" s="41"/>
      <c r="C361" s="230" t="s">
        <v>629</v>
      </c>
      <c r="D361" s="230" t="s">
        <v>261</v>
      </c>
      <c r="E361" s="231" t="s">
        <v>630</v>
      </c>
      <c r="F361" s="232" t="s">
        <v>631</v>
      </c>
      <c r="G361" s="233" t="s">
        <v>358</v>
      </c>
      <c r="H361" s="234">
        <v>11.834</v>
      </c>
      <c r="I361" s="235"/>
      <c r="J361" s="236">
        <f>ROUND(I361*H361,2)</f>
        <v>0</v>
      </c>
      <c r="K361" s="232" t="s">
        <v>265</v>
      </c>
      <c r="L361" s="46"/>
      <c r="M361" s="237" t="s">
        <v>21</v>
      </c>
      <c r="N361" s="238" t="s">
        <v>46</v>
      </c>
      <c r="O361" s="86"/>
      <c r="P361" s="239">
        <f>O361*H361</f>
        <v>0</v>
      </c>
      <c r="Q361" s="239">
        <v>0.0043800000000000002</v>
      </c>
      <c r="R361" s="239">
        <f>Q361*H361</f>
        <v>0.051832919999999998</v>
      </c>
      <c r="S361" s="239">
        <v>0</v>
      </c>
      <c r="T361" s="240">
        <f>S361*H361</f>
        <v>0</v>
      </c>
      <c r="U361" s="40"/>
      <c r="V361" s="40"/>
      <c r="W361" s="40"/>
      <c r="X361" s="40"/>
      <c r="Y361" s="40"/>
      <c r="Z361" s="40"/>
      <c r="AA361" s="40"/>
      <c r="AB361" s="40"/>
      <c r="AC361" s="40"/>
      <c r="AD361" s="40"/>
      <c r="AE361" s="40"/>
      <c r="AR361" s="241" t="s">
        <v>266</v>
      </c>
      <c r="AT361" s="241" t="s">
        <v>261</v>
      </c>
      <c r="AU361" s="241" t="s">
        <v>83</v>
      </c>
      <c r="AY361" s="19" t="s">
        <v>259</v>
      </c>
      <c r="BE361" s="242">
        <f>IF(N361="základní",J361,0)</f>
        <v>0</v>
      </c>
      <c r="BF361" s="242">
        <f>IF(N361="snížená",J361,0)</f>
        <v>0</v>
      </c>
      <c r="BG361" s="242">
        <f>IF(N361="zákl. přenesená",J361,0)</f>
        <v>0</v>
      </c>
      <c r="BH361" s="242">
        <f>IF(N361="sníž. přenesená",J361,0)</f>
        <v>0</v>
      </c>
      <c r="BI361" s="242">
        <f>IF(N361="nulová",J361,0)</f>
        <v>0</v>
      </c>
      <c r="BJ361" s="19" t="s">
        <v>83</v>
      </c>
      <c r="BK361" s="242">
        <f>ROUND(I361*H361,2)</f>
        <v>0</v>
      </c>
      <c r="BL361" s="19" t="s">
        <v>266</v>
      </c>
      <c r="BM361" s="241" t="s">
        <v>632</v>
      </c>
    </row>
    <row r="362" s="2" customFormat="1">
      <c r="A362" s="40"/>
      <c r="B362" s="41"/>
      <c r="C362" s="42"/>
      <c r="D362" s="243" t="s">
        <v>268</v>
      </c>
      <c r="E362" s="42"/>
      <c r="F362" s="244" t="s">
        <v>520</v>
      </c>
      <c r="G362" s="42"/>
      <c r="H362" s="42"/>
      <c r="I362" s="150"/>
      <c r="J362" s="42"/>
      <c r="K362" s="42"/>
      <c r="L362" s="46"/>
      <c r="M362" s="245"/>
      <c r="N362" s="246"/>
      <c r="O362" s="86"/>
      <c r="P362" s="86"/>
      <c r="Q362" s="86"/>
      <c r="R362" s="86"/>
      <c r="S362" s="86"/>
      <c r="T362" s="87"/>
      <c r="U362" s="40"/>
      <c r="V362" s="40"/>
      <c r="W362" s="40"/>
      <c r="X362" s="40"/>
      <c r="Y362" s="40"/>
      <c r="Z362" s="40"/>
      <c r="AA362" s="40"/>
      <c r="AB362" s="40"/>
      <c r="AC362" s="40"/>
      <c r="AD362" s="40"/>
      <c r="AE362" s="40"/>
      <c r="AT362" s="19" t="s">
        <v>268</v>
      </c>
      <c r="AU362" s="19" t="s">
        <v>83</v>
      </c>
    </row>
    <row r="363" s="13" customFormat="1">
      <c r="A363" s="13"/>
      <c r="B363" s="247"/>
      <c r="C363" s="248"/>
      <c r="D363" s="243" t="s">
        <v>270</v>
      </c>
      <c r="E363" s="249" t="s">
        <v>21</v>
      </c>
      <c r="F363" s="250" t="s">
        <v>633</v>
      </c>
      <c r="G363" s="248"/>
      <c r="H363" s="249" t="s">
        <v>21</v>
      </c>
      <c r="I363" s="251"/>
      <c r="J363" s="248"/>
      <c r="K363" s="248"/>
      <c r="L363" s="252"/>
      <c r="M363" s="253"/>
      <c r="N363" s="254"/>
      <c r="O363" s="254"/>
      <c r="P363" s="254"/>
      <c r="Q363" s="254"/>
      <c r="R363" s="254"/>
      <c r="S363" s="254"/>
      <c r="T363" s="255"/>
      <c r="U363" s="13"/>
      <c r="V363" s="13"/>
      <c r="W363" s="13"/>
      <c r="X363" s="13"/>
      <c r="Y363" s="13"/>
      <c r="Z363" s="13"/>
      <c r="AA363" s="13"/>
      <c r="AB363" s="13"/>
      <c r="AC363" s="13"/>
      <c r="AD363" s="13"/>
      <c r="AE363" s="13"/>
      <c r="AT363" s="256" t="s">
        <v>270</v>
      </c>
      <c r="AU363" s="256" t="s">
        <v>83</v>
      </c>
      <c r="AV363" s="13" t="s">
        <v>81</v>
      </c>
      <c r="AW363" s="13" t="s">
        <v>34</v>
      </c>
      <c r="AX363" s="13" t="s">
        <v>74</v>
      </c>
      <c r="AY363" s="256" t="s">
        <v>259</v>
      </c>
    </row>
    <row r="364" s="14" customFormat="1">
      <c r="A364" s="14"/>
      <c r="B364" s="257"/>
      <c r="C364" s="258"/>
      <c r="D364" s="243" t="s">
        <v>270</v>
      </c>
      <c r="E364" s="259" t="s">
        <v>21</v>
      </c>
      <c r="F364" s="260" t="s">
        <v>634</v>
      </c>
      <c r="G364" s="258"/>
      <c r="H364" s="261">
        <v>1.7849999999999999</v>
      </c>
      <c r="I364" s="262"/>
      <c r="J364" s="258"/>
      <c r="K364" s="258"/>
      <c r="L364" s="263"/>
      <c r="M364" s="264"/>
      <c r="N364" s="265"/>
      <c r="O364" s="265"/>
      <c r="P364" s="265"/>
      <c r="Q364" s="265"/>
      <c r="R364" s="265"/>
      <c r="S364" s="265"/>
      <c r="T364" s="266"/>
      <c r="U364" s="14"/>
      <c r="V364" s="14"/>
      <c r="W364" s="14"/>
      <c r="X364" s="14"/>
      <c r="Y364" s="14"/>
      <c r="Z364" s="14"/>
      <c r="AA364" s="14"/>
      <c r="AB364" s="14"/>
      <c r="AC364" s="14"/>
      <c r="AD364" s="14"/>
      <c r="AE364" s="14"/>
      <c r="AT364" s="267" t="s">
        <v>270</v>
      </c>
      <c r="AU364" s="267" t="s">
        <v>83</v>
      </c>
      <c r="AV364" s="14" t="s">
        <v>83</v>
      </c>
      <c r="AW364" s="14" t="s">
        <v>34</v>
      </c>
      <c r="AX364" s="14" t="s">
        <v>74</v>
      </c>
      <c r="AY364" s="267" t="s">
        <v>259</v>
      </c>
    </row>
    <row r="365" s="14" customFormat="1">
      <c r="A365" s="14"/>
      <c r="B365" s="257"/>
      <c r="C365" s="258"/>
      <c r="D365" s="243" t="s">
        <v>270</v>
      </c>
      <c r="E365" s="259" t="s">
        <v>21</v>
      </c>
      <c r="F365" s="260" t="s">
        <v>635</v>
      </c>
      <c r="G365" s="258"/>
      <c r="H365" s="261">
        <v>1.085</v>
      </c>
      <c r="I365" s="262"/>
      <c r="J365" s="258"/>
      <c r="K365" s="258"/>
      <c r="L365" s="263"/>
      <c r="M365" s="264"/>
      <c r="N365" s="265"/>
      <c r="O365" s="265"/>
      <c r="P365" s="265"/>
      <c r="Q365" s="265"/>
      <c r="R365" s="265"/>
      <c r="S365" s="265"/>
      <c r="T365" s="266"/>
      <c r="U365" s="14"/>
      <c r="V365" s="14"/>
      <c r="W365" s="14"/>
      <c r="X365" s="14"/>
      <c r="Y365" s="14"/>
      <c r="Z365" s="14"/>
      <c r="AA365" s="14"/>
      <c r="AB365" s="14"/>
      <c r="AC365" s="14"/>
      <c r="AD365" s="14"/>
      <c r="AE365" s="14"/>
      <c r="AT365" s="267" t="s">
        <v>270</v>
      </c>
      <c r="AU365" s="267" t="s">
        <v>83</v>
      </c>
      <c r="AV365" s="14" t="s">
        <v>83</v>
      </c>
      <c r="AW365" s="14" t="s">
        <v>34</v>
      </c>
      <c r="AX365" s="14" t="s">
        <v>74</v>
      </c>
      <c r="AY365" s="267" t="s">
        <v>259</v>
      </c>
    </row>
    <row r="366" s="14" customFormat="1">
      <c r="A366" s="14"/>
      <c r="B366" s="257"/>
      <c r="C366" s="258"/>
      <c r="D366" s="243" t="s">
        <v>270</v>
      </c>
      <c r="E366" s="259" t="s">
        <v>21</v>
      </c>
      <c r="F366" s="260" t="s">
        <v>636</v>
      </c>
      <c r="G366" s="258"/>
      <c r="H366" s="261">
        <v>2.6459999999999999</v>
      </c>
      <c r="I366" s="262"/>
      <c r="J366" s="258"/>
      <c r="K366" s="258"/>
      <c r="L366" s="263"/>
      <c r="M366" s="264"/>
      <c r="N366" s="265"/>
      <c r="O366" s="265"/>
      <c r="P366" s="265"/>
      <c r="Q366" s="265"/>
      <c r="R366" s="265"/>
      <c r="S366" s="265"/>
      <c r="T366" s="266"/>
      <c r="U366" s="14"/>
      <c r="V366" s="14"/>
      <c r="W366" s="14"/>
      <c r="X366" s="14"/>
      <c r="Y366" s="14"/>
      <c r="Z366" s="14"/>
      <c r="AA366" s="14"/>
      <c r="AB366" s="14"/>
      <c r="AC366" s="14"/>
      <c r="AD366" s="14"/>
      <c r="AE366" s="14"/>
      <c r="AT366" s="267" t="s">
        <v>270</v>
      </c>
      <c r="AU366" s="267" t="s">
        <v>83</v>
      </c>
      <c r="AV366" s="14" t="s">
        <v>83</v>
      </c>
      <c r="AW366" s="14" t="s">
        <v>34</v>
      </c>
      <c r="AX366" s="14" t="s">
        <v>74</v>
      </c>
      <c r="AY366" s="267" t="s">
        <v>259</v>
      </c>
    </row>
    <row r="367" s="14" customFormat="1">
      <c r="A367" s="14"/>
      <c r="B367" s="257"/>
      <c r="C367" s="258"/>
      <c r="D367" s="243" t="s">
        <v>270</v>
      </c>
      <c r="E367" s="259" t="s">
        <v>21</v>
      </c>
      <c r="F367" s="260" t="s">
        <v>637</v>
      </c>
      <c r="G367" s="258"/>
      <c r="H367" s="261">
        <v>4.4100000000000001</v>
      </c>
      <c r="I367" s="262"/>
      <c r="J367" s="258"/>
      <c r="K367" s="258"/>
      <c r="L367" s="263"/>
      <c r="M367" s="264"/>
      <c r="N367" s="265"/>
      <c r="O367" s="265"/>
      <c r="P367" s="265"/>
      <c r="Q367" s="265"/>
      <c r="R367" s="265"/>
      <c r="S367" s="265"/>
      <c r="T367" s="266"/>
      <c r="U367" s="14"/>
      <c r="V367" s="14"/>
      <c r="W367" s="14"/>
      <c r="X367" s="14"/>
      <c r="Y367" s="14"/>
      <c r="Z367" s="14"/>
      <c r="AA367" s="14"/>
      <c r="AB367" s="14"/>
      <c r="AC367" s="14"/>
      <c r="AD367" s="14"/>
      <c r="AE367" s="14"/>
      <c r="AT367" s="267" t="s">
        <v>270</v>
      </c>
      <c r="AU367" s="267" t="s">
        <v>83</v>
      </c>
      <c r="AV367" s="14" t="s">
        <v>83</v>
      </c>
      <c r="AW367" s="14" t="s">
        <v>34</v>
      </c>
      <c r="AX367" s="14" t="s">
        <v>74</v>
      </c>
      <c r="AY367" s="267" t="s">
        <v>259</v>
      </c>
    </row>
    <row r="368" s="14" customFormat="1">
      <c r="A368" s="14"/>
      <c r="B368" s="257"/>
      <c r="C368" s="258"/>
      <c r="D368" s="243" t="s">
        <v>270</v>
      </c>
      <c r="E368" s="259" t="s">
        <v>21</v>
      </c>
      <c r="F368" s="260" t="s">
        <v>638</v>
      </c>
      <c r="G368" s="258"/>
      <c r="H368" s="261">
        <v>1.0920000000000001</v>
      </c>
      <c r="I368" s="262"/>
      <c r="J368" s="258"/>
      <c r="K368" s="258"/>
      <c r="L368" s="263"/>
      <c r="M368" s="264"/>
      <c r="N368" s="265"/>
      <c r="O368" s="265"/>
      <c r="P368" s="265"/>
      <c r="Q368" s="265"/>
      <c r="R368" s="265"/>
      <c r="S368" s="265"/>
      <c r="T368" s="266"/>
      <c r="U368" s="14"/>
      <c r="V368" s="14"/>
      <c r="W368" s="14"/>
      <c r="X368" s="14"/>
      <c r="Y368" s="14"/>
      <c r="Z368" s="14"/>
      <c r="AA368" s="14"/>
      <c r="AB368" s="14"/>
      <c r="AC368" s="14"/>
      <c r="AD368" s="14"/>
      <c r="AE368" s="14"/>
      <c r="AT368" s="267" t="s">
        <v>270</v>
      </c>
      <c r="AU368" s="267" t="s">
        <v>83</v>
      </c>
      <c r="AV368" s="14" t="s">
        <v>83</v>
      </c>
      <c r="AW368" s="14" t="s">
        <v>34</v>
      </c>
      <c r="AX368" s="14" t="s">
        <v>74</v>
      </c>
      <c r="AY368" s="267" t="s">
        <v>259</v>
      </c>
    </row>
    <row r="369" s="14" customFormat="1">
      <c r="A369" s="14"/>
      <c r="B369" s="257"/>
      <c r="C369" s="258"/>
      <c r="D369" s="243" t="s">
        <v>270</v>
      </c>
      <c r="E369" s="259" t="s">
        <v>21</v>
      </c>
      <c r="F369" s="260" t="s">
        <v>639</v>
      </c>
      <c r="G369" s="258"/>
      <c r="H369" s="261">
        <v>0.81599999999999995</v>
      </c>
      <c r="I369" s="262"/>
      <c r="J369" s="258"/>
      <c r="K369" s="258"/>
      <c r="L369" s="263"/>
      <c r="M369" s="264"/>
      <c r="N369" s="265"/>
      <c r="O369" s="265"/>
      <c r="P369" s="265"/>
      <c r="Q369" s="265"/>
      <c r="R369" s="265"/>
      <c r="S369" s="265"/>
      <c r="T369" s="266"/>
      <c r="U369" s="14"/>
      <c r="V369" s="14"/>
      <c r="W369" s="14"/>
      <c r="X369" s="14"/>
      <c r="Y369" s="14"/>
      <c r="Z369" s="14"/>
      <c r="AA369" s="14"/>
      <c r="AB369" s="14"/>
      <c r="AC369" s="14"/>
      <c r="AD369" s="14"/>
      <c r="AE369" s="14"/>
      <c r="AT369" s="267" t="s">
        <v>270</v>
      </c>
      <c r="AU369" s="267" t="s">
        <v>83</v>
      </c>
      <c r="AV369" s="14" t="s">
        <v>83</v>
      </c>
      <c r="AW369" s="14" t="s">
        <v>34</v>
      </c>
      <c r="AX369" s="14" t="s">
        <v>74</v>
      </c>
      <c r="AY369" s="267" t="s">
        <v>259</v>
      </c>
    </row>
    <row r="370" s="15" customFormat="1">
      <c r="A370" s="15"/>
      <c r="B370" s="268"/>
      <c r="C370" s="269"/>
      <c r="D370" s="243" t="s">
        <v>270</v>
      </c>
      <c r="E370" s="270" t="s">
        <v>160</v>
      </c>
      <c r="F370" s="271" t="s">
        <v>273</v>
      </c>
      <c r="G370" s="269"/>
      <c r="H370" s="272">
        <v>11.834</v>
      </c>
      <c r="I370" s="273"/>
      <c r="J370" s="269"/>
      <c r="K370" s="269"/>
      <c r="L370" s="274"/>
      <c r="M370" s="275"/>
      <c r="N370" s="276"/>
      <c r="O370" s="276"/>
      <c r="P370" s="276"/>
      <c r="Q370" s="276"/>
      <c r="R370" s="276"/>
      <c r="S370" s="276"/>
      <c r="T370" s="277"/>
      <c r="U370" s="15"/>
      <c r="V370" s="15"/>
      <c r="W370" s="15"/>
      <c r="X370" s="15"/>
      <c r="Y370" s="15"/>
      <c r="Z370" s="15"/>
      <c r="AA370" s="15"/>
      <c r="AB370" s="15"/>
      <c r="AC370" s="15"/>
      <c r="AD370" s="15"/>
      <c r="AE370" s="15"/>
      <c r="AT370" s="278" t="s">
        <v>270</v>
      </c>
      <c r="AU370" s="278" t="s">
        <v>83</v>
      </c>
      <c r="AV370" s="15" t="s">
        <v>266</v>
      </c>
      <c r="AW370" s="15" t="s">
        <v>34</v>
      </c>
      <c r="AX370" s="15" t="s">
        <v>81</v>
      </c>
      <c r="AY370" s="278" t="s">
        <v>259</v>
      </c>
    </row>
    <row r="371" s="2" customFormat="1" ht="33" customHeight="1">
      <c r="A371" s="40"/>
      <c r="B371" s="41"/>
      <c r="C371" s="230" t="s">
        <v>640</v>
      </c>
      <c r="D371" s="230" t="s">
        <v>261</v>
      </c>
      <c r="E371" s="231" t="s">
        <v>641</v>
      </c>
      <c r="F371" s="232" t="s">
        <v>642</v>
      </c>
      <c r="G371" s="233" t="s">
        <v>449</v>
      </c>
      <c r="H371" s="234">
        <v>120</v>
      </c>
      <c r="I371" s="235"/>
      <c r="J371" s="236">
        <f>ROUND(I371*H371,2)</f>
        <v>0</v>
      </c>
      <c r="K371" s="232" t="s">
        <v>265</v>
      </c>
      <c r="L371" s="46"/>
      <c r="M371" s="237" t="s">
        <v>21</v>
      </c>
      <c r="N371" s="238" t="s">
        <v>46</v>
      </c>
      <c r="O371" s="86"/>
      <c r="P371" s="239">
        <f>O371*H371</f>
        <v>0</v>
      </c>
      <c r="Q371" s="239">
        <v>0</v>
      </c>
      <c r="R371" s="239">
        <f>Q371*H371</f>
        <v>0</v>
      </c>
      <c r="S371" s="239">
        <v>0</v>
      </c>
      <c r="T371" s="240">
        <f>S371*H371</f>
        <v>0</v>
      </c>
      <c r="U371" s="40"/>
      <c r="V371" s="40"/>
      <c r="W371" s="40"/>
      <c r="X371" s="40"/>
      <c r="Y371" s="40"/>
      <c r="Z371" s="40"/>
      <c r="AA371" s="40"/>
      <c r="AB371" s="40"/>
      <c r="AC371" s="40"/>
      <c r="AD371" s="40"/>
      <c r="AE371" s="40"/>
      <c r="AR371" s="241" t="s">
        <v>266</v>
      </c>
      <c r="AT371" s="241" t="s">
        <v>261</v>
      </c>
      <c r="AU371" s="241" t="s">
        <v>83</v>
      </c>
      <c r="AY371" s="19" t="s">
        <v>259</v>
      </c>
      <c r="BE371" s="242">
        <f>IF(N371="základní",J371,0)</f>
        <v>0</v>
      </c>
      <c r="BF371" s="242">
        <f>IF(N371="snížená",J371,0)</f>
        <v>0</v>
      </c>
      <c r="BG371" s="242">
        <f>IF(N371="zákl. přenesená",J371,0)</f>
        <v>0</v>
      </c>
      <c r="BH371" s="242">
        <f>IF(N371="sníž. přenesená",J371,0)</f>
        <v>0</v>
      </c>
      <c r="BI371" s="242">
        <f>IF(N371="nulová",J371,0)</f>
        <v>0</v>
      </c>
      <c r="BJ371" s="19" t="s">
        <v>83</v>
      </c>
      <c r="BK371" s="242">
        <f>ROUND(I371*H371,2)</f>
        <v>0</v>
      </c>
      <c r="BL371" s="19" t="s">
        <v>266</v>
      </c>
      <c r="BM371" s="241" t="s">
        <v>643</v>
      </c>
    </row>
    <row r="372" s="2" customFormat="1">
      <c r="A372" s="40"/>
      <c r="B372" s="41"/>
      <c r="C372" s="42"/>
      <c r="D372" s="243" t="s">
        <v>268</v>
      </c>
      <c r="E372" s="42"/>
      <c r="F372" s="244" t="s">
        <v>644</v>
      </c>
      <c r="G372" s="42"/>
      <c r="H372" s="42"/>
      <c r="I372" s="150"/>
      <c r="J372" s="42"/>
      <c r="K372" s="42"/>
      <c r="L372" s="46"/>
      <c r="M372" s="245"/>
      <c r="N372" s="246"/>
      <c r="O372" s="86"/>
      <c r="P372" s="86"/>
      <c r="Q372" s="86"/>
      <c r="R372" s="86"/>
      <c r="S372" s="86"/>
      <c r="T372" s="87"/>
      <c r="U372" s="40"/>
      <c r="V372" s="40"/>
      <c r="W372" s="40"/>
      <c r="X372" s="40"/>
      <c r="Y372" s="40"/>
      <c r="Z372" s="40"/>
      <c r="AA372" s="40"/>
      <c r="AB372" s="40"/>
      <c r="AC372" s="40"/>
      <c r="AD372" s="40"/>
      <c r="AE372" s="40"/>
      <c r="AT372" s="19" t="s">
        <v>268</v>
      </c>
      <c r="AU372" s="19" t="s">
        <v>83</v>
      </c>
    </row>
    <row r="373" s="14" customFormat="1">
      <c r="A373" s="14"/>
      <c r="B373" s="257"/>
      <c r="C373" s="258"/>
      <c r="D373" s="243" t="s">
        <v>270</v>
      </c>
      <c r="E373" s="259" t="s">
        <v>21</v>
      </c>
      <c r="F373" s="260" t="s">
        <v>645</v>
      </c>
      <c r="G373" s="258"/>
      <c r="H373" s="261">
        <v>120</v>
      </c>
      <c r="I373" s="262"/>
      <c r="J373" s="258"/>
      <c r="K373" s="258"/>
      <c r="L373" s="263"/>
      <c r="M373" s="264"/>
      <c r="N373" s="265"/>
      <c r="O373" s="265"/>
      <c r="P373" s="265"/>
      <c r="Q373" s="265"/>
      <c r="R373" s="265"/>
      <c r="S373" s="265"/>
      <c r="T373" s="266"/>
      <c r="U373" s="14"/>
      <c r="V373" s="14"/>
      <c r="W373" s="14"/>
      <c r="X373" s="14"/>
      <c r="Y373" s="14"/>
      <c r="Z373" s="14"/>
      <c r="AA373" s="14"/>
      <c r="AB373" s="14"/>
      <c r="AC373" s="14"/>
      <c r="AD373" s="14"/>
      <c r="AE373" s="14"/>
      <c r="AT373" s="267" t="s">
        <v>270</v>
      </c>
      <c r="AU373" s="267" t="s">
        <v>83</v>
      </c>
      <c r="AV373" s="14" t="s">
        <v>83</v>
      </c>
      <c r="AW373" s="14" t="s">
        <v>34</v>
      </c>
      <c r="AX373" s="14" t="s">
        <v>74</v>
      </c>
      <c r="AY373" s="267" t="s">
        <v>259</v>
      </c>
    </row>
    <row r="374" s="15" customFormat="1">
      <c r="A374" s="15"/>
      <c r="B374" s="268"/>
      <c r="C374" s="269"/>
      <c r="D374" s="243" t="s">
        <v>270</v>
      </c>
      <c r="E374" s="270" t="s">
        <v>21</v>
      </c>
      <c r="F374" s="271" t="s">
        <v>273</v>
      </c>
      <c r="G374" s="269"/>
      <c r="H374" s="272">
        <v>120</v>
      </c>
      <c r="I374" s="273"/>
      <c r="J374" s="269"/>
      <c r="K374" s="269"/>
      <c r="L374" s="274"/>
      <c r="M374" s="275"/>
      <c r="N374" s="276"/>
      <c r="O374" s="276"/>
      <c r="P374" s="276"/>
      <c r="Q374" s="276"/>
      <c r="R374" s="276"/>
      <c r="S374" s="276"/>
      <c r="T374" s="277"/>
      <c r="U374" s="15"/>
      <c r="V374" s="15"/>
      <c r="W374" s="15"/>
      <c r="X374" s="15"/>
      <c r="Y374" s="15"/>
      <c r="Z374" s="15"/>
      <c r="AA374" s="15"/>
      <c r="AB374" s="15"/>
      <c r="AC374" s="15"/>
      <c r="AD374" s="15"/>
      <c r="AE374" s="15"/>
      <c r="AT374" s="278" t="s">
        <v>270</v>
      </c>
      <c r="AU374" s="278" t="s">
        <v>83</v>
      </c>
      <c r="AV374" s="15" t="s">
        <v>266</v>
      </c>
      <c r="AW374" s="15" t="s">
        <v>34</v>
      </c>
      <c r="AX374" s="15" t="s">
        <v>81</v>
      </c>
      <c r="AY374" s="278" t="s">
        <v>259</v>
      </c>
    </row>
    <row r="375" s="2" customFormat="1" ht="16.5" customHeight="1">
      <c r="A375" s="40"/>
      <c r="B375" s="41"/>
      <c r="C375" s="280" t="s">
        <v>646</v>
      </c>
      <c r="D375" s="280" t="s">
        <v>438</v>
      </c>
      <c r="E375" s="281" t="s">
        <v>647</v>
      </c>
      <c r="F375" s="282" t="s">
        <v>648</v>
      </c>
      <c r="G375" s="283" t="s">
        <v>449</v>
      </c>
      <c r="H375" s="284">
        <v>126</v>
      </c>
      <c r="I375" s="285"/>
      <c r="J375" s="286">
        <f>ROUND(I375*H375,2)</f>
        <v>0</v>
      </c>
      <c r="K375" s="282" t="s">
        <v>265</v>
      </c>
      <c r="L375" s="287"/>
      <c r="M375" s="288" t="s">
        <v>21</v>
      </c>
      <c r="N375" s="289" t="s">
        <v>46</v>
      </c>
      <c r="O375" s="86"/>
      <c r="P375" s="239">
        <f>O375*H375</f>
        <v>0</v>
      </c>
      <c r="Q375" s="239">
        <v>3.0000000000000001E-05</v>
      </c>
      <c r="R375" s="239">
        <f>Q375*H375</f>
        <v>0.0037799999999999999</v>
      </c>
      <c r="S375" s="239">
        <v>0</v>
      </c>
      <c r="T375" s="240">
        <f>S375*H375</f>
        <v>0</v>
      </c>
      <c r="U375" s="40"/>
      <c r="V375" s="40"/>
      <c r="W375" s="40"/>
      <c r="X375" s="40"/>
      <c r="Y375" s="40"/>
      <c r="Z375" s="40"/>
      <c r="AA375" s="40"/>
      <c r="AB375" s="40"/>
      <c r="AC375" s="40"/>
      <c r="AD375" s="40"/>
      <c r="AE375" s="40"/>
      <c r="AR375" s="241" t="s">
        <v>303</v>
      </c>
      <c r="AT375" s="241" t="s">
        <v>438</v>
      </c>
      <c r="AU375" s="241" t="s">
        <v>83</v>
      </c>
      <c r="AY375" s="19" t="s">
        <v>259</v>
      </c>
      <c r="BE375" s="242">
        <f>IF(N375="základní",J375,0)</f>
        <v>0</v>
      </c>
      <c r="BF375" s="242">
        <f>IF(N375="snížená",J375,0)</f>
        <v>0</v>
      </c>
      <c r="BG375" s="242">
        <f>IF(N375="zákl. přenesená",J375,0)</f>
        <v>0</v>
      </c>
      <c r="BH375" s="242">
        <f>IF(N375="sníž. přenesená",J375,0)</f>
        <v>0</v>
      </c>
      <c r="BI375" s="242">
        <f>IF(N375="nulová",J375,0)</f>
        <v>0</v>
      </c>
      <c r="BJ375" s="19" t="s">
        <v>83</v>
      </c>
      <c r="BK375" s="242">
        <f>ROUND(I375*H375,2)</f>
        <v>0</v>
      </c>
      <c r="BL375" s="19" t="s">
        <v>266</v>
      </c>
      <c r="BM375" s="241" t="s">
        <v>649</v>
      </c>
    </row>
    <row r="376" s="14" customFormat="1">
      <c r="A376" s="14"/>
      <c r="B376" s="257"/>
      <c r="C376" s="258"/>
      <c r="D376" s="243" t="s">
        <v>270</v>
      </c>
      <c r="E376" s="258"/>
      <c r="F376" s="260" t="s">
        <v>650</v>
      </c>
      <c r="G376" s="258"/>
      <c r="H376" s="261">
        <v>126</v>
      </c>
      <c r="I376" s="262"/>
      <c r="J376" s="258"/>
      <c r="K376" s="258"/>
      <c r="L376" s="263"/>
      <c r="M376" s="264"/>
      <c r="N376" s="265"/>
      <c r="O376" s="265"/>
      <c r="P376" s="265"/>
      <c r="Q376" s="265"/>
      <c r="R376" s="265"/>
      <c r="S376" s="265"/>
      <c r="T376" s="266"/>
      <c r="U376" s="14"/>
      <c r="V376" s="14"/>
      <c r="W376" s="14"/>
      <c r="X376" s="14"/>
      <c r="Y376" s="14"/>
      <c r="Z376" s="14"/>
      <c r="AA376" s="14"/>
      <c r="AB376" s="14"/>
      <c r="AC376" s="14"/>
      <c r="AD376" s="14"/>
      <c r="AE376" s="14"/>
      <c r="AT376" s="267" t="s">
        <v>270</v>
      </c>
      <c r="AU376" s="267" t="s">
        <v>83</v>
      </c>
      <c r="AV376" s="14" t="s">
        <v>83</v>
      </c>
      <c r="AW376" s="14" t="s">
        <v>4</v>
      </c>
      <c r="AX376" s="14" t="s">
        <v>81</v>
      </c>
      <c r="AY376" s="267" t="s">
        <v>259</v>
      </c>
    </row>
    <row r="377" s="2" customFormat="1" ht="44.25" customHeight="1">
      <c r="A377" s="40"/>
      <c r="B377" s="41"/>
      <c r="C377" s="230" t="s">
        <v>651</v>
      </c>
      <c r="D377" s="230" t="s">
        <v>261</v>
      </c>
      <c r="E377" s="231" t="s">
        <v>652</v>
      </c>
      <c r="F377" s="232" t="s">
        <v>653</v>
      </c>
      <c r="G377" s="233" t="s">
        <v>449</v>
      </c>
      <c r="H377" s="234">
        <v>84.530000000000001</v>
      </c>
      <c r="I377" s="235"/>
      <c r="J377" s="236">
        <f>ROUND(I377*H377,2)</f>
        <v>0</v>
      </c>
      <c r="K377" s="232" t="s">
        <v>265</v>
      </c>
      <c r="L377" s="46"/>
      <c r="M377" s="237" t="s">
        <v>21</v>
      </c>
      <c r="N377" s="238" t="s">
        <v>46</v>
      </c>
      <c r="O377" s="86"/>
      <c r="P377" s="239">
        <f>O377*H377</f>
        <v>0</v>
      </c>
      <c r="Q377" s="239">
        <v>0</v>
      </c>
      <c r="R377" s="239">
        <f>Q377*H377</f>
        <v>0</v>
      </c>
      <c r="S377" s="239">
        <v>0</v>
      </c>
      <c r="T377" s="240">
        <f>S377*H377</f>
        <v>0</v>
      </c>
      <c r="U377" s="40"/>
      <c r="V377" s="40"/>
      <c r="W377" s="40"/>
      <c r="X377" s="40"/>
      <c r="Y377" s="40"/>
      <c r="Z377" s="40"/>
      <c r="AA377" s="40"/>
      <c r="AB377" s="40"/>
      <c r="AC377" s="40"/>
      <c r="AD377" s="40"/>
      <c r="AE377" s="40"/>
      <c r="AR377" s="241" t="s">
        <v>266</v>
      </c>
      <c r="AT377" s="241" t="s">
        <v>261</v>
      </c>
      <c r="AU377" s="241" t="s">
        <v>83</v>
      </c>
      <c r="AY377" s="19" t="s">
        <v>259</v>
      </c>
      <c r="BE377" s="242">
        <f>IF(N377="základní",J377,0)</f>
        <v>0</v>
      </c>
      <c r="BF377" s="242">
        <f>IF(N377="snížená",J377,0)</f>
        <v>0</v>
      </c>
      <c r="BG377" s="242">
        <f>IF(N377="zákl. přenesená",J377,0)</f>
        <v>0</v>
      </c>
      <c r="BH377" s="242">
        <f>IF(N377="sníž. přenesená",J377,0)</f>
        <v>0</v>
      </c>
      <c r="BI377" s="242">
        <f>IF(N377="nulová",J377,0)</f>
        <v>0</v>
      </c>
      <c r="BJ377" s="19" t="s">
        <v>83</v>
      </c>
      <c r="BK377" s="242">
        <f>ROUND(I377*H377,2)</f>
        <v>0</v>
      </c>
      <c r="BL377" s="19" t="s">
        <v>266</v>
      </c>
      <c r="BM377" s="241" t="s">
        <v>654</v>
      </c>
    </row>
    <row r="378" s="2" customFormat="1">
      <c r="A378" s="40"/>
      <c r="B378" s="41"/>
      <c r="C378" s="42"/>
      <c r="D378" s="243" t="s">
        <v>268</v>
      </c>
      <c r="E378" s="42"/>
      <c r="F378" s="244" t="s">
        <v>644</v>
      </c>
      <c r="G378" s="42"/>
      <c r="H378" s="42"/>
      <c r="I378" s="150"/>
      <c r="J378" s="42"/>
      <c r="K378" s="42"/>
      <c r="L378" s="46"/>
      <c r="M378" s="245"/>
      <c r="N378" s="246"/>
      <c r="O378" s="86"/>
      <c r="P378" s="86"/>
      <c r="Q378" s="86"/>
      <c r="R378" s="86"/>
      <c r="S378" s="86"/>
      <c r="T378" s="87"/>
      <c r="U378" s="40"/>
      <c r="V378" s="40"/>
      <c r="W378" s="40"/>
      <c r="X378" s="40"/>
      <c r="Y378" s="40"/>
      <c r="Z378" s="40"/>
      <c r="AA378" s="40"/>
      <c r="AB378" s="40"/>
      <c r="AC378" s="40"/>
      <c r="AD378" s="40"/>
      <c r="AE378" s="40"/>
      <c r="AT378" s="19" t="s">
        <v>268</v>
      </c>
      <c r="AU378" s="19" t="s">
        <v>83</v>
      </c>
    </row>
    <row r="379" s="13" customFormat="1">
      <c r="A379" s="13"/>
      <c r="B379" s="247"/>
      <c r="C379" s="248"/>
      <c r="D379" s="243" t="s">
        <v>270</v>
      </c>
      <c r="E379" s="249" t="s">
        <v>21</v>
      </c>
      <c r="F379" s="250" t="s">
        <v>633</v>
      </c>
      <c r="G379" s="248"/>
      <c r="H379" s="249" t="s">
        <v>21</v>
      </c>
      <c r="I379" s="251"/>
      <c r="J379" s="248"/>
      <c r="K379" s="248"/>
      <c r="L379" s="252"/>
      <c r="M379" s="253"/>
      <c r="N379" s="254"/>
      <c r="O379" s="254"/>
      <c r="P379" s="254"/>
      <c r="Q379" s="254"/>
      <c r="R379" s="254"/>
      <c r="S379" s="254"/>
      <c r="T379" s="255"/>
      <c r="U379" s="13"/>
      <c r="V379" s="13"/>
      <c r="W379" s="13"/>
      <c r="X379" s="13"/>
      <c r="Y379" s="13"/>
      <c r="Z379" s="13"/>
      <c r="AA379" s="13"/>
      <c r="AB379" s="13"/>
      <c r="AC379" s="13"/>
      <c r="AD379" s="13"/>
      <c r="AE379" s="13"/>
      <c r="AT379" s="256" t="s">
        <v>270</v>
      </c>
      <c r="AU379" s="256" t="s">
        <v>83</v>
      </c>
      <c r="AV379" s="13" t="s">
        <v>81</v>
      </c>
      <c r="AW379" s="13" t="s">
        <v>34</v>
      </c>
      <c r="AX379" s="13" t="s">
        <v>74</v>
      </c>
      <c r="AY379" s="256" t="s">
        <v>259</v>
      </c>
    </row>
    <row r="380" s="14" customFormat="1">
      <c r="A380" s="14"/>
      <c r="B380" s="257"/>
      <c r="C380" s="258"/>
      <c r="D380" s="243" t="s">
        <v>270</v>
      </c>
      <c r="E380" s="259" t="s">
        <v>21</v>
      </c>
      <c r="F380" s="260" t="s">
        <v>655</v>
      </c>
      <c r="G380" s="258"/>
      <c r="H380" s="261">
        <v>12.75</v>
      </c>
      <c r="I380" s="262"/>
      <c r="J380" s="258"/>
      <c r="K380" s="258"/>
      <c r="L380" s="263"/>
      <c r="M380" s="264"/>
      <c r="N380" s="265"/>
      <c r="O380" s="265"/>
      <c r="P380" s="265"/>
      <c r="Q380" s="265"/>
      <c r="R380" s="265"/>
      <c r="S380" s="265"/>
      <c r="T380" s="266"/>
      <c r="U380" s="14"/>
      <c r="V380" s="14"/>
      <c r="W380" s="14"/>
      <c r="X380" s="14"/>
      <c r="Y380" s="14"/>
      <c r="Z380" s="14"/>
      <c r="AA380" s="14"/>
      <c r="AB380" s="14"/>
      <c r="AC380" s="14"/>
      <c r="AD380" s="14"/>
      <c r="AE380" s="14"/>
      <c r="AT380" s="267" t="s">
        <v>270</v>
      </c>
      <c r="AU380" s="267" t="s">
        <v>83</v>
      </c>
      <c r="AV380" s="14" t="s">
        <v>83</v>
      </c>
      <c r="AW380" s="14" t="s">
        <v>34</v>
      </c>
      <c r="AX380" s="14" t="s">
        <v>74</v>
      </c>
      <c r="AY380" s="267" t="s">
        <v>259</v>
      </c>
    </row>
    <row r="381" s="14" customFormat="1">
      <c r="A381" s="14"/>
      <c r="B381" s="257"/>
      <c r="C381" s="258"/>
      <c r="D381" s="243" t="s">
        <v>270</v>
      </c>
      <c r="E381" s="259" t="s">
        <v>21</v>
      </c>
      <c r="F381" s="260" t="s">
        <v>656</v>
      </c>
      <c r="G381" s="258"/>
      <c r="H381" s="261">
        <v>7.75</v>
      </c>
      <c r="I381" s="262"/>
      <c r="J381" s="258"/>
      <c r="K381" s="258"/>
      <c r="L381" s="263"/>
      <c r="M381" s="264"/>
      <c r="N381" s="265"/>
      <c r="O381" s="265"/>
      <c r="P381" s="265"/>
      <c r="Q381" s="265"/>
      <c r="R381" s="265"/>
      <c r="S381" s="265"/>
      <c r="T381" s="266"/>
      <c r="U381" s="14"/>
      <c r="V381" s="14"/>
      <c r="W381" s="14"/>
      <c r="X381" s="14"/>
      <c r="Y381" s="14"/>
      <c r="Z381" s="14"/>
      <c r="AA381" s="14"/>
      <c r="AB381" s="14"/>
      <c r="AC381" s="14"/>
      <c r="AD381" s="14"/>
      <c r="AE381" s="14"/>
      <c r="AT381" s="267" t="s">
        <v>270</v>
      </c>
      <c r="AU381" s="267" t="s">
        <v>83</v>
      </c>
      <c r="AV381" s="14" t="s">
        <v>83</v>
      </c>
      <c r="AW381" s="14" t="s">
        <v>34</v>
      </c>
      <c r="AX381" s="14" t="s">
        <v>74</v>
      </c>
      <c r="AY381" s="267" t="s">
        <v>259</v>
      </c>
    </row>
    <row r="382" s="14" customFormat="1">
      <c r="A382" s="14"/>
      <c r="B382" s="257"/>
      <c r="C382" s="258"/>
      <c r="D382" s="243" t="s">
        <v>270</v>
      </c>
      <c r="E382" s="259" t="s">
        <v>21</v>
      </c>
      <c r="F382" s="260" t="s">
        <v>657</v>
      </c>
      <c r="G382" s="258"/>
      <c r="H382" s="261">
        <v>18.899999999999999</v>
      </c>
      <c r="I382" s="262"/>
      <c r="J382" s="258"/>
      <c r="K382" s="258"/>
      <c r="L382" s="263"/>
      <c r="M382" s="264"/>
      <c r="N382" s="265"/>
      <c r="O382" s="265"/>
      <c r="P382" s="265"/>
      <c r="Q382" s="265"/>
      <c r="R382" s="265"/>
      <c r="S382" s="265"/>
      <c r="T382" s="266"/>
      <c r="U382" s="14"/>
      <c r="V382" s="14"/>
      <c r="W382" s="14"/>
      <c r="X382" s="14"/>
      <c r="Y382" s="14"/>
      <c r="Z382" s="14"/>
      <c r="AA382" s="14"/>
      <c r="AB382" s="14"/>
      <c r="AC382" s="14"/>
      <c r="AD382" s="14"/>
      <c r="AE382" s="14"/>
      <c r="AT382" s="267" t="s">
        <v>270</v>
      </c>
      <c r="AU382" s="267" t="s">
        <v>83</v>
      </c>
      <c r="AV382" s="14" t="s">
        <v>83</v>
      </c>
      <c r="AW382" s="14" t="s">
        <v>34</v>
      </c>
      <c r="AX382" s="14" t="s">
        <v>74</v>
      </c>
      <c r="AY382" s="267" t="s">
        <v>259</v>
      </c>
    </row>
    <row r="383" s="14" customFormat="1">
      <c r="A383" s="14"/>
      <c r="B383" s="257"/>
      <c r="C383" s="258"/>
      <c r="D383" s="243" t="s">
        <v>270</v>
      </c>
      <c r="E383" s="259" t="s">
        <v>21</v>
      </c>
      <c r="F383" s="260" t="s">
        <v>658</v>
      </c>
      <c r="G383" s="258"/>
      <c r="H383" s="261">
        <v>31.5</v>
      </c>
      <c r="I383" s="262"/>
      <c r="J383" s="258"/>
      <c r="K383" s="258"/>
      <c r="L383" s="263"/>
      <c r="M383" s="264"/>
      <c r="N383" s="265"/>
      <c r="O383" s="265"/>
      <c r="P383" s="265"/>
      <c r="Q383" s="265"/>
      <c r="R383" s="265"/>
      <c r="S383" s="265"/>
      <c r="T383" s="266"/>
      <c r="U383" s="14"/>
      <c r="V383" s="14"/>
      <c r="W383" s="14"/>
      <c r="X383" s="14"/>
      <c r="Y383" s="14"/>
      <c r="Z383" s="14"/>
      <c r="AA383" s="14"/>
      <c r="AB383" s="14"/>
      <c r="AC383" s="14"/>
      <c r="AD383" s="14"/>
      <c r="AE383" s="14"/>
      <c r="AT383" s="267" t="s">
        <v>270</v>
      </c>
      <c r="AU383" s="267" t="s">
        <v>83</v>
      </c>
      <c r="AV383" s="14" t="s">
        <v>83</v>
      </c>
      <c r="AW383" s="14" t="s">
        <v>34</v>
      </c>
      <c r="AX383" s="14" t="s">
        <v>74</v>
      </c>
      <c r="AY383" s="267" t="s">
        <v>259</v>
      </c>
    </row>
    <row r="384" s="14" customFormat="1">
      <c r="A384" s="14"/>
      <c r="B384" s="257"/>
      <c r="C384" s="258"/>
      <c r="D384" s="243" t="s">
        <v>270</v>
      </c>
      <c r="E384" s="259" t="s">
        <v>21</v>
      </c>
      <c r="F384" s="260" t="s">
        <v>659</v>
      </c>
      <c r="G384" s="258"/>
      <c r="H384" s="261">
        <v>7.7999999999999998</v>
      </c>
      <c r="I384" s="262"/>
      <c r="J384" s="258"/>
      <c r="K384" s="258"/>
      <c r="L384" s="263"/>
      <c r="M384" s="264"/>
      <c r="N384" s="265"/>
      <c r="O384" s="265"/>
      <c r="P384" s="265"/>
      <c r="Q384" s="265"/>
      <c r="R384" s="265"/>
      <c r="S384" s="265"/>
      <c r="T384" s="266"/>
      <c r="U384" s="14"/>
      <c r="V384" s="14"/>
      <c r="W384" s="14"/>
      <c r="X384" s="14"/>
      <c r="Y384" s="14"/>
      <c r="Z384" s="14"/>
      <c r="AA384" s="14"/>
      <c r="AB384" s="14"/>
      <c r="AC384" s="14"/>
      <c r="AD384" s="14"/>
      <c r="AE384" s="14"/>
      <c r="AT384" s="267" t="s">
        <v>270</v>
      </c>
      <c r="AU384" s="267" t="s">
        <v>83</v>
      </c>
      <c r="AV384" s="14" t="s">
        <v>83</v>
      </c>
      <c r="AW384" s="14" t="s">
        <v>34</v>
      </c>
      <c r="AX384" s="14" t="s">
        <v>74</v>
      </c>
      <c r="AY384" s="267" t="s">
        <v>259</v>
      </c>
    </row>
    <row r="385" s="14" customFormat="1">
      <c r="A385" s="14"/>
      <c r="B385" s="257"/>
      <c r="C385" s="258"/>
      <c r="D385" s="243" t="s">
        <v>270</v>
      </c>
      <c r="E385" s="259" t="s">
        <v>21</v>
      </c>
      <c r="F385" s="260" t="s">
        <v>660</v>
      </c>
      <c r="G385" s="258"/>
      <c r="H385" s="261">
        <v>5.8300000000000001</v>
      </c>
      <c r="I385" s="262"/>
      <c r="J385" s="258"/>
      <c r="K385" s="258"/>
      <c r="L385" s="263"/>
      <c r="M385" s="264"/>
      <c r="N385" s="265"/>
      <c r="O385" s="265"/>
      <c r="P385" s="265"/>
      <c r="Q385" s="265"/>
      <c r="R385" s="265"/>
      <c r="S385" s="265"/>
      <c r="T385" s="266"/>
      <c r="U385" s="14"/>
      <c r="V385" s="14"/>
      <c r="W385" s="14"/>
      <c r="X385" s="14"/>
      <c r="Y385" s="14"/>
      <c r="Z385" s="14"/>
      <c r="AA385" s="14"/>
      <c r="AB385" s="14"/>
      <c r="AC385" s="14"/>
      <c r="AD385" s="14"/>
      <c r="AE385" s="14"/>
      <c r="AT385" s="267" t="s">
        <v>270</v>
      </c>
      <c r="AU385" s="267" t="s">
        <v>83</v>
      </c>
      <c r="AV385" s="14" t="s">
        <v>83</v>
      </c>
      <c r="AW385" s="14" t="s">
        <v>34</v>
      </c>
      <c r="AX385" s="14" t="s">
        <v>74</v>
      </c>
      <c r="AY385" s="267" t="s">
        <v>259</v>
      </c>
    </row>
    <row r="386" s="15" customFormat="1">
      <c r="A386" s="15"/>
      <c r="B386" s="268"/>
      <c r="C386" s="269"/>
      <c r="D386" s="243" t="s">
        <v>270</v>
      </c>
      <c r="E386" s="270" t="s">
        <v>21</v>
      </c>
      <c r="F386" s="271" t="s">
        <v>273</v>
      </c>
      <c r="G386" s="269"/>
      <c r="H386" s="272">
        <v>84.530000000000001</v>
      </c>
      <c r="I386" s="273"/>
      <c r="J386" s="269"/>
      <c r="K386" s="269"/>
      <c r="L386" s="274"/>
      <c r="M386" s="275"/>
      <c r="N386" s="276"/>
      <c r="O386" s="276"/>
      <c r="P386" s="276"/>
      <c r="Q386" s="276"/>
      <c r="R386" s="276"/>
      <c r="S386" s="276"/>
      <c r="T386" s="277"/>
      <c r="U386" s="15"/>
      <c r="V386" s="15"/>
      <c r="W386" s="15"/>
      <c r="X386" s="15"/>
      <c r="Y386" s="15"/>
      <c r="Z386" s="15"/>
      <c r="AA386" s="15"/>
      <c r="AB386" s="15"/>
      <c r="AC386" s="15"/>
      <c r="AD386" s="15"/>
      <c r="AE386" s="15"/>
      <c r="AT386" s="278" t="s">
        <v>270</v>
      </c>
      <c r="AU386" s="278" t="s">
        <v>83</v>
      </c>
      <c r="AV386" s="15" t="s">
        <v>266</v>
      </c>
      <c r="AW386" s="15" t="s">
        <v>34</v>
      </c>
      <c r="AX386" s="15" t="s">
        <v>81</v>
      </c>
      <c r="AY386" s="278" t="s">
        <v>259</v>
      </c>
    </row>
    <row r="387" s="2" customFormat="1" ht="21.75" customHeight="1">
      <c r="A387" s="40"/>
      <c r="B387" s="41"/>
      <c r="C387" s="280" t="s">
        <v>661</v>
      </c>
      <c r="D387" s="280" t="s">
        <v>438</v>
      </c>
      <c r="E387" s="281" t="s">
        <v>662</v>
      </c>
      <c r="F387" s="282" t="s">
        <v>663</v>
      </c>
      <c r="G387" s="283" t="s">
        <v>449</v>
      </c>
      <c r="H387" s="284">
        <v>88.757000000000005</v>
      </c>
      <c r="I387" s="285"/>
      <c r="J387" s="286">
        <f>ROUND(I387*H387,2)</f>
        <v>0</v>
      </c>
      <c r="K387" s="282" t="s">
        <v>265</v>
      </c>
      <c r="L387" s="287"/>
      <c r="M387" s="288" t="s">
        <v>21</v>
      </c>
      <c r="N387" s="289" t="s">
        <v>46</v>
      </c>
      <c r="O387" s="86"/>
      <c r="P387" s="239">
        <f>O387*H387</f>
        <v>0</v>
      </c>
      <c r="Q387" s="239">
        <v>4.0000000000000003E-05</v>
      </c>
      <c r="R387" s="239">
        <f>Q387*H387</f>
        <v>0.0035502800000000003</v>
      </c>
      <c r="S387" s="239">
        <v>0</v>
      </c>
      <c r="T387" s="240">
        <f>S387*H387</f>
        <v>0</v>
      </c>
      <c r="U387" s="40"/>
      <c r="V387" s="40"/>
      <c r="W387" s="40"/>
      <c r="X387" s="40"/>
      <c r="Y387" s="40"/>
      <c r="Z387" s="40"/>
      <c r="AA387" s="40"/>
      <c r="AB387" s="40"/>
      <c r="AC387" s="40"/>
      <c r="AD387" s="40"/>
      <c r="AE387" s="40"/>
      <c r="AR387" s="241" t="s">
        <v>303</v>
      </c>
      <c r="AT387" s="241" t="s">
        <v>438</v>
      </c>
      <c r="AU387" s="241" t="s">
        <v>83</v>
      </c>
      <c r="AY387" s="19" t="s">
        <v>259</v>
      </c>
      <c r="BE387" s="242">
        <f>IF(N387="základní",J387,0)</f>
        <v>0</v>
      </c>
      <c r="BF387" s="242">
        <f>IF(N387="snížená",J387,0)</f>
        <v>0</v>
      </c>
      <c r="BG387" s="242">
        <f>IF(N387="zákl. přenesená",J387,0)</f>
        <v>0</v>
      </c>
      <c r="BH387" s="242">
        <f>IF(N387="sníž. přenesená",J387,0)</f>
        <v>0</v>
      </c>
      <c r="BI387" s="242">
        <f>IF(N387="nulová",J387,0)</f>
        <v>0</v>
      </c>
      <c r="BJ387" s="19" t="s">
        <v>83</v>
      </c>
      <c r="BK387" s="242">
        <f>ROUND(I387*H387,2)</f>
        <v>0</v>
      </c>
      <c r="BL387" s="19" t="s">
        <v>266</v>
      </c>
      <c r="BM387" s="241" t="s">
        <v>664</v>
      </c>
    </row>
    <row r="388" s="14" customFormat="1">
      <c r="A388" s="14"/>
      <c r="B388" s="257"/>
      <c r="C388" s="258"/>
      <c r="D388" s="243" t="s">
        <v>270</v>
      </c>
      <c r="E388" s="258"/>
      <c r="F388" s="260" t="s">
        <v>665</v>
      </c>
      <c r="G388" s="258"/>
      <c r="H388" s="261">
        <v>88.757000000000005</v>
      </c>
      <c r="I388" s="262"/>
      <c r="J388" s="258"/>
      <c r="K388" s="258"/>
      <c r="L388" s="263"/>
      <c r="M388" s="264"/>
      <c r="N388" s="265"/>
      <c r="O388" s="265"/>
      <c r="P388" s="265"/>
      <c r="Q388" s="265"/>
      <c r="R388" s="265"/>
      <c r="S388" s="265"/>
      <c r="T388" s="266"/>
      <c r="U388" s="14"/>
      <c r="V388" s="14"/>
      <c r="W388" s="14"/>
      <c r="X388" s="14"/>
      <c r="Y388" s="14"/>
      <c r="Z388" s="14"/>
      <c r="AA388" s="14"/>
      <c r="AB388" s="14"/>
      <c r="AC388" s="14"/>
      <c r="AD388" s="14"/>
      <c r="AE388" s="14"/>
      <c r="AT388" s="267" t="s">
        <v>270</v>
      </c>
      <c r="AU388" s="267" t="s">
        <v>83</v>
      </c>
      <c r="AV388" s="14" t="s">
        <v>83</v>
      </c>
      <c r="AW388" s="14" t="s">
        <v>4</v>
      </c>
      <c r="AX388" s="14" t="s">
        <v>81</v>
      </c>
      <c r="AY388" s="267" t="s">
        <v>259</v>
      </c>
    </row>
    <row r="389" s="2" customFormat="1" ht="44.25" customHeight="1">
      <c r="A389" s="40"/>
      <c r="B389" s="41"/>
      <c r="C389" s="230" t="s">
        <v>666</v>
      </c>
      <c r="D389" s="230" t="s">
        <v>261</v>
      </c>
      <c r="E389" s="231" t="s">
        <v>667</v>
      </c>
      <c r="F389" s="232" t="s">
        <v>668</v>
      </c>
      <c r="G389" s="233" t="s">
        <v>358</v>
      </c>
      <c r="H389" s="234">
        <v>18.850000000000001</v>
      </c>
      <c r="I389" s="235"/>
      <c r="J389" s="236">
        <f>ROUND(I389*H389,2)</f>
        <v>0</v>
      </c>
      <c r="K389" s="232" t="s">
        <v>265</v>
      </c>
      <c r="L389" s="46"/>
      <c r="M389" s="237" t="s">
        <v>21</v>
      </c>
      <c r="N389" s="238" t="s">
        <v>46</v>
      </c>
      <c r="O389" s="86"/>
      <c r="P389" s="239">
        <f>O389*H389</f>
        <v>0</v>
      </c>
      <c r="Q389" s="239">
        <v>0.0082699999999999996</v>
      </c>
      <c r="R389" s="239">
        <f>Q389*H389</f>
        <v>0.15588950000000001</v>
      </c>
      <c r="S389" s="239">
        <v>0</v>
      </c>
      <c r="T389" s="240">
        <f>S389*H389</f>
        <v>0</v>
      </c>
      <c r="U389" s="40"/>
      <c r="V389" s="40"/>
      <c r="W389" s="40"/>
      <c r="X389" s="40"/>
      <c r="Y389" s="40"/>
      <c r="Z389" s="40"/>
      <c r="AA389" s="40"/>
      <c r="AB389" s="40"/>
      <c r="AC389" s="40"/>
      <c r="AD389" s="40"/>
      <c r="AE389" s="40"/>
      <c r="AR389" s="241" t="s">
        <v>266</v>
      </c>
      <c r="AT389" s="241" t="s">
        <v>261</v>
      </c>
      <c r="AU389" s="241" t="s">
        <v>83</v>
      </c>
      <c r="AY389" s="19" t="s">
        <v>259</v>
      </c>
      <c r="BE389" s="242">
        <f>IF(N389="základní",J389,0)</f>
        <v>0</v>
      </c>
      <c r="BF389" s="242">
        <f>IF(N389="snížená",J389,0)</f>
        <v>0</v>
      </c>
      <c r="BG389" s="242">
        <f>IF(N389="zákl. přenesená",J389,0)</f>
        <v>0</v>
      </c>
      <c r="BH389" s="242">
        <f>IF(N389="sníž. přenesená",J389,0)</f>
        <v>0</v>
      </c>
      <c r="BI389" s="242">
        <f>IF(N389="nulová",J389,0)</f>
        <v>0</v>
      </c>
      <c r="BJ389" s="19" t="s">
        <v>83</v>
      </c>
      <c r="BK389" s="242">
        <f>ROUND(I389*H389,2)</f>
        <v>0</v>
      </c>
      <c r="BL389" s="19" t="s">
        <v>266</v>
      </c>
      <c r="BM389" s="241" t="s">
        <v>669</v>
      </c>
    </row>
    <row r="390" s="2" customFormat="1">
      <c r="A390" s="40"/>
      <c r="B390" s="41"/>
      <c r="C390" s="42"/>
      <c r="D390" s="243" t="s">
        <v>268</v>
      </c>
      <c r="E390" s="42"/>
      <c r="F390" s="244" t="s">
        <v>603</v>
      </c>
      <c r="G390" s="42"/>
      <c r="H390" s="42"/>
      <c r="I390" s="150"/>
      <c r="J390" s="42"/>
      <c r="K390" s="42"/>
      <c r="L390" s="46"/>
      <c r="M390" s="245"/>
      <c r="N390" s="246"/>
      <c r="O390" s="86"/>
      <c r="P390" s="86"/>
      <c r="Q390" s="86"/>
      <c r="R390" s="86"/>
      <c r="S390" s="86"/>
      <c r="T390" s="87"/>
      <c r="U390" s="40"/>
      <c r="V390" s="40"/>
      <c r="W390" s="40"/>
      <c r="X390" s="40"/>
      <c r="Y390" s="40"/>
      <c r="Z390" s="40"/>
      <c r="AA390" s="40"/>
      <c r="AB390" s="40"/>
      <c r="AC390" s="40"/>
      <c r="AD390" s="40"/>
      <c r="AE390" s="40"/>
      <c r="AT390" s="19" t="s">
        <v>268</v>
      </c>
      <c r="AU390" s="19" t="s">
        <v>83</v>
      </c>
    </row>
    <row r="391" s="13" customFormat="1">
      <c r="A391" s="13"/>
      <c r="B391" s="247"/>
      <c r="C391" s="248"/>
      <c r="D391" s="243" t="s">
        <v>270</v>
      </c>
      <c r="E391" s="249" t="s">
        <v>21</v>
      </c>
      <c r="F391" s="250" t="s">
        <v>670</v>
      </c>
      <c r="G391" s="248"/>
      <c r="H391" s="249" t="s">
        <v>21</v>
      </c>
      <c r="I391" s="251"/>
      <c r="J391" s="248"/>
      <c r="K391" s="248"/>
      <c r="L391" s="252"/>
      <c r="M391" s="253"/>
      <c r="N391" s="254"/>
      <c r="O391" s="254"/>
      <c r="P391" s="254"/>
      <c r="Q391" s="254"/>
      <c r="R391" s="254"/>
      <c r="S391" s="254"/>
      <c r="T391" s="255"/>
      <c r="U391" s="13"/>
      <c r="V391" s="13"/>
      <c r="W391" s="13"/>
      <c r="X391" s="13"/>
      <c r="Y391" s="13"/>
      <c r="Z391" s="13"/>
      <c r="AA391" s="13"/>
      <c r="AB391" s="13"/>
      <c r="AC391" s="13"/>
      <c r="AD391" s="13"/>
      <c r="AE391" s="13"/>
      <c r="AT391" s="256" t="s">
        <v>270</v>
      </c>
      <c r="AU391" s="256" t="s">
        <v>83</v>
      </c>
      <c r="AV391" s="13" t="s">
        <v>81</v>
      </c>
      <c r="AW391" s="13" t="s">
        <v>34</v>
      </c>
      <c r="AX391" s="13" t="s">
        <v>74</v>
      </c>
      <c r="AY391" s="256" t="s">
        <v>259</v>
      </c>
    </row>
    <row r="392" s="14" customFormat="1">
      <c r="A392" s="14"/>
      <c r="B392" s="257"/>
      <c r="C392" s="258"/>
      <c r="D392" s="243" t="s">
        <v>270</v>
      </c>
      <c r="E392" s="259" t="s">
        <v>21</v>
      </c>
      <c r="F392" s="260" t="s">
        <v>671</v>
      </c>
      <c r="G392" s="258"/>
      <c r="H392" s="261">
        <v>7.3300000000000001</v>
      </c>
      <c r="I392" s="262"/>
      <c r="J392" s="258"/>
      <c r="K392" s="258"/>
      <c r="L392" s="263"/>
      <c r="M392" s="264"/>
      <c r="N392" s="265"/>
      <c r="O392" s="265"/>
      <c r="P392" s="265"/>
      <c r="Q392" s="265"/>
      <c r="R392" s="265"/>
      <c r="S392" s="265"/>
      <c r="T392" s="266"/>
      <c r="U392" s="14"/>
      <c r="V392" s="14"/>
      <c r="W392" s="14"/>
      <c r="X392" s="14"/>
      <c r="Y392" s="14"/>
      <c r="Z392" s="14"/>
      <c r="AA392" s="14"/>
      <c r="AB392" s="14"/>
      <c r="AC392" s="14"/>
      <c r="AD392" s="14"/>
      <c r="AE392" s="14"/>
      <c r="AT392" s="267" t="s">
        <v>270</v>
      </c>
      <c r="AU392" s="267" t="s">
        <v>83</v>
      </c>
      <c r="AV392" s="14" t="s">
        <v>83</v>
      </c>
      <c r="AW392" s="14" t="s">
        <v>34</v>
      </c>
      <c r="AX392" s="14" t="s">
        <v>74</v>
      </c>
      <c r="AY392" s="267" t="s">
        <v>259</v>
      </c>
    </row>
    <row r="393" s="13" customFormat="1">
      <c r="A393" s="13"/>
      <c r="B393" s="247"/>
      <c r="C393" s="248"/>
      <c r="D393" s="243" t="s">
        <v>270</v>
      </c>
      <c r="E393" s="249" t="s">
        <v>21</v>
      </c>
      <c r="F393" s="250" t="s">
        <v>672</v>
      </c>
      <c r="G393" s="248"/>
      <c r="H393" s="249" t="s">
        <v>21</v>
      </c>
      <c r="I393" s="251"/>
      <c r="J393" s="248"/>
      <c r="K393" s="248"/>
      <c r="L393" s="252"/>
      <c r="M393" s="253"/>
      <c r="N393" s="254"/>
      <c r="O393" s="254"/>
      <c r="P393" s="254"/>
      <c r="Q393" s="254"/>
      <c r="R393" s="254"/>
      <c r="S393" s="254"/>
      <c r="T393" s="255"/>
      <c r="U393" s="13"/>
      <c r="V393" s="13"/>
      <c r="W393" s="13"/>
      <c r="X393" s="13"/>
      <c r="Y393" s="13"/>
      <c r="Z393" s="13"/>
      <c r="AA393" s="13"/>
      <c r="AB393" s="13"/>
      <c r="AC393" s="13"/>
      <c r="AD393" s="13"/>
      <c r="AE393" s="13"/>
      <c r="AT393" s="256" t="s">
        <v>270</v>
      </c>
      <c r="AU393" s="256" t="s">
        <v>83</v>
      </c>
      <c r="AV393" s="13" t="s">
        <v>81</v>
      </c>
      <c r="AW393" s="13" t="s">
        <v>34</v>
      </c>
      <c r="AX393" s="13" t="s">
        <v>74</v>
      </c>
      <c r="AY393" s="256" t="s">
        <v>259</v>
      </c>
    </row>
    <row r="394" s="14" customFormat="1">
      <c r="A394" s="14"/>
      <c r="B394" s="257"/>
      <c r="C394" s="258"/>
      <c r="D394" s="243" t="s">
        <v>270</v>
      </c>
      <c r="E394" s="259" t="s">
        <v>21</v>
      </c>
      <c r="F394" s="260" t="s">
        <v>673</v>
      </c>
      <c r="G394" s="258"/>
      <c r="H394" s="261">
        <v>11.52</v>
      </c>
      <c r="I394" s="262"/>
      <c r="J394" s="258"/>
      <c r="K394" s="258"/>
      <c r="L394" s="263"/>
      <c r="M394" s="264"/>
      <c r="N394" s="265"/>
      <c r="O394" s="265"/>
      <c r="P394" s="265"/>
      <c r="Q394" s="265"/>
      <c r="R394" s="265"/>
      <c r="S394" s="265"/>
      <c r="T394" s="266"/>
      <c r="U394" s="14"/>
      <c r="V394" s="14"/>
      <c r="W394" s="14"/>
      <c r="X394" s="14"/>
      <c r="Y394" s="14"/>
      <c r="Z394" s="14"/>
      <c r="AA394" s="14"/>
      <c r="AB394" s="14"/>
      <c r="AC394" s="14"/>
      <c r="AD394" s="14"/>
      <c r="AE394" s="14"/>
      <c r="AT394" s="267" t="s">
        <v>270</v>
      </c>
      <c r="AU394" s="267" t="s">
        <v>83</v>
      </c>
      <c r="AV394" s="14" t="s">
        <v>83</v>
      </c>
      <c r="AW394" s="14" t="s">
        <v>34</v>
      </c>
      <c r="AX394" s="14" t="s">
        <v>74</v>
      </c>
      <c r="AY394" s="267" t="s">
        <v>259</v>
      </c>
    </row>
    <row r="395" s="15" customFormat="1">
      <c r="A395" s="15"/>
      <c r="B395" s="268"/>
      <c r="C395" s="269"/>
      <c r="D395" s="243" t="s">
        <v>270</v>
      </c>
      <c r="E395" s="270" t="s">
        <v>163</v>
      </c>
      <c r="F395" s="271" t="s">
        <v>273</v>
      </c>
      <c r="G395" s="269"/>
      <c r="H395" s="272">
        <v>18.850000000000001</v>
      </c>
      <c r="I395" s="273"/>
      <c r="J395" s="269"/>
      <c r="K395" s="269"/>
      <c r="L395" s="274"/>
      <c r="M395" s="275"/>
      <c r="N395" s="276"/>
      <c r="O395" s="276"/>
      <c r="P395" s="276"/>
      <c r="Q395" s="276"/>
      <c r="R395" s="276"/>
      <c r="S395" s="276"/>
      <c r="T395" s="277"/>
      <c r="U395" s="15"/>
      <c r="V395" s="15"/>
      <c r="W395" s="15"/>
      <c r="X395" s="15"/>
      <c r="Y395" s="15"/>
      <c r="Z395" s="15"/>
      <c r="AA395" s="15"/>
      <c r="AB395" s="15"/>
      <c r="AC395" s="15"/>
      <c r="AD395" s="15"/>
      <c r="AE395" s="15"/>
      <c r="AT395" s="278" t="s">
        <v>270</v>
      </c>
      <c r="AU395" s="278" t="s">
        <v>83</v>
      </c>
      <c r="AV395" s="15" t="s">
        <v>266</v>
      </c>
      <c r="AW395" s="15" t="s">
        <v>34</v>
      </c>
      <c r="AX395" s="15" t="s">
        <v>81</v>
      </c>
      <c r="AY395" s="278" t="s">
        <v>259</v>
      </c>
    </row>
    <row r="396" s="2" customFormat="1" ht="21.75" customHeight="1">
      <c r="A396" s="40"/>
      <c r="B396" s="41"/>
      <c r="C396" s="280" t="s">
        <v>674</v>
      </c>
      <c r="D396" s="280" t="s">
        <v>438</v>
      </c>
      <c r="E396" s="281" t="s">
        <v>675</v>
      </c>
      <c r="F396" s="282" t="s">
        <v>676</v>
      </c>
      <c r="G396" s="283" t="s">
        <v>358</v>
      </c>
      <c r="H396" s="284">
        <v>19.227</v>
      </c>
      <c r="I396" s="285"/>
      <c r="J396" s="286">
        <f>ROUND(I396*H396,2)</f>
        <v>0</v>
      </c>
      <c r="K396" s="282" t="s">
        <v>265</v>
      </c>
      <c r="L396" s="287"/>
      <c r="M396" s="288" t="s">
        <v>21</v>
      </c>
      <c r="N396" s="289" t="s">
        <v>46</v>
      </c>
      <c r="O396" s="86"/>
      <c r="P396" s="239">
        <f>O396*H396</f>
        <v>0</v>
      </c>
      <c r="Q396" s="239">
        <v>0.0011999999999999999</v>
      </c>
      <c r="R396" s="239">
        <f>Q396*H396</f>
        <v>0.0230724</v>
      </c>
      <c r="S396" s="239">
        <v>0</v>
      </c>
      <c r="T396" s="240">
        <f>S396*H396</f>
        <v>0</v>
      </c>
      <c r="U396" s="40"/>
      <c r="V396" s="40"/>
      <c r="W396" s="40"/>
      <c r="X396" s="40"/>
      <c r="Y396" s="40"/>
      <c r="Z396" s="40"/>
      <c r="AA396" s="40"/>
      <c r="AB396" s="40"/>
      <c r="AC396" s="40"/>
      <c r="AD396" s="40"/>
      <c r="AE396" s="40"/>
      <c r="AR396" s="241" t="s">
        <v>303</v>
      </c>
      <c r="AT396" s="241" t="s">
        <v>438</v>
      </c>
      <c r="AU396" s="241" t="s">
        <v>83</v>
      </c>
      <c r="AY396" s="19" t="s">
        <v>259</v>
      </c>
      <c r="BE396" s="242">
        <f>IF(N396="základní",J396,0)</f>
        <v>0</v>
      </c>
      <c r="BF396" s="242">
        <f>IF(N396="snížená",J396,0)</f>
        <v>0</v>
      </c>
      <c r="BG396" s="242">
        <f>IF(N396="zákl. přenesená",J396,0)</f>
        <v>0</v>
      </c>
      <c r="BH396" s="242">
        <f>IF(N396="sníž. přenesená",J396,0)</f>
        <v>0</v>
      </c>
      <c r="BI396" s="242">
        <f>IF(N396="nulová",J396,0)</f>
        <v>0</v>
      </c>
      <c r="BJ396" s="19" t="s">
        <v>83</v>
      </c>
      <c r="BK396" s="242">
        <f>ROUND(I396*H396,2)</f>
        <v>0</v>
      </c>
      <c r="BL396" s="19" t="s">
        <v>266</v>
      </c>
      <c r="BM396" s="241" t="s">
        <v>677</v>
      </c>
    </row>
    <row r="397" s="14" customFormat="1">
      <c r="A397" s="14"/>
      <c r="B397" s="257"/>
      <c r="C397" s="258"/>
      <c r="D397" s="243" t="s">
        <v>270</v>
      </c>
      <c r="E397" s="258"/>
      <c r="F397" s="260" t="s">
        <v>678</v>
      </c>
      <c r="G397" s="258"/>
      <c r="H397" s="261">
        <v>19.227</v>
      </c>
      <c r="I397" s="262"/>
      <c r="J397" s="258"/>
      <c r="K397" s="258"/>
      <c r="L397" s="263"/>
      <c r="M397" s="264"/>
      <c r="N397" s="265"/>
      <c r="O397" s="265"/>
      <c r="P397" s="265"/>
      <c r="Q397" s="265"/>
      <c r="R397" s="265"/>
      <c r="S397" s="265"/>
      <c r="T397" s="266"/>
      <c r="U397" s="14"/>
      <c r="V397" s="14"/>
      <c r="W397" s="14"/>
      <c r="X397" s="14"/>
      <c r="Y397" s="14"/>
      <c r="Z397" s="14"/>
      <c r="AA397" s="14"/>
      <c r="AB397" s="14"/>
      <c r="AC397" s="14"/>
      <c r="AD397" s="14"/>
      <c r="AE397" s="14"/>
      <c r="AT397" s="267" t="s">
        <v>270</v>
      </c>
      <c r="AU397" s="267" t="s">
        <v>83</v>
      </c>
      <c r="AV397" s="14" t="s">
        <v>83</v>
      </c>
      <c r="AW397" s="14" t="s">
        <v>4</v>
      </c>
      <c r="AX397" s="14" t="s">
        <v>81</v>
      </c>
      <c r="AY397" s="267" t="s">
        <v>259</v>
      </c>
    </row>
    <row r="398" s="2" customFormat="1" ht="44.25" customHeight="1">
      <c r="A398" s="40"/>
      <c r="B398" s="41"/>
      <c r="C398" s="230" t="s">
        <v>679</v>
      </c>
      <c r="D398" s="230" t="s">
        <v>261</v>
      </c>
      <c r="E398" s="231" t="s">
        <v>680</v>
      </c>
      <c r="F398" s="232" t="s">
        <v>681</v>
      </c>
      <c r="G398" s="233" t="s">
        <v>358</v>
      </c>
      <c r="H398" s="234">
        <v>285.01799999999997</v>
      </c>
      <c r="I398" s="235"/>
      <c r="J398" s="236">
        <f>ROUND(I398*H398,2)</f>
        <v>0</v>
      </c>
      <c r="K398" s="232" t="s">
        <v>265</v>
      </c>
      <c r="L398" s="46"/>
      <c r="M398" s="237" t="s">
        <v>21</v>
      </c>
      <c r="N398" s="238" t="s">
        <v>46</v>
      </c>
      <c r="O398" s="86"/>
      <c r="P398" s="239">
        <f>O398*H398</f>
        <v>0</v>
      </c>
      <c r="Q398" s="239">
        <v>0.0086</v>
      </c>
      <c r="R398" s="239">
        <f>Q398*H398</f>
        <v>2.4511547999999999</v>
      </c>
      <c r="S398" s="239">
        <v>0</v>
      </c>
      <c r="T398" s="240">
        <f>S398*H398</f>
        <v>0</v>
      </c>
      <c r="U398" s="40"/>
      <c r="V398" s="40"/>
      <c r="W398" s="40"/>
      <c r="X398" s="40"/>
      <c r="Y398" s="40"/>
      <c r="Z398" s="40"/>
      <c r="AA398" s="40"/>
      <c r="AB398" s="40"/>
      <c r="AC398" s="40"/>
      <c r="AD398" s="40"/>
      <c r="AE398" s="40"/>
      <c r="AR398" s="241" t="s">
        <v>266</v>
      </c>
      <c r="AT398" s="241" t="s">
        <v>261</v>
      </c>
      <c r="AU398" s="241" t="s">
        <v>83</v>
      </c>
      <c r="AY398" s="19" t="s">
        <v>259</v>
      </c>
      <c r="BE398" s="242">
        <f>IF(N398="základní",J398,0)</f>
        <v>0</v>
      </c>
      <c r="BF398" s="242">
        <f>IF(N398="snížená",J398,0)</f>
        <v>0</v>
      </c>
      <c r="BG398" s="242">
        <f>IF(N398="zákl. přenesená",J398,0)</f>
        <v>0</v>
      </c>
      <c r="BH398" s="242">
        <f>IF(N398="sníž. přenesená",J398,0)</f>
        <v>0</v>
      </c>
      <c r="BI398" s="242">
        <f>IF(N398="nulová",J398,0)</f>
        <v>0</v>
      </c>
      <c r="BJ398" s="19" t="s">
        <v>83</v>
      </c>
      <c r="BK398" s="242">
        <f>ROUND(I398*H398,2)</f>
        <v>0</v>
      </c>
      <c r="BL398" s="19" t="s">
        <v>266</v>
      </c>
      <c r="BM398" s="241" t="s">
        <v>682</v>
      </c>
    </row>
    <row r="399" s="2" customFormat="1">
      <c r="A399" s="40"/>
      <c r="B399" s="41"/>
      <c r="C399" s="42"/>
      <c r="D399" s="243" t="s">
        <v>268</v>
      </c>
      <c r="E399" s="42"/>
      <c r="F399" s="244" t="s">
        <v>603</v>
      </c>
      <c r="G399" s="42"/>
      <c r="H399" s="42"/>
      <c r="I399" s="150"/>
      <c r="J399" s="42"/>
      <c r="K399" s="42"/>
      <c r="L399" s="46"/>
      <c r="M399" s="245"/>
      <c r="N399" s="246"/>
      <c r="O399" s="86"/>
      <c r="P399" s="86"/>
      <c r="Q399" s="86"/>
      <c r="R399" s="86"/>
      <c r="S399" s="86"/>
      <c r="T399" s="87"/>
      <c r="U399" s="40"/>
      <c r="V399" s="40"/>
      <c r="W399" s="40"/>
      <c r="X399" s="40"/>
      <c r="Y399" s="40"/>
      <c r="Z399" s="40"/>
      <c r="AA399" s="40"/>
      <c r="AB399" s="40"/>
      <c r="AC399" s="40"/>
      <c r="AD399" s="40"/>
      <c r="AE399" s="40"/>
      <c r="AT399" s="19" t="s">
        <v>268</v>
      </c>
      <c r="AU399" s="19" t="s">
        <v>83</v>
      </c>
    </row>
    <row r="400" s="13" customFormat="1">
      <c r="A400" s="13"/>
      <c r="B400" s="247"/>
      <c r="C400" s="248"/>
      <c r="D400" s="243" t="s">
        <v>270</v>
      </c>
      <c r="E400" s="249" t="s">
        <v>21</v>
      </c>
      <c r="F400" s="250" t="s">
        <v>683</v>
      </c>
      <c r="G400" s="248"/>
      <c r="H400" s="249" t="s">
        <v>21</v>
      </c>
      <c r="I400" s="251"/>
      <c r="J400" s="248"/>
      <c r="K400" s="248"/>
      <c r="L400" s="252"/>
      <c r="M400" s="253"/>
      <c r="N400" s="254"/>
      <c r="O400" s="254"/>
      <c r="P400" s="254"/>
      <c r="Q400" s="254"/>
      <c r="R400" s="254"/>
      <c r="S400" s="254"/>
      <c r="T400" s="255"/>
      <c r="U400" s="13"/>
      <c r="V400" s="13"/>
      <c r="W400" s="13"/>
      <c r="X400" s="13"/>
      <c r="Y400" s="13"/>
      <c r="Z400" s="13"/>
      <c r="AA400" s="13"/>
      <c r="AB400" s="13"/>
      <c r="AC400" s="13"/>
      <c r="AD400" s="13"/>
      <c r="AE400" s="13"/>
      <c r="AT400" s="256" t="s">
        <v>270</v>
      </c>
      <c r="AU400" s="256" t="s">
        <v>83</v>
      </c>
      <c r="AV400" s="13" t="s">
        <v>81</v>
      </c>
      <c r="AW400" s="13" t="s">
        <v>34</v>
      </c>
      <c r="AX400" s="13" t="s">
        <v>74</v>
      </c>
      <c r="AY400" s="256" t="s">
        <v>259</v>
      </c>
    </row>
    <row r="401" s="14" customFormat="1">
      <c r="A401" s="14"/>
      <c r="B401" s="257"/>
      <c r="C401" s="258"/>
      <c r="D401" s="243" t="s">
        <v>270</v>
      </c>
      <c r="E401" s="259" t="s">
        <v>21</v>
      </c>
      <c r="F401" s="260" t="s">
        <v>684</v>
      </c>
      <c r="G401" s="258"/>
      <c r="H401" s="261">
        <v>76.799999999999997</v>
      </c>
      <c r="I401" s="262"/>
      <c r="J401" s="258"/>
      <c r="K401" s="258"/>
      <c r="L401" s="263"/>
      <c r="M401" s="264"/>
      <c r="N401" s="265"/>
      <c r="O401" s="265"/>
      <c r="P401" s="265"/>
      <c r="Q401" s="265"/>
      <c r="R401" s="265"/>
      <c r="S401" s="265"/>
      <c r="T401" s="266"/>
      <c r="U401" s="14"/>
      <c r="V401" s="14"/>
      <c r="W401" s="14"/>
      <c r="X401" s="14"/>
      <c r="Y401" s="14"/>
      <c r="Z401" s="14"/>
      <c r="AA401" s="14"/>
      <c r="AB401" s="14"/>
      <c r="AC401" s="14"/>
      <c r="AD401" s="14"/>
      <c r="AE401" s="14"/>
      <c r="AT401" s="267" t="s">
        <v>270</v>
      </c>
      <c r="AU401" s="267" t="s">
        <v>83</v>
      </c>
      <c r="AV401" s="14" t="s">
        <v>83</v>
      </c>
      <c r="AW401" s="14" t="s">
        <v>34</v>
      </c>
      <c r="AX401" s="14" t="s">
        <v>74</v>
      </c>
      <c r="AY401" s="267" t="s">
        <v>259</v>
      </c>
    </row>
    <row r="402" s="14" customFormat="1">
      <c r="A402" s="14"/>
      <c r="B402" s="257"/>
      <c r="C402" s="258"/>
      <c r="D402" s="243" t="s">
        <v>270</v>
      </c>
      <c r="E402" s="259" t="s">
        <v>21</v>
      </c>
      <c r="F402" s="260" t="s">
        <v>685</v>
      </c>
      <c r="G402" s="258"/>
      <c r="H402" s="261">
        <v>96</v>
      </c>
      <c r="I402" s="262"/>
      <c r="J402" s="258"/>
      <c r="K402" s="258"/>
      <c r="L402" s="263"/>
      <c r="M402" s="264"/>
      <c r="N402" s="265"/>
      <c r="O402" s="265"/>
      <c r="P402" s="265"/>
      <c r="Q402" s="265"/>
      <c r="R402" s="265"/>
      <c r="S402" s="265"/>
      <c r="T402" s="266"/>
      <c r="U402" s="14"/>
      <c r="V402" s="14"/>
      <c r="W402" s="14"/>
      <c r="X402" s="14"/>
      <c r="Y402" s="14"/>
      <c r="Z402" s="14"/>
      <c r="AA402" s="14"/>
      <c r="AB402" s="14"/>
      <c r="AC402" s="14"/>
      <c r="AD402" s="14"/>
      <c r="AE402" s="14"/>
      <c r="AT402" s="267" t="s">
        <v>270</v>
      </c>
      <c r="AU402" s="267" t="s">
        <v>83</v>
      </c>
      <c r="AV402" s="14" t="s">
        <v>83</v>
      </c>
      <c r="AW402" s="14" t="s">
        <v>34</v>
      </c>
      <c r="AX402" s="14" t="s">
        <v>74</v>
      </c>
      <c r="AY402" s="267" t="s">
        <v>259</v>
      </c>
    </row>
    <row r="403" s="14" customFormat="1">
      <c r="A403" s="14"/>
      <c r="B403" s="257"/>
      <c r="C403" s="258"/>
      <c r="D403" s="243" t="s">
        <v>270</v>
      </c>
      <c r="E403" s="259" t="s">
        <v>21</v>
      </c>
      <c r="F403" s="260" t="s">
        <v>686</v>
      </c>
      <c r="G403" s="258"/>
      <c r="H403" s="261">
        <v>79.680000000000007</v>
      </c>
      <c r="I403" s="262"/>
      <c r="J403" s="258"/>
      <c r="K403" s="258"/>
      <c r="L403" s="263"/>
      <c r="M403" s="264"/>
      <c r="N403" s="265"/>
      <c r="O403" s="265"/>
      <c r="P403" s="265"/>
      <c r="Q403" s="265"/>
      <c r="R403" s="265"/>
      <c r="S403" s="265"/>
      <c r="T403" s="266"/>
      <c r="U403" s="14"/>
      <c r="V403" s="14"/>
      <c r="W403" s="14"/>
      <c r="X403" s="14"/>
      <c r="Y403" s="14"/>
      <c r="Z403" s="14"/>
      <c r="AA403" s="14"/>
      <c r="AB403" s="14"/>
      <c r="AC403" s="14"/>
      <c r="AD403" s="14"/>
      <c r="AE403" s="14"/>
      <c r="AT403" s="267" t="s">
        <v>270</v>
      </c>
      <c r="AU403" s="267" t="s">
        <v>83</v>
      </c>
      <c r="AV403" s="14" t="s">
        <v>83</v>
      </c>
      <c r="AW403" s="14" t="s">
        <v>34</v>
      </c>
      <c r="AX403" s="14" t="s">
        <v>74</v>
      </c>
      <c r="AY403" s="267" t="s">
        <v>259</v>
      </c>
    </row>
    <row r="404" s="13" customFormat="1">
      <c r="A404" s="13"/>
      <c r="B404" s="247"/>
      <c r="C404" s="248"/>
      <c r="D404" s="243" t="s">
        <v>270</v>
      </c>
      <c r="E404" s="249" t="s">
        <v>21</v>
      </c>
      <c r="F404" s="250" t="s">
        <v>586</v>
      </c>
      <c r="G404" s="248"/>
      <c r="H404" s="249" t="s">
        <v>21</v>
      </c>
      <c r="I404" s="251"/>
      <c r="J404" s="248"/>
      <c r="K404" s="248"/>
      <c r="L404" s="252"/>
      <c r="M404" s="253"/>
      <c r="N404" s="254"/>
      <c r="O404" s="254"/>
      <c r="P404" s="254"/>
      <c r="Q404" s="254"/>
      <c r="R404" s="254"/>
      <c r="S404" s="254"/>
      <c r="T404" s="255"/>
      <c r="U404" s="13"/>
      <c r="V404" s="13"/>
      <c r="W404" s="13"/>
      <c r="X404" s="13"/>
      <c r="Y404" s="13"/>
      <c r="Z404" s="13"/>
      <c r="AA404" s="13"/>
      <c r="AB404" s="13"/>
      <c r="AC404" s="13"/>
      <c r="AD404" s="13"/>
      <c r="AE404" s="13"/>
      <c r="AT404" s="256" t="s">
        <v>270</v>
      </c>
      <c r="AU404" s="256" t="s">
        <v>83</v>
      </c>
      <c r="AV404" s="13" t="s">
        <v>81</v>
      </c>
      <c r="AW404" s="13" t="s">
        <v>34</v>
      </c>
      <c r="AX404" s="13" t="s">
        <v>74</v>
      </c>
      <c r="AY404" s="256" t="s">
        <v>259</v>
      </c>
    </row>
    <row r="405" s="14" customFormat="1">
      <c r="A405" s="14"/>
      <c r="B405" s="257"/>
      <c r="C405" s="258"/>
      <c r="D405" s="243" t="s">
        <v>270</v>
      </c>
      <c r="E405" s="259" t="s">
        <v>21</v>
      </c>
      <c r="F405" s="260" t="s">
        <v>589</v>
      </c>
      <c r="G405" s="258"/>
      <c r="H405" s="261">
        <v>-2.0129999999999999</v>
      </c>
      <c r="I405" s="262"/>
      <c r="J405" s="258"/>
      <c r="K405" s="258"/>
      <c r="L405" s="263"/>
      <c r="M405" s="264"/>
      <c r="N405" s="265"/>
      <c r="O405" s="265"/>
      <c r="P405" s="265"/>
      <c r="Q405" s="265"/>
      <c r="R405" s="265"/>
      <c r="S405" s="265"/>
      <c r="T405" s="266"/>
      <c r="U405" s="14"/>
      <c r="V405" s="14"/>
      <c r="W405" s="14"/>
      <c r="X405" s="14"/>
      <c r="Y405" s="14"/>
      <c r="Z405" s="14"/>
      <c r="AA405" s="14"/>
      <c r="AB405" s="14"/>
      <c r="AC405" s="14"/>
      <c r="AD405" s="14"/>
      <c r="AE405" s="14"/>
      <c r="AT405" s="267" t="s">
        <v>270</v>
      </c>
      <c r="AU405" s="267" t="s">
        <v>83</v>
      </c>
      <c r="AV405" s="14" t="s">
        <v>83</v>
      </c>
      <c r="AW405" s="14" t="s">
        <v>34</v>
      </c>
      <c r="AX405" s="14" t="s">
        <v>74</v>
      </c>
      <c r="AY405" s="267" t="s">
        <v>259</v>
      </c>
    </row>
    <row r="406" s="14" customFormat="1">
      <c r="A406" s="14"/>
      <c r="B406" s="257"/>
      <c r="C406" s="258"/>
      <c r="D406" s="243" t="s">
        <v>270</v>
      </c>
      <c r="E406" s="259" t="s">
        <v>21</v>
      </c>
      <c r="F406" s="260" t="s">
        <v>590</v>
      </c>
      <c r="G406" s="258"/>
      <c r="H406" s="261">
        <v>-5.6699999999999999</v>
      </c>
      <c r="I406" s="262"/>
      <c r="J406" s="258"/>
      <c r="K406" s="258"/>
      <c r="L406" s="263"/>
      <c r="M406" s="264"/>
      <c r="N406" s="265"/>
      <c r="O406" s="265"/>
      <c r="P406" s="265"/>
      <c r="Q406" s="265"/>
      <c r="R406" s="265"/>
      <c r="S406" s="265"/>
      <c r="T406" s="266"/>
      <c r="U406" s="14"/>
      <c r="V406" s="14"/>
      <c r="W406" s="14"/>
      <c r="X406" s="14"/>
      <c r="Y406" s="14"/>
      <c r="Z406" s="14"/>
      <c r="AA406" s="14"/>
      <c r="AB406" s="14"/>
      <c r="AC406" s="14"/>
      <c r="AD406" s="14"/>
      <c r="AE406" s="14"/>
      <c r="AT406" s="267" t="s">
        <v>270</v>
      </c>
      <c r="AU406" s="267" t="s">
        <v>83</v>
      </c>
      <c r="AV406" s="14" t="s">
        <v>83</v>
      </c>
      <c r="AW406" s="14" t="s">
        <v>34</v>
      </c>
      <c r="AX406" s="14" t="s">
        <v>74</v>
      </c>
      <c r="AY406" s="267" t="s">
        <v>259</v>
      </c>
    </row>
    <row r="407" s="14" customFormat="1">
      <c r="A407" s="14"/>
      <c r="B407" s="257"/>
      <c r="C407" s="258"/>
      <c r="D407" s="243" t="s">
        <v>270</v>
      </c>
      <c r="E407" s="259" t="s">
        <v>21</v>
      </c>
      <c r="F407" s="260" t="s">
        <v>591</v>
      </c>
      <c r="G407" s="258"/>
      <c r="H407" s="261">
        <v>-15.75</v>
      </c>
      <c r="I407" s="262"/>
      <c r="J407" s="258"/>
      <c r="K407" s="258"/>
      <c r="L407" s="263"/>
      <c r="M407" s="264"/>
      <c r="N407" s="265"/>
      <c r="O407" s="265"/>
      <c r="P407" s="265"/>
      <c r="Q407" s="265"/>
      <c r="R407" s="265"/>
      <c r="S407" s="265"/>
      <c r="T407" s="266"/>
      <c r="U407" s="14"/>
      <c r="V407" s="14"/>
      <c r="W407" s="14"/>
      <c r="X407" s="14"/>
      <c r="Y407" s="14"/>
      <c r="Z407" s="14"/>
      <c r="AA407" s="14"/>
      <c r="AB407" s="14"/>
      <c r="AC407" s="14"/>
      <c r="AD407" s="14"/>
      <c r="AE407" s="14"/>
      <c r="AT407" s="267" t="s">
        <v>270</v>
      </c>
      <c r="AU407" s="267" t="s">
        <v>83</v>
      </c>
      <c r="AV407" s="14" t="s">
        <v>83</v>
      </c>
      <c r="AW407" s="14" t="s">
        <v>34</v>
      </c>
      <c r="AX407" s="14" t="s">
        <v>74</v>
      </c>
      <c r="AY407" s="267" t="s">
        <v>259</v>
      </c>
    </row>
    <row r="408" s="14" customFormat="1">
      <c r="A408" s="14"/>
      <c r="B408" s="257"/>
      <c r="C408" s="258"/>
      <c r="D408" s="243" t="s">
        <v>270</v>
      </c>
      <c r="E408" s="259" t="s">
        <v>21</v>
      </c>
      <c r="F408" s="260" t="s">
        <v>592</v>
      </c>
      <c r="G408" s="258"/>
      <c r="H408" s="261">
        <v>-7.9800000000000004</v>
      </c>
      <c r="I408" s="262"/>
      <c r="J408" s="258"/>
      <c r="K408" s="258"/>
      <c r="L408" s="263"/>
      <c r="M408" s="264"/>
      <c r="N408" s="265"/>
      <c r="O408" s="265"/>
      <c r="P408" s="265"/>
      <c r="Q408" s="265"/>
      <c r="R408" s="265"/>
      <c r="S408" s="265"/>
      <c r="T408" s="266"/>
      <c r="U408" s="14"/>
      <c r="V408" s="14"/>
      <c r="W408" s="14"/>
      <c r="X408" s="14"/>
      <c r="Y408" s="14"/>
      <c r="Z408" s="14"/>
      <c r="AA408" s="14"/>
      <c r="AB408" s="14"/>
      <c r="AC408" s="14"/>
      <c r="AD408" s="14"/>
      <c r="AE408" s="14"/>
      <c r="AT408" s="267" t="s">
        <v>270</v>
      </c>
      <c r="AU408" s="267" t="s">
        <v>83</v>
      </c>
      <c r="AV408" s="14" t="s">
        <v>83</v>
      </c>
      <c r="AW408" s="14" t="s">
        <v>34</v>
      </c>
      <c r="AX408" s="14" t="s">
        <v>74</v>
      </c>
      <c r="AY408" s="267" t="s">
        <v>259</v>
      </c>
    </row>
    <row r="409" s="14" customFormat="1">
      <c r="A409" s="14"/>
      <c r="B409" s="257"/>
      <c r="C409" s="258"/>
      <c r="D409" s="243" t="s">
        <v>270</v>
      </c>
      <c r="E409" s="259" t="s">
        <v>21</v>
      </c>
      <c r="F409" s="260" t="s">
        <v>687</v>
      </c>
      <c r="G409" s="258"/>
      <c r="H409" s="261">
        <v>-3.6989999999999998</v>
      </c>
      <c r="I409" s="262"/>
      <c r="J409" s="258"/>
      <c r="K409" s="258"/>
      <c r="L409" s="263"/>
      <c r="M409" s="264"/>
      <c r="N409" s="265"/>
      <c r="O409" s="265"/>
      <c r="P409" s="265"/>
      <c r="Q409" s="265"/>
      <c r="R409" s="265"/>
      <c r="S409" s="265"/>
      <c r="T409" s="266"/>
      <c r="U409" s="14"/>
      <c r="V409" s="14"/>
      <c r="W409" s="14"/>
      <c r="X409" s="14"/>
      <c r="Y409" s="14"/>
      <c r="Z409" s="14"/>
      <c r="AA409" s="14"/>
      <c r="AB409" s="14"/>
      <c r="AC409" s="14"/>
      <c r="AD409" s="14"/>
      <c r="AE409" s="14"/>
      <c r="AT409" s="267" t="s">
        <v>270</v>
      </c>
      <c r="AU409" s="267" t="s">
        <v>83</v>
      </c>
      <c r="AV409" s="14" t="s">
        <v>83</v>
      </c>
      <c r="AW409" s="14" t="s">
        <v>34</v>
      </c>
      <c r="AX409" s="14" t="s">
        <v>74</v>
      </c>
      <c r="AY409" s="267" t="s">
        <v>259</v>
      </c>
    </row>
    <row r="410" s="14" customFormat="1">
      <c r="A410" s="14"/>
      <c r="B410" s="257"/>
      <c r="C410" s="258"/>
      <c r="D410" s="243" t="s">
        <v>270</v>
      </c>
      <c r="E410" s="259" t="s">
        <v>21</v>
      </c>
      <c r="F410" s="260" t="s">
        <v>688</v>
      </c>
      <c r="G410" s="258"/>
      <c r="H410" s="261">
        <v>-1.875</v>
      </c>
      <c r="I410" s="262"/>
      <c r="J410" s="258"/>
      <c r="K410" s="258"/>
      <c r="L410" s="263"/>
      <c r="M410" s="264"/>
      <c r="N410" s="265"/>
      <c r="O410" s="265"/>
      <c r="P410" s="265"/>
      <c r="Q410" s="265"/>
      <c r="R410" s="265"/>
      <c r="S410" s="265"/>
      <c r="T410" s="266"/>
      <c r="U410" s="14"/>
      <c r="V410" s="14"/>
      <c r="W410" s="14"/>
      <c r="X410" s="14"/>
      <c r="Y410" s="14"/>
      <c r="Z410" s="14"/>
      <c r="AA410" s="14"/>
      <c r="AB410" s="14"/>
      <c r="AC410" s="14"/>
      <c r="AD410" s="14"/>
      <c r="AE410" s="14"/>
      <c r="AT410" s="267" t="s">
        <v>270</v>
      </c>
      <c r="AU410" s="267" t="s">
        <v>83</v>
      </c>
      <c r="AV410" s="14" t="s">
        <v>83</v>
      </c>
      <c r="AW410" s="14" t="s">
        <v>34</v>
      </c>
      <c r="AX410" s="14" t="s">
        <v>74</v>
      </c>
      <c r="AY410" s="267" t="s">
        <v>259</v>
      </c>
    </row>
    <row r="411" s="16" customFormat="1">
      <c r="A411" s="16"/>
      <c r="B411" s="290"/>
      <c r="C411" s="291"/>
      <c r="D411" s="243" t="s">
        <v>270</v>
      </c>
      <c r="E411" s="292" t="s">
        <v>157</v>
      </c>
      <c r="F411" s="293" t="s">
        <v>596</v>
      </c>
      <c r="G411" s="291"/>
      <c r="H411" s="294">
        <v>215.493</v>
      </c>
      <c r="I411" s="295"/>
      <c r="J411" s="291"/>
      <c r="K411" s="291"/>
      <c r="L411" s="296"/>
      <c r="M411" s="297"/>
      <c r="N411" s="298"/>
      <c r="O411" s="298"/>
      <c r="P411" s="298"/>
      <c r="Q411" s="298"/>
      <c r="R411" s="298"/>
      <c r="S411" s="298"/>
      <c r="T411" s="299"/>
      <c r="U411" s="16"/>
      <c r="V411" s="16"/>
      <c r="W411" s="16"/>
      <c r="X411" s="16"/>
      <c r="Y411" s="16"/>
      <c r="Z411" s="16"/>
      <c r="AA411" s="16"/>
      <c r="AB411" s="16"/>
      <c r="AC411" s="16"/>
      <c r="AD411" s="16"/>
      <c r="AE411" s="16"/>
      <c r="AT411" s="300" t="s">
        <v>270</v>
      </c>
      <c r="AU411" s="300" t="s">
        <v>83</v>
      </c>
      <c r="AV411" s="16" t="s">
        <v>94</v>
      </c>
      <c r="AW411" s="16" t="s">
        <v>34</v>
      </c>
      <c r="AX411" s="16" t="s">
        <v>74</v>
      </c>
      <c r="AY411" s="300" t="s">
        <v>259</v>
      </c>
    </row>
    <row r="412" s="13" customFormat="1">
      <c r="A412" s="13"/>
      <c r="B412" s="247"/>
      <c r="C412" s="248"/>
      <c r="D412" s="243" t="s">
        <v>270</v>
      </c>
      <c r="E412" s="249" t="s">
        <v>21</v>
      </c>
      <c r="F412" s="250" t="s">
        <v>689</v>
      </c>
      <c r="G412" s="248"/>
      <c r="H412" s="249" t="s">
        <v>21</v>
      </c>
      <c r="I412" s="251"/>
      <c r="J412" s="248"/>
      <c r="K412" s="248"/>
      <c r="L412" s="252"/>
      <c r="M412" s="253"/>
      <c r="N412" s="254"/>
      <c r="O412" s="254"/>
      <c r="P412" s="254"/>
      <c r="Q412" s="254"/>
      <c r="R412" s="254"/>
      <c r="S412" s="254"/>
      <c r="T412" s="255"/>
      <c r="U412" s="13"/>
      <c r="V412" s="13"/>
      <c r="W412" s="13"/>
      <c r="X412" s="13"/>
      <c r="Y412" s="13"/>
      <c r="Z412" s="13"/>
      <c r="AA412" s="13"/>
      <c r="AB412" s="13"/>
      <c r="AC412" s="13"/>
      <c r="AD412" s="13"/>
      <c r="AE412" s="13"/>
      <c r="AT412" s="256" t="s">
        <v>270</v>
      </c>
      <c r="AU412" s="256" t="s">
        <v>83</v>
      </c>
      <c r="AV412" s="13" t="s">
        <v>81</v>
      </c>
      <c r="AW412" s="13" t="s">
        <v>34</v>
      </c>
      <c r="AX412" s="13" t="s">
        <v>74</v>
      </c>
      <c r="AY412" s="256" t="s">
        <v>259</v>
      </c>
    </row>
    <row r="413" s="14" customFormat="1">
      <c r="A413" s="14"/>
      <c r="B413" s="257"/>
      <c r="C413" s="258"/>
      <c r="D413" s="243" t="s">
        <v>270</v>
      </c>
      <c r="E413" s="259" t="s">
        <v>21</v>
      </c>
      <c r="F413" s="260" t="s">
        <v>690</v>
      </c>
      <c r="G413" s="258"/>
      <c r="H413" s="261">
        <v>17.82</v>
      </c>
      <c r="I413" s="262"/>
      <c r="J413" s="258"/>
      <c r="K413" s="258"/>
      <c r="L413" s="263"/>
      <c r="M413" s="264"/>
      <c r="N413" s="265"/>
      <c r="O413" s="265"/>
      <c r="P413" s="265"/>
      <c r="Q413" s="265"/>
      <c r="R413" s="265"/>
      <c r="S413" s="265"/>
      <c r="T413" s="266"/>
      <c r="U413" s="14"/>
      <c r="V413" s="14"/>
      <c r="W413" s="14"/>
      <c r="X413" s="14"/>
      <c r="Y413" s="14"/>
      <c r="Z413" s="14"/>
      <c r="AA413" s="14"/>
      <c r="AB413" s="14"/>
      <c r="AC413" s="14"/>
      <c r="AD413" s="14"/>
      <c r="AE413" s="14"/>
      <c r="AT413" s="267" t="s">
        <v>270</v>
      </c>
      <c r="AU413" s="267" t="s">
        <v>83</v>
      </c>
      <c r="AV413" s="14" t="s">
        <v>83</v>
      </c>
      <c r="AW413" s="14" t="s">
        <v>34</v>
      </c>
      <c r="AX413" s="14" t="s">
        <v>74</v>
      </c>
      <c r="AY413" s="267" t="s">
        <v>259</v>
      </c>
    </row>
    <row r="414" s="14" customFormat="1">
      <c r="A414" s="14"/>
      <c r="B414" s="257"/>
      <c r="C414" s="258"/>
      <c r="D414" s="243" t="s">
        <v>270</v>
      </c>
      <c r="E414" s="259" t="s">
        <v>21</v>
      </c>
      <c r="F414" s="260" t="s">
        <v>691</v>
      </c>
      <c r="G414" s="258"/>
      <c r="H414" s="261">
        <v>27.510000000000002</v>
      </c>
      <c r="I414" s="262"/>
      <c r="J414" s="258"/>
      <c r="K414" s="258"/>
      <c r="L414" s="263"/>
      <c r="M414" s="264"/>
      <c r="N414" s="265"/>
      <c r="O414" s="265"/>
      <c r="P414" s="265"/>
      <c r="Q414" s="265"/>
      <c r="R414" s="265"/>
      <c r="S414" s="265"/>
      <c r="T414" s="266"/>
      <c r="U414" s="14"/>
      <c r="V414" s="14"/>
      <c r="W414" s="14"/>
      <c r="X414" s="14"/>
      <c r="Y414" s="14"/>
      <c r="Z414" s="14"/>
      <c r="AA414" s="14"/>
      <c r="AB414" s="14"/>
      <c r="AC414" s="14"/>
      <c r="AD414" s="14"/>
      <c r="AE414" s="14"/>
      <c r="AT414" s="267" t="s">
        <v>270</v>
      </c>
      <c r="AU414" s="267" t="s">
        <v>83</v>
      </c>
      <c r="AV414" s="14" t="s">
        <v>83</v>
      </c>
      <c r="AW414" s="14" t="s">
        <v>34</v>
      </c>
      <c r="AX414" s="14" t="s">
        <v>74</v>
      </c>
      <c r="AY414" s="267" t="s">
        <v>259</v>
      </c>
    </row>
    <row r="415" s="14" customFormat="1">
      <c r="A415" s="14"/>
      <c r="B415" s="257"/>
      <c r="C415" s="258"/>
      <c r="D415" s="243" t="s">
        <v>270</v>
      </c>
      <c r="E415" s="259" t="s">
        <v>21</v>
      </c>
      <c r="F415" s="260" t="s">
        <v>692</v>
      </c>
      <c r="G415" s="258"/>
      <c r="H415" s="261">
        <v>13.529999999999999</v>
      </c>
      <c r="I415" s="262"/>
      <c r="J415" s="258"/>
      <c r="K415" s="258"/>
      <c r="L415" s="263"/>
      <c r="M415" s="264"/>
      <c r="N415" s="265"/>
      <c r="O415" s="265"/>
      <c r="P415" s="265"/>
      <c r="Q415" s="265"/>
      <c r="R415" s="265"/>
      <c r="S415" s="265"/>
      <c r="T415" s="266"/>
      <c r="U415" s="14"/>
      <c r="V415" s="14"/>
      <c r="W415" s="14"/>
      <c r="X415" s="14"/>
      <c r="Y415" s="14"/>
      <c r="Z415" s="14"/>
      <c r="AA415" s="14"/>
      <c r="AB415" s="14"/>
      <c r="AC415" s="14"/>
      <c r="AD415" s="14"/>
      <c r="AE415" s="14"/>
      <c r="AT415" s="267" t="s">
        <v>270</v>
      </c>
      <c r="AU415" s="267" t="s">
        <v>83</v>
      </c>
      <c r="AV415" s="14" t="s">
        <v>83</v>
      </c>
      <c r="AW415" s="14" t="s">
        <v>34</v>
      </c>
      <c r="AX415" s="14" t="s">
        <v>74</v>
      </c>
      <c r="AY415" s="267" t="s">
        <v>259</v>
      </c>
    </row>
    <row r="416" s="14" customFormat="1">
      <c r="A416" s="14"/>
      <c r="B416" s="257"/>
      <c r="C416" s="258"/>
      <c r="D416" s="243" t="s">
        <v>270</v>
      </c>
      <c r="E416" s="259" t="s">
        <v>21</v>
      </c>
      <c r="F416" s="260" t="s">
        <v>693</v>
      </c>
      <c r="G416" s="258"/>
      <c r="H416" s="261">
        <v>10.664999999999999</v>
      </c>
      <c r="I416" s="262"/>
      <c r="J416" s="258"/>
      <c r="K416" s="258"/>
      <c r="L416" s="263"/>
      <c r="M416" s="264"/>
      <c r="N416" s="265"/>
      <c r="O416" s="265"/>
      <c r="P416" s="265"/>
      <c r="Q416" s="265"/>
      <c r="R416" s="265"/>
      <c r="S416" s="265"/>
      <c r="T416" s="266"/>
      <c r="U416" s="14"/>
      <c r="V416" s="14"/>
      <c r="W416" s="14"/>
      <c r="X416" s="14"/>
      <c r="Y416" s="14"/>
      <c r="Z416" s="14"/>
      <c r="AA416" s="14"/>
      <c r="AB416" s="14"/>
      <c r="AC416" s="14"/>
      <c r="AD416" s="14"/>
      <c r="AE416" s="14"/>
      <c r="AT416" s="267" t="s">
        <v>270</v>
      </c>
      <c r="AU416" s="267" t="s">
        <v>83</v>
      </c>
      <c r="AV416" s="14" t="s">
        <v>83</v>
      </c>
      <c r="AW416" s="14" t="s">
        <v>34</v>
      </c>
      <c r="AX416" s="14" t="s">
        <v>74</v>
      </c>
      <c r="AY416" s="267" t="s">
        <v>259</v>
      </c>
    </row>
    <row r="417" s="16" customFormat="1">
      <c r="A417" s="16"/>
      <c r="B417" s="290"/>
      <c r="C417" s="291"/>
      <c r="D417" s="243" t="s">
        <v>270</v>
      </c>
      <c r="E417" s="292" t="s">
        <v>167</v>
      </c>
      <c r="F417" s="293" t="s">
        <v>596</v>
      </c>
      <c r="G417" s="291"/>
      <c r="H417" s="294">
        <v>69.525000000000006</v>
      </c>
      <c r="I417" s="295"/>
      <c r="J417" s="291"/>
      <c r="K417" s="291"/>
      <c r="L417" s="296"/>
      <c r="M417" s="297"/>
      <c r="N417" s="298"/>
      <c r="O417" s="298"/>
      <c r="P417" s="298"/>
      <c r="Q417" s="298"/>
      <c r="R417" s="298"/>
      <c r="S417" s="298"/>
      <c r="T417" s="299"/>
      <c r="U417" s="16"/>
      <c r="V417" s="16"/>
      <c r="W417" s="16"/>
      <c r="X417" s="16"/>
      <c r="Y417" s="16"/>
      <c r="Z417" s="16"/>
      <c r="AA417" s="16"/>
      <c r="AB417" s="16"/>
      <c r="AC417" s="16"/>
      <c r="AD417" s="16"/>
      <c r="AE417" s="16"/>
      <c r="AT417" s="300" t="s">
        <v>270</v>
      </c>
      <c r="AU417" s="300" t="s">
        <v>83</v>
      </c>
      <c r="AV417" s="16" t="s">
        <v>94</v>
      </c>
      <c r="AW417" s="16" t="s">
        <v>34</v>
      </c>
      <c r="AX417" s="16" t="s">
        <v>74</v>
      </c>
      <c r="AY417" s="300" t="s">
        <v>259</v>
      </c>
    </row>
    <row r="418" s="15" customFormat="1">
      <c r="A418" s="15"/>
      <c r="B418" s="268"/>
      <c r="C418" s="269"/>
      <c r="D418" s="243" t="s">
        <v>270</v>
      </c>
      <c r="E418" s="270" t="s">
        <v>21</v>
      </c>
      <c r="F418" s="271" t="s">
        <v>273</v>
      </c>
      <c r="G418" s="269"/>
      <c r="H418" s="272">
        <v>285.01799999999997</v>
      </c>
      <c r="I418" s="273"/>
      <c r="J418" s="269"/>
      <c r="K418" s="269"/>
      <c r="L418" s="274"/>
      <c r="M418" s="275"/>
      <c r="N418" s="276"/>
      <c r="O418" s="276"/>
      <c r="P418" s="276"/>
      <c r="Q418" s="276"/>
      <c r="R418" s="276"/>
      <c r="S418" s="276"/>
      <c r="T418" s="277"/>
      <c r="U418" s="15"/>
      <c r="V418" s="15"/>
      <c r="W418" s="15"/>
      <c r="X418" s="15"/>
      <c r="Y418" s="15"/>
      <c r="Z418" s="15"/>
      <c r="AA418" s="15"/>
      <c r="AB418" s="15"/>
      <c r="AC418" s="15"/>
      <c r="AD418" s="15"/>
      <c r="AE418" s="15"/>
      <c r="AT418" s="278" t="s">
        <v>270</v>
      </c>
      <c r="AU418" s="278" t="s">
        <v>83</v>
      </c>
      <c r="AV418" s="15" t="s">
        <v>266</v>
      </c>
      <c r="AW418" s="15" t="s">
        <v>34</v>
      </c>
      <c r="AX418" s="15" t="s">
        <v>81</v>
      </c>
      <c r="AY418" s="278" t="s">
        <v>259</v>
      </c>
    </row>
    <row r="419" s="2" customFormat="1" ht="16.5" customHeight="1">
      <c r="A419" s="40"/>
      <c r="B419" s="41"/>
      <c r="C419" s="280" t="s">
        <v>694</v>
      </c>
      <c r="D419" s="280" t="s">
        <v>438</v>
      </c>
      <c r="E419" s="281" t="s">
        <v>695</v>
      </c>
      <c r="F419" s="282" t="s">
        <v>696</v>
      </c>
      <c r="G419" s="283" t="s">
        <v>358</v>
      </c>
      <c r="H419" s="284">
        <v>219.803</v>
      </c>
      <c r="I419" s="285"/>
      <c r="J419" s="286">
        <f>ROUND(I419*H419,2)</f>
        <v>0</v>
      </c>
      <c r="K419" s="282" t="s">
        <v>265</v>
      </c>
      <c r="L419" s="287"/>
      <c r="M419" s="288" t="s">
        <v>21</v>
      </c>
      <c r="N419" s="289" t="s">
        <v>46</v>
      </c>
      <c r="O419" s="86"/>
      <c r="P419" s="239">
        <f>O419*H419</f>
        <v>0</v>
      </c>
      <c r="Q419" s="239">
        <v>0.0020999999999999999</v>
      </c>
      <c r="R419" s="239">
        <f>Q419*H419</f>
        <v>0.46158629999999995</v>
      </c>
      <c r="S419" s="239">
        <v>0</v>
      </c>
      <c r="T419" s="240">
        <f>S419*H419</f>
        <v>0</v>
      </c>
      <c r="U419" s="40"/>
      <c r="V419" s="40"/>
      <c r="W419" s="40"/>
      <c r="X419" s="40"/>
      <c r="Y419" s="40"/>
      <c r="Z419" s="40"/>
      <c r="AA419" s="40"/>
      <c r="AB419" s="40"/>
      <c r="AC419" s="40"/>
      <c r="AD419" s="40"/>
      <c r="AE419" s="40"/>
      <c r="AR419" s="241" t="s">
        <v>303</v>
      </c>
      <c r="AT419" s="241" t="s">
        <v>438</v>
      </c>
      <c r="AU419" s="241" t="s">
        <v>83</v>
      </c>
      <c r="AY419" s="19" t="s">
        <v>259</v>
      </c>
      <c r="BE419" s="242">
        <f>IF(N419="základní",J419,0)</f>
        <v>0</v>
      </c>
      <c r="BF419" s="242">
        <f>IF(N419="snížená",J419,0)</f>
        <v>0</v>
      </c>
      <c r="BG419" s="242">
        <f>IF(N419="zákl. přenesená",J419,0)</f>
        <v>0</v>
      </c>
      <c r="BH419" s="242">
        <f>IF(N419="sníž. přenesená",J419,0)</f>
        <v>0</v>
      </c>
      <c r="BI419" s="242">
        <f>IF(N419="nulová",J419,0)</f>
        <v>0</v>
      </c>
      <c r="BJ419" s="19" t="s">
        <v>83</v>
      </c>
      <c r="BK419" s="242">
        <f>ROUND(I419*H419,2)</f>
        <v>0</v>
      </c>
      <c r="BL419" s="19" t="s">
        <v>266</v>
      </c>
      <c r="BM419" s="241" t="s">
        <v>697</v>
      </c>
    </row>
    <row r="420" s="14" customFormat="1">
      <c r="A420" s="14"/>
      <c r="B420" s="257"/>
      <c r="C420" s="258"/>
      <c r="D420" s="243" t="s">
        <v>270</v>
      </c>
      <c r="E420" s="259" t="s">
        <v>21</v>
      </c>
      <c r="F420" s="260" t="s">
        <v>157</v>
      </c>
      <c r="G420" s="258"/>
      <c r="H420" s="261">
        <v>215.493</v>
      </c>
      <c r="I420" s="262"/>
      <c r="J420" s="258"/>
      <c r="K420" s="258"/>
      <c r="L420" s="263"/>
      <c r="M420" s="264"/>
      <c r="N420" s="265"/>
      <c r="O420" s="265"/>
      <c r="P420" s="265"/>
      <c r="Q420" s="265"/>
      <c r="R420" s="265"/>
      <c r="S420" s="265"/>
      <c r="T420" s="266"/>
      <c r="U420" s="14"/>
      <c r="V420" s="14"/>
      <c r="W420" s="14"/>
      <c r="X420" s="14"/>
      <c r="Y420" s="14"/>
      <c r="Z420" s="14"/>
      <c r="AA420" s="14"/>
      <c r="AB420" s="14"/>
      <c r="AC420" s="14"/>
      <c r="AD420" s="14"/>
      <c r="AE420" s="14"/>
      <c r="AT420" s="267" t="s">
        <v>270</v>
      </c>
      <c r="AU420" s="267" t="s">
        <v>83</v>
      </c>
      <c r="AV420" s="14" t="s">
        <v>83</v>
      </c>
      <c r="AW420" s="14" t="s">
        <v>34</v>
      </c>
      <c r="AX420" s="14" t="s">
        <v>74</v>
      </c>
      <c r="AY420" s="267" t="s">
        <v>259</v>
      </c>
    </row>
    <row r="421" s="15" customFormat="1">
      <c r="A421" s="15"/>
      <c r="B421" s="268"/>
      <c r="C421" s="269"/>
      <c r="D421" s="243" t="s">
        <v>270</v>
      </c>
      <c r="E421" s="270" t="s">
        <v>21</v>
      </c>
      <c r="F421" s="271" t="s">
        <v>273</v>
      </c>
      <c r="G421" s="269"/>
      <c r="H421" s="272">
        <v>215.493</v>
      </c>
      <c r="I421" s="273"/>
      <c r="J421" s="269"/>
      <c r="K421" s="269"/>
      <c r="L421" s="274"/>
      <c r="M421" s="275"/>
      <c r="N421" s="276"/>
      <c r="O421" s="276"/>
      <c r="P421" s="276"/>
      <c r="Q421" s="276"/>
      <c r="R421" s="276"/>
      <c r="S421" s="276"/>
      <c r="T421" s="277"/>
      <c r="U421" s="15"/>
      <c r="V421" s="15"/>
      <c r="W421" s="15"/>
      <c r="X421" s="15"/>
      <c r="Y421" s="15"/>
      <c r="Z421" s="15"/>
      <c r="AA421" s="15"/>
      <c r="AB421" s="15"/>
      <c r="AC421" s="15"/>
      <c r="AD421" s="15"/>
      <c r="AE421" s="15"/>
      <c r="AT421" s="278" t="s">
        <v>270</v>
      </c>
      <c r="AU421" s="278" t="s">
        <v>83</v>
      </c>
      <c r="AV421" s="15" t="s">
        <v>266</v>
      </c>
      <c r="AW421" s="15" t="s">
        <v>34</v>
      </c>
      <c r="AX421" s="15" t="s">
        <v>81</v>
      </c>
      <c r="AY421" s="278" t="s">
        <v>259</v>
      </c>
    </row>
    <row r="422" s="14" customFormat="1">
      <c r="A422" s="14"/>
      <c r="B422" s="257"/>
      <c r="C422" s="258"/>
      <c r="D422" s="243" t="s">
        <v>270</v>
      </c>
      <c r="E422" s="258"/>
      <c r="F422" s="260" t="s">
        <v>698</v>
      </c>
      <c r="G422" s="258"/>
      <c r="H422" s="261">
        <v>219.803</v>
      </c>
      <c r="I422" s="262"/>
      <c r="J422" s="258"/>
      <c r="K422" s="258"/>
      <c r="L422" s="263"/>
      <c r="M422" s="264"/>
      <c r="N422" s="265"/>
      <c r="O422" s="265"/>
      <c r="P422" s="265"/>
      <c r="Q422" s="265"/>
      <c r="R422" s="265"/>
      <c r="S422" s="265"/>
      <c r="T422" s="266"/>
      <c r="U422" s="14"/>
      <c r="V422" s="14"/>
      <c r="W422" s="14"/>
      <c r="X422" s="14"/>
      <c r="Y422" s="14"/>
      <c r="Z422" s="14"/>
      <c r="AA422" s="14"/>
      <c r="AB422" s="14"/>
      <c r="AC422" s="14"/>
      <c r="AD422" s="14"/>
      <c r="AE422" s="14"/>
      <c r="AT422" s="267" t="s">
        <v>270</v>
      </c>
      <c r="AU422" s="267" t="s">
        <v>83</v>
      </c>
      <c r="AV422" s="14" t="s">
        <v>83</v>
      </c>
      <c r="AW422" s="14" t="s">
        <v>4</v>
      </c>
      <c r="AX422" s="14" t="s">
        <v>81</v>
      </c>
      <c r="AY422" s="267" t="s">
        <v>259</v>
      </c>
    </row>
    <row r="423" s="2" customFormat="1" ht="21.75" customHeight="1">
      <c r="A423" s="40"/>
      <c r="B423" s="41"/>
      <c r="C423" s="280" t="s">
        <v>699</v>
      </c>
      <c r="D423" s="280" t="s">
        <v>438</v>
      </c>
      <c r="E423" s="281" t="s">
        <v>700</v>
      </c>
      <c r="F423" s="282" t="s">
        <v>701</v>
      </c>
      <c r="G423" s="283" t="s">
        <v>358</v>
      </c>
      <c r="H423" s="284">
        <v>70.915999999999997</v>
      </c>
      <c r="I423" s="285"/>
      <c r="J423" s="286">
        <f>ROUND(I423*H423,2)</f>
        <v>0</v>
      </c>
      <c r="K423" s="282" t="s">
        <v>265</v>
      </c>
      <c r="L423" s="287"/>
      <c r="M423" s="288" t="s">
        <v>21</v>
      </c>
      <c r="N423" s="289" t="s">
        <v>46</v>
      </c>
      <c r="O423" s="86"/>
      <c r="P423" s="239">
        <f>O423*H423</f>
        <v>0</v>
      </c>
      <c r="Q423" s="239">
        <v>0.0041999999999999997</v>
      </c>
      <c r="R423" s="239">
        <f>Q423*H423</f>
        <v>0.29784719999999998</v>
      </c>
      <c r="S423" s="239">
        <v>0</v>
      </c>
      <c r="T423" s="240">
        <f>S423*H423</f>
        <v>0</v>
      </c>
      <c r="U423" s="40"/>
      <c r="V423" s="40"/>
      <c r="W423" s="40"/>
      <c r="X423" s="40"/>
      <c r="Y423" s="40"/>
      <c r="Z423" s="40"/>
      <c r="AA423" s="40"/>
      <c r="AB423" s="40"/>
      <c r="AC423" s="40"/>
      <c r="AD423" s="40"/>
      <c r="AE423" s="40"/>
      <c r="AR423" s="241" t="s">
        <v>303</v>
      </c>
      <c r="AT423" s="241" t="s">
        <v>438</v>
      </c>
      <c r="AU423" s="241" t="s">
        <v>83</v>
      </c>
      <c r="AY423" s="19" t="s">
        <v>259</v>
      </c>
      <c r="BE423" s="242">
        <f>IF(N423="základní",J423,0)</f>
        <v>0</v>
      </c>
      <c r="BF423" s="242">
        <f>IF(N423="snížená",J423,0)</f>
        <v>0</v>
      </c>
      <c r="BG423" s="242">
        <f>IF(N423="zákl. přenesená",J423,0)</f>
        <v>0</v>
      </c>
      <c r="BH423" s="242">
        <f>IF(N423="sníž. přenesená",J423,0)</f>
        <v>0</v>
      </c>
      <c r="BI423" s="242">
        <f>IF(N423="nulová",J423,0)</f>
        <v>0</v>
      </c>
      <c r="BJ423" s="19" t="s">
        <v>83</v>
      </c>
      <c r="BK423" s="242">
        <f>ROUND(I423*H423,2)</f>
        <v>0</v>
      </c>
      <c r="BL423" s="19" t="s">
        <v>266</v>
      </c>
      <c r="BM423" s="241" t="s">
        <v>702</v>
      </c>
    </row>
    <row r="424" s="14" customFormat="1">
      <c r="A424" s="14"/>
      <c r="B424" s="257"/>
      <c r="C424" s="258"/>
      <c r="D424" s="243" t="s">
        <v>270</v>
      </c>
      <c r="E424" s="259" t="s">
        <v>21</v>
      </c>
      <c r="F424" s="260" t="s">
        <v>167</v>
      </c>
      <c r="G424" s="258"/>
      <c r="H424" s="261">
        <v>69.525000000000006</v>
      </c>
      <c r="I424" s="262"/>
      <c r="J424" s="258"/>
      <c r="K424" s="258"/>
      <c r="L424" s="263"/>
      <c r="M424" s="264"/>
      <c r="N424" s="265"/>
      <c r="O424" s="265"/>
      <c r="P424" s="265"/>
      <c r="Q424" s="265"/>
      <c r="R424" s="265"/>
      <c r="S424" s="265"/>
      <c r="T424" s="266"/>
      <c r="U424" s="14"/>
      <c r="V424" s="14"/>
      <c r="W424" s="14"/>
      <c r="X424" s="14"/>
      <c r="Y424" s="14"/>
      <c r="Z424" s="14"/>
      <c r="AA424" s="14"/>
      <c r="AB424" s="14"/>
      <c r="AC424" s="14"/>
      <c r="AD424" s="14"/>
      <c r="AE424" s="14"/>
      <c r="AT424" s="267" t="s">
        <v>270</v>
      </c>
      <c r="AU424" s="267" t="s">
        <v>83</v>
      </c>
      <c r="AV424" s="14" t="s">
        <v>83</v>
      </c>
      <c r="AW424" s="14" t="s">
        <v>34</v>
      </c>
      <c r="AX424" s="14" t="s">
        <v>74</v>
      </c>
      <c r="AY424" s="267" t="s">
        <v>259</v>
      </c>
    </row>
    <row r="425" s="15" customFormat="1">
      <c r="A425" s="15"/>
      <c r="B425" s="268"/>
      <c r="C425" s="269"/>
      <c r="D425" s="243" t="s">
        <v>270</v>
      </c>
      <c r="E425" s="270" t="s">
        <v>21</v>
      </c>
      <c r="F425" s="271" t="s">
        <v>273</v>
      </c>
      <c r="G425" s="269"/>
      <c r="H425" s="272">
        <v>69.525000000000006</v>
      </c>
      <c r="I425" s="273"/>
      <c r="J425" s="269"/>
      <c r="K425" s="269"/>
      <c r="L425" s="274"/>
      <c r="M425" s="275"/>
      <c r="N425" s="276"/>
      <c r="O425" s="276"/>
      <c r="P425" s="276"/>
      <c r="Q425" s="276"/>
      <c r="R425" s="276"/>
      <c r="S425" s="276"/>
      <c r="T425" s="277"/>
      <c r="U425" s="15"/>
      <c r="V425" s="15"/>
      <c r="W425" s="15"/>
      <c r="X425" s="15"/>
      <c r="Y425" s="15"/>
      <c r="Z425" s="15"/>
      <c r="AA425" s="15"/>
      <c r="AB425" s="15"/>
      <c r="AC425" s="15"/>
      <c r="AD425" s="15"/>
      <c r="AE425" s="15"/>
      <c r="AT425" s="278" t="s">
        <v>270</v>
      </c>
      <c r="AU425" s="278" t="s">
        <v>83</v>
      </c>
      <c r="AV425" s="15" t="s">
        <v>266</v>
      </c>
      <c r="AW425" s="15" t="s">
        <v>34</v>
      </c>
      <c r="AX425" s="15" t="s">
        <v>81</v>
      </c>
      <c r="AY425" s="278" t="s">
        <v>259</v>
      </c>
    </row>
    <row r="426" s="14" customFormat="1">
      <c r="A426" s="14"/>
      <c r="B426" s="257"/>
      <c r="C426" s="258"/>
      <c r="D426" s="243" t="s">
        <v>270</v>
      </c>
      <c r="E426" s="258"/>
      <c r="F426" s="260" t="s">
        <v>703</v>
      </c>
      <c r="G426" s="258"/>
      <c r="H426" s="261">
        <v>70.915999999999997</v>
      </c>
      <c r="I426" s="262"/>
      <c r="J426" s="258"/>
      <c r="K426" s="258"/>
      <c r="L426" s="263"/>
      <c r="M426" s="264"/>
      <c r="N426" s="265"/>
      <c r="O426" s="265"/>
      <c r="P426" s="265"/>
      <c r="Q426" s="265"/>
      <c r="R426" s="265"/>
      <c r="S426" s="265"/>
      <c r="T426" s="266"/>
      <c r="U426" s="14"/>
      <c r="V426" s="14"/>
      <c r="W426" s="14"/>
      <c r="X426" s="14"/>
      <c r="Y426" s="14"/>
      <c r="Z426" s="14"/>
      <c r="AA426" s="14"/>
      <c r="AB426" s="14"/>
      <c r="AC426" s="14"/>
      <c r="AD426" s="14"/>
      <c r="AE426" s="14"/>
      <c r="AT426" s="267" t="s">
        <v>270</v>
      </c>
      <c r="AU426" s="267" t="s">
        <v>83</v>
      </c>
      <c r="AV426" s="14" t="s">
        <v>83</v>
      </c>
      <c r="AW426" s="14" t="s">
        <v>4</v>
      </c>
      <c r="AX426" s="14" t="s">
        <v>81</v>
      </c>
      <c r="AY426" s="267" t="s">
        <v>259</v>
      </c>
    </row>
    <row r="427" s="2" customFormat="1" ht="44.25" customHeight="1">
      <c r="A427" s="40"/>
      <c r="B427" s="41"/>
      <c r="C427" s="230" t="s">
        <v>704</v>
      </c>
      <c r="D427" s="230" t="s">
        <v>261</v>
      </c>
      <c r="E427" s="231" t="s">
        <v>705</v>
      </c>
      <c r="F427" s="232" t="s">
        <v>706</v>
      </c>
      <c r="G427" s="233" t="s">
        <v>358</v>
      </c>
      <c r="H427" s="234">
        <v>303.868</v>
      </c>
      <c r="I427" s="235"/>
      <c r="J427" s="236">
        <f>ROUND(I427*H427,2)</f>
        <v>0</v>
      </c>
      <c r="K427" s="232" t="s">
        <v>265</v>
      </c>
      <c r="L427" s="46"/>
      <c r="M427" s="237" t="s">
        <v>21</v>
      </c>
      <c r="N427" s="238" t="s">
        <v>46</v>
      </c>
      <c r="O427" s="86"/>
      <c r="P427" s="239">
        <f>O427*H427</f>
        <v>0</v>
      </c>
      <c r="Q427" s="239">
        <v>6.0000000000000002E-05</v>
      </c>
      <c r="R427" s="239">
        <f>Q427*H427</f>
        <v>0.018232080000000001</v>
      </c>
      <c r="S427" s="239">
        <v>0</v>
      </c>
      <c r="T427" s="240">
        <f>S427*H427</f>
        <v>0</v>
      </c>
      <c r="U427" s="40"/>
      <c r="V427" s="40"/>
      <c r="W427" s="40"/>
      <c r="X427" s="40"/>
      <c r="Y427" s="40"/>
      <c r="Z427" s="40"/>
      <c r="AA427" s="40"/>
      <c r="AB427" s="40"/>
      <c r="AC427" s="40"/>
      <c r="AD427" s="40"/>
      <c r="AE427" s="40"/>
      <c r="AR427" s="241" t="s">
        <v>266</v>
      </c>
      <c r="AT427" s="241" t="s">
        <v>261</v>
      </c>
      <c r="AU427" s="241" t="s">
        <v>83</v>
      </c>
      <c r="AY427" s="19" t="s">
        <v>259</v>
      </c>
      <c r="BE427" s="242">
        <f>IF(N427="základní",J427,0)</f>
        <v>0</v>
      </c>
      <c r="BF427" s="242">
        <f>IF(N427="snížená",J427,0)</f>
        <v>0</v>
      </c>
      <c r="BG427" s="242">
        <f>IF(N427="zákl. přenesená",J427,0)</f>
        <v>0</v>
      </c>
      <c r="BH427" s="242">
        <f>IF(N427="sníž. přenesená",J427,0)</f>
        <v>0</v>
      </c>
      <c r="BI427" s="242">
        <f>IF(N427="nulová",J427,0)</f>
        <v>0</v>
      </c>
      <c r="BJ427" s="19" t="s">
        <v>83</v>
      </c>
      <c r="BK427" s="242">
        <f>ROUND(I427*H427,2)</f>
        <v>0</v>
      </c>
      <c r="BL427" s="19" t="s">
        <v>266</v>
      </c>
      <c r="BM427" s="241" t="s">
        <v>707</v>
      </c>
    </row>
    <row r="428" s="2" customFormat="1">
      <c r="A428" s="40"/>
      <c r="B428" s="41"/>
      <c r="C428" s="42"/>
      <c r="D428" s="243" t="s">
        <v>268</v>
      </c>
      <c r="E428" s="42"/>
      <c r="F428" s="244" t="s">
        <v>603</v>
      </c>
      <c r="G428" s="42"/>
      <c r="H428" s="42"/>
      <c r="I428" s="150"/>
      <c r="J428" s="42"/>
      <c r="K428" s="42"/>
      <c r="L428" s="46"/>
      <c r="M428" s="245"/>
      <c r="N428" s="246"/>
      <c r="O428" s="86"/>
      <c r="P428" s="86"/>
      <c r="Q428" s="86"/>
      <c r="R428" s="86"/>
      <c r="S428" s="86"/>
      <c r="T428" s="87"/>
      <c r="U428" s="40"/>
      <c r="V428" s="40"/>
      <c r="W428" s="40"/>
      <c r="X428" s="40"/>
      <c r="Y428" s="40"/>
      <c r="Z428" s="40"/>
      <c r="AA428" s="40"/>
      <c r="AB428" s="40"/>
      <c r="AC428" s="40"/>
      <c r="AD428" s="40"/>
      <c r="AE428" s="40"/>
      <c r="AT428" s="19" t="s">
        <v>268</v>
      </c>
      <c r="AU428" s="19" t="s">
        <v>83</v>
      </c>
    </row>
    <row r="429" s="14" customFormat="1">
      <c r="A429" s="14"/>
      <c r="B429" s="257"/>
      <c r="C429" s="258"/>
      <c r="D429" s="243" t="s">
        <v>270</v>
      </c>
      <c r="E429" s="259" t="s">
        <v>21</v>
      </c>
      <c r="F429" s="260" t="s">
        <v>708</v>
      </c>
      <c r="G429" s="258"/>
      <c r="H429" s="261">
        <v>303.868</v>
      </c>
      <c r="I429" s="262"/>
      <c r="J429" s="258"/>
      <c r="K429" s="258"/>
      <c r="L429" s="263"/>
      <c r="M429" s="264"/>
      <c r="N429" s="265"/>
      <c r="O429" s="265"/>
      <c r="P429" s="265"/>
      <c r="Q429" s="265"/>
      <c r="R429" s="265"/>
      <c r="S429" s="265"/>
      <c r="T429" s="266"/>
      <c r="U429" s="14"/>
      <c r="V429" s="14"/>
      <c r="W429" s="14"/>
      <c r="X429" s="14"/>
      <c r="Y429" s="14"/>
      <c r="Z429" s="14"/>
      <c r="AA429" s="14"/>
      <c r="AB429" s="14"/>
      <c r="AC429" s="14"/>
      <c r="AD429" s="14"/>
      <c r="AE429" s="14"/>
      <c r="AT429" s="267" t="s">
        <v>270</v>
      </c>
      <c r="AU429" s="267" t="s">
        <v>83</v>
      </c>
      <c r="AV429" s="14" t="s">
        <v>83</v>
      </c>
      <c r="AW429" s="14" t="s">
        <v>34</v>
      </c>
      <c r="AX429" s="14" t="s">
        <v>74</v>
      </c>
      <c r="AY429" s="267" t="s">
        <v>259</v>
      </c>
    </row>
    <row r="430" s="15" customFormat="1">
      <c r="A430" s="15"/>
      <c r="B430" s="268"/>
      <c r="C430" s="269"/>
      <c r="D430" s="243" t="s">
        <v>270</v>
      </c>
      <c r="E430" s="270" t="s">
        <v>21</v>
      </c>
      <c r="F430" s="271" t="s">
        <v>273</v>
      </c>
      <c r="G430" s="269"/>
      <c r="H430" s="272">
        <v>303.868</v>
      </c>
      <c r="I430" s="273"/>
      <c r="J430" s="269"/>
      <c r="K430" s="269"/>
      <c r="L430" s="274"/>
      <c r="M430" s="275"/>
      <c r="N430" s="276"/>
      <c r="O430" s="276"/>
      <c r="P430" s="276"/>
      <c r="Q430" s="276"/>
      <c r="R430" s="276"/>
      <c r="S430" s="276"/>
      <c r="T430" s="277"/>
      <c r="U430" s="15"/>
      <c r="V430" s="15"/>
      <c r="W430" s="15"/>
      <c r="X430" s="15"/>
      <c r="Y430" s="15"/>
      <c r="Z430" s="15"/>
      <c r="AA430" s="15"/>
      <c r="AB430" s="15"/>
      <c r="AC430" s="15"/>
      <c r="AD430" s="15"/>
      <c r="AE430" s="15"/>
      <c r="AT430" s="278" t="s">
        <v>270</v>
      </c>
      <c r="AU430" s="278" t="s">
        <v>83</v>
      </c>
      <c r="AV430" s="15" t="s">
        <v>266</v>
      </c>
      <c r="AW430" s="15" t="s">
        <v>34</v>
      </c>
      <c r="AX430" s="15" t="s">
        <v>81</v>
      </c>
      <c r="AY430" s="278" t="s">
        <v>259</v>
      </c>
    </row>
    <row r="431" s="2" customFormat="1" ht="21.75" customHeight="1">
      <c r="A431" s="40"/>
      <c r="B431" s="41"/>
      <c r="C431" s="230" t="s">
        <v>709</v>
      </c>
      <c r="D431" s="230" t="s">
        <v>261</v>
      </c>
      <c r="E431" s="231" t="s">
        <v>710</v>
      </c>
      <c r="F431" s="232" t="s">
        <v>711</v>
      </c>
      <c r="G431" s="233" t="s">
        <v>449</v>
      </c>
      <c r="H431" s="234">
        <v>68.950000000000003</v>
      </c>
      <c r="I431" s="235"/>
      <c r="J431" s="236">
        <f>ROUND(I431*H431,2)</f>
        <v>0</v>
      </c>
      <c r="K431" s="232" t="s">
        <v>265</v>
      </c>
      <c r="L431" s="46"/>
      <c r="M431" s="237" t="s">
        <v>21</v>
      </c>
      <c r="N431" s="238" t="s">
        <v>46</v>
      </c>
      <c r="O431" s="86"/>
      <c r="P431" s="239">
        <f>O431*H431</f>
        <v>0</v>
      </c>
      <c r="Q431" s="239">
        <v>3.0000000000000001E-05</v>
      </c>
      <c r="R431" s="239">
        <f>Q431*H431</f>
        <v>0.0020685</v>
      </c>
      <c r="S431" s="239">
        <v>0</v>
      </c>
      <c r="T431" s="240">
        <f>S431*H431</f>
        <v>0</v>
      </c>
      <c r="U431" s="40"/>
      <c r="V431" s="40"/>
      <c r="W431" s="40"/>
      <c r="X431" s="40"/>
      <c r="Y431" s="40"/>
      <c r="Z431" s="40"/>
      <c r="AA431" s="40"/>
      <c r="AB431" s="40"/>
      <c r="AC431" s="40"/>
      <c r="AD431" s="40"/>
      <c r="AE431" s="40"/>
      <c r="AR431" s="241" t="s">
        <v>266</v>
      </c>
      <c r="AT431" s="241" t="s">
        <v>261</v>
      </c>
      <c r="AU431" s="241" t="s">
        <v>83</v>
      </c>
      <c r="AY431" s="19" t="s">
        <v>259</v>
      </c>
      <c r="BE431" s="242">
        <f>IF(N431="základní",J431,0)</f>
        <v>0</v>
      </c>
      <c r="BF431" s="242">
        <f>IF(N431="snížená",J431,0)</f>
        <v>0</v>
      </c>
      <c r="BG431" s="242">
        <f>IF(N431="zákl. přenesená",J431,0)</f>
        <v>0</v>
      </c>
      <c r="BH431" s="242">
        <f>IF(N431="sníž. přenesená",J431,0)</f>
        <v>0</v>
      </c>
      <c r="BI431" s="242">
        <f>IF(N431="nulová",J431,0)</f>
        <v>0</v>
      </c>
      <c r="BJ431" s="19" t="s">
        <v>83</v>
      </c>
      <c r="BK431" s="242">
        <f>ROUND(I431*H431,2)</f>
        <v>0</v>
      </c>
      <c r="BL431" s="19" t="s">
        <v>266</v>
      </c>
      <c r="BM431" s="241" t="s">
        <v>712</v>
      </c>
    </row>
    <row r="432" s="2" customFormat="1">
      <c r="A432" s="40"/>
      <c r="B432" s="41"/>
      <c r="C432" s="42"/>
      <c r="D432" s="243" t="s">
        <v>268</v>
      </c>
      <c r="E432" s="42"/>
      <c r="F432" s="244" t="s">
        <v>713</v>
      </c>
      <c r="G432" s="42"/>
      <c r="H432" s="42"/>
      <c r="I432" s="150"/>
      <c r="J432" s="42"/>
      <c r="K432" s="42"/>
      <c r="L432" s="46"/>
      <c r="M432" s="245"/>
      <c r="N432" s="246"/>
      <c r="O432" s="86"/>
      <c r="P432" s="86"/>
      <c r="Q432" s="86"/>
      <c r="R432" s="86"/>
      <c r="S432" s="86"/>
      <c r="T432" s="87"/>
      <c r="U432" s="40"/>
      <c r="V432" s="40"/>
      <c r="W432" s="40"/>
      <c r="X432" s="40"/>
      <c r="Y432" s="40"/>
      <c r="Z432" s="40"/>
      <c r="AA432" s="40"/>
      <c r="AB432" s="40"/>
      <c r="AC432" s="40"/>
      <c r="AD432" s="40"/>
      <c r="AE432" s="40"/>
      <c r="AT432" s="19" t="s">
        <v>268</v>
      </c>
      <c r="AU432" s="19" t="s">
        <v>83</v>
      </c>
    </row>
    <row r="433" s="14" customFormat="1">
      <c r="A433" s="14"/>
      <c r="B433" s="257"/>
      <c r="C433" s="258"/>
      <c r="D433" s="243" t="s">
        <v>270</v>
      </c>
      <c r="E433" s="259" t="s">
        <v>21</v>
      </c>
      <c r="F433" s="260" t="s">
        <v>714</v>
      </c>
      <c r="G433" s="258"/>
      <c r="H433" s="261">
        <v>68.950000000000003</v>
      </c>
      <c r="I433" s="262"/>
      <c r="J433" s="258"/>
      <c r="K433" s="258"/>
      <c r="L433" s="263"/>
      <c r="M433" s="264"/>
      <c r="N433" s="265"/>
      <c r="O433" s="265"/>
      <c r="P433" s="265"/>
      <c r="Q433" s="265"/>
      <c r="R433" s="265"/>
      <c r="S433" s="265"/>
      <c r="T433" s="266"/>
      <c r="U433" s="14"/>
      <c r="V433" s="14"/>
      <c r="W433" s="14"/>
      <c r="X433" s="14"/>
      <c r="Y433" s="14"/>
      <c r="Z433" s="14"/>
      <c r="AA433" s="14"/>
      <c r="AB433" s="14"/>
      <c r="AC433" s="14"/>
      <c r="AD433" s="14"/>
      <c r="AE433" s="14"/>
      <c r="AT433" s="267" t="s">
        <v>270</v>
      </c>
      <c r="AU433" s="267" t="s">
        <v>83</v>
      </c>
      <c r="AV433" s="14" t="s">
        <v>83</v>
      </c>
      <c r="AW433" s="14" t="s">
        <v>34</v>
      </c>
      <c r="AX433" s="14" t="s">
        <v>74</v>
      </c>
      <c r="AY433" s="267" t="s">
        <v>259</v>
      </c>
    </row>
    <row r="434" s="15" customFormat="1">
      <c r="A434" s="15"/>
      <c r="B434" s="268"/>
      <c r="C434" s="269"/>
      <c r="D434" s="243" t="s">
        <v>270</v>
      </c>
      <c r="E434" s="270" t="s">
        <v>21</v>
      </c>
      <c r="F434" s="271" t="s">
        <v>273</v>
      </c>
      <c r="G434" s="269"/>
      <c r="H434" s="272">
        <v>68.950000000000003</v>
      </c>
      <c r="I434" s="273"/>
      <c r="J434" s="269"/>
      <c r="K434" s="269"/>
      <c r="L434" s="274"/>
      <c r="M434" s="275"/>
      <c r="N434" s="276"/>
      <c r="O434" s="276"/>
      <c r="P434" s="276"/>
      <c r="Q434" s="276"/>
      <c r="R434" s="276"/>
      <c r="S434" s="276"/>
      <c r="T434" s="277"/>
      <c r="U434" s="15"/>
      <c r="V434" s="15"/>
      <c r="W434" s="15"/>
      <c r="X434" s="15"/>
      <c r="Y434" s="15"/>
      <c r="Z434" s="15"/>
      <c r="AA434" s="15"/>
      <c r="AB434" s="15"/>
      <c r="AC434" s="15"/>
      <c r="AD434" s="15"/>
      <c r="AE434" s="15"/>
      <c r="AT434" s="278" t="s">
        <v>270</v>
      </c>
      <c r="AU434" s="278" t="s">
        <v>83</v>
      </c>
      <c r="AV434" s="15" t="s">
        <v>266</v>
      </c>
      <c r="AW434" s="15" t="s">
        <v>34</v>
      </c>
      <c r="AX434" s="15" t="s">
        <v>81</v>
      </c>
      <c r="AY434" s="278" t="s">
        <v>259</v>
      </c>
    </row>
    <row r="435" s="2" customFormat="1" ht="21.75" customHeight="1">
      <c r="A435" s="40"/>
      <c r="B435" s="41"/>
      <c r="C435" s="280" t="s">
        <v>715</v>
      </c>
      <c r="D435" s="280" t="s">
        <v>438</v>
      </c>
      <c r="E435" s="281" t="s">
        <v>716</v>
      </c>
      <c r="F435" s="282" t="s">
        <v>717</v>
      </c>
      <c r="G435" s="283" t="s">
        <v>449</v>
      </c>
      <c r="H435" s="284">
        <v>72.397999999999996</v>
      </c>
      <c r="I435" s="285"/>
      <c r="J435" s="286">
        <f>ROUND(I435*H435,2)</f>
        <v>0</v>
      </c>
      <c r="K435" s="282" t="s">
        <v>265</v>
      </c>
      <c r="L435" s="287"/>
      <c r="M435" s="288" t="s">
        <v>21</v>
      </c>
      <c r="N435" s="289" t="s">
        <v>46</v>
      </c>
      <c r="O435" s="86"/>
      <c r="P435" s="239">
        <f>O435*H435</f>
        <v>0</v>
      </c>
      <c r="Q435" s="239">
        <v>0.00050000000000000001</v>
      </c>
      <c r="R435" s="239">
        <f>Q435*H435</f>
        <v>0.036199000000000002</v>
      </c>
      <c r="S435" s="239">
        <v>0</v>
      </c>
      <c r="T435" s="240">
        <f>S435*H435</f>
        <v>0</v>
      </c>
      <c r="U435" s="40"/>
      <c r="V435" s="40"/>
      <c r="W435" s="40"/>
      <c r="X435" s="40"/>
      <c r="Y435" s="40"/>
      <c r="Z435" s="40"/>
      <c r="AA435" s="40"/>
      <c r="AB435" s="40"/>
      <c r="AC435" s="40"/>
      <c r="AD435" s="40"/>
      <c r="AE435" s="40"/>
      <c r="AR435" s="241" t="s">
        <v>303</v>
      </c>
      <c r="AT435" s="241" t="s">
        <v>438</v>
      </c>
      <c r="AU435" s="241" t="s">
        <v>83</v>
      </c>
      <c r="AY435" s="19" t="s">
        <v>259</v>
      </c>
      <c r="BE435" s="242">
        <f>IF(N435="základní",J435,0)</f>
        <v>0</v>
      </c>
      <c r="BF435" s="242">
        <f>IF(N435="snížená",J435,0)</f>
        <v>0</v>
      </c>
      <c r="BG435" s="242">
        <f>IF(N435="zákl. přenesená",J435,0)</f>
        <v>0</v>
      </c>
      <c r="BH435" s="242">
        <f>IF(N435="sníž. přenesená",J435,0)</f>
        <v>0</v>
      </c>
      <c r="BI435" s="242">
        <f>IF(N435="nulová",J435,0)</f>
        <v>0</v>
      </c>
      <c r="BJ435" s="19" t="s">
        <v>83</v>
      </c>
      <c r="BK435" s="242">
        <f>ROUND(I435*H435,2)</f>
        <v>0</v>
      </c>
      <c r="BL435" s="19" t="s">
        <v>266</v>
      </c>
      <c r="BM435" s="241" t="s">
        <v>718</v>
      </c>
    </row>
    <row r="436" s="14" customFormat="1">
      <c r="A436" s="14"/>
      <c r="B436" s="257"/>
      <c r="C436" s="258"/>
      <c r="D436" s="243" t="s">
        <v>270</v>
      </c>
      <c r="E436" s="258"/>
      <c r="F436" s="260" t="s">
        <v>719</v>
      </c>
      <c r="G436" s="258"/>
      <c r="H436" s="261">
        <v>72.397999999999996</v>
      </c>
      <c r="I436" s="262"/>
      <c r="J436" s="258"/>
      <c r="K436" s="258"/>
      <c r="L436" s="263"/>
      <c r="M436" s="264"/>
      <c r="N436" s="265"/>
      <c r="O436" s="265"/>
      <c r="P436" s="265"/>
      <c r="Q436" s="265"/>
      <c r="R436" s="265"/>
      <c r="S436" s="265"/>
      <c r="T436" s="266"/>
      <c r="U436" s="14"/>
      <c r="V436" s="14"/>
      <c r="W436" s="14"/>
      <c r="X436" s="14"/>
      <c r="Y436" s="14"/>
      <c r="Z436" s="14"/>
      <c r="AA436" s="14"/>
      <c r="AB436" s="14"/>
      <c r="AC436" s="14"/>
      <c r="AD436" s="14"/>
      <c r="AE436" s="14"/>
      <c r="AT436" s="267" t="s">
        <v>270</v>
      </c>
      <c r="AU436" s="267" t="s">
        <v>83</v>
      </c>
      <c r="AV436" s="14" t="s">
        <v>83</v>
      </c>
      <c r="AW436" s="14" t="s">
        <v>4</v>
      </c>
      <c r="AX436" s="14" t="s">
        <v>81</v>
      </c>
      <c r="AY436" s="267" t="s">
        <v>259</v>
      </c>
    </row>
    <row r="437" s="2" customFormat="1" ht="21.75" customHeight="1">
      <c r="A437" s="40"/>
      <c r="B437" s="41"/>
      <c r="C437" s="230" t="s">
        <v>720</v>
      </c>
      <c r="D437" s="230" t="s">
        <v>261</v>
      </c>
      <c r="E437" s="231" t="s">
        <v>721</v>
      </c>
      <c r="F437" s="232" t="s">
        <v>722</v>
      </c>
      <c r="G437" s="233" t="s">
        <v>358</v>
      </c>
      <c r="H437" s="234">
        <v>38.68</v>
      </c>
      <c r="I437" s="235"/>
      <c r="J437" s="236">
        <f>ROUND(I437*H437,2)</f>
        <v>0</v>
      </c>
      <c r="K437" s="232" t="s">
        <v>265</v>
      </c>
      <c r="L437" s="46"/>
      <c r="M437" s="237" t="s">
        <v>21</v>
      </c>
      <c r="N437" s="238" t="s">
        <v>46</v>
      </c>
      <c r="O437" s="86"/>
      <c r="P437" s="239">
        <f>O437*H437</f>
        <v>0</v>
      </c>
      <c r="Q437" s="239">
        <v>0.023099999999999999</v>
      </c>
      <c r="R437" s="239">
        <f>Q437*H437</f>
        <v>0.89350799999999997</v>
      </c>
      <c r="S437" s="239">
        <v>0</v>
      </c>
      <c r="T437" s="240">
        <f>S437*H437</f>
        <v>0</v>
      </c>
      <c r="U437" s="40"/>
      <c r="V437" s="40"/>
      <c r="W437" s="40"/>
      <c r="X437" s="40"/>
      <c r="Y437" s="40"/>
      <c r="Z437" s="40"/>
      <c r="AA437" s="40"/>
      <c r="AB437" s="40"/>
      <c r="AC437" s="40"/>
      <c r="AD437" s="40"/>
      <c r="AE437" s="40"/>
      <c r="AR437" s="241" t="s">
        <v>266</v>
      </c>
      <c r="AT437" s="241" t="s">
        <v>261</v>
      </c>
      <c r="AU437" s="241" t="s">
        <v>83</v>
      </c>
      <c r="AY437" s="19" t="s">
        <v>259</v>
      </c>
      <c r="BE437" s="242">
        <f>IF(N437="základní",J437,0)</f>
        <v>0</v>
      </c>
      <c r="BF437" s="242">
        <f>IF(N437="snížená",J437,0)</f>
        <v>0</v>
      </c>
      <c r="BG437" s="242">
        <f>IF(N437="zákl. přenesená",J437,0)</f>
        <v>0</v>
      </c>
      <c r="BH437" s="242">
        <f>IF(N437="sníž. přenesená",J437,0)</f>
        <v>0</v>
      </c>
      <c r="BI437" s="242">
        <f>IF(N437="nulová",J437,0)</f>
        <v>0</v>
      </c>
      <c r="BJ437" s="19" t="s">
        <v>83</v>
      </c>
      <c r="BK437" s="242">
        <f>ROUND(I437*H437,2)</f>
        <v>0</v>
      </c>
      <c r="BL437" s="19" t="s">
        <v>266</v>
      </c>
      <c r="BM437" s="241" t="s">
        <v>723</v>
      </c>
    </row>
    <row r="438" s="2" customFormat="1">
      <c r="A438" s="40"/>
      <c r="B438" s="41"/>
      <c r="C438" s="42"/>
      <c r="D438" s="243" t="s">
        <v>268</v>
      </c>
      <c r="E438" s="42"/>
      <c r="F438" s="244" t="s">
        <v>724</v>
      </c>
      <c r="G438" s="42"/>
      <c r="H438" s="42"/>
      <c r="I438" s="150"/>
      <c r="J438" s="42"/>
      <c r="K438" s="42"/>
      <c r="L438" s="46"/>
      <c r="M438" s="245"/>
      <c r="N438" s="246"/>
      <c r="O438" s="86"/>
      <c r="P438" s="86"/>
      <c r="Q438" s="86"/>
      <c r="R438" s="86"/>
      <c r="S438" s="86"/>
      <c r="T438" s="87"/>
      <c r="U438" s="40"/>
      <c r="V438" s="40"/>
      <c r="W438" s="40"/>
      <c r="X438" s="40"/>
      <c r="Y438" s="40"/>
      <c r="Z438" s="40"/>
      <c r="AA438" s="40"/>
      <c r="AB438" s="40"/>
      <c r="AC438" s="40"/>
      <c r="AD438" s="40"/>
      <c r="AE438" s="40"/>
      <c r="AT438" s="19" t="s">
        <v>268</v>
      </c>
      <c r="AU438" s="19" t="s">
        <v>83</v>
      </c>
    </row>
    <row r="439" s="14" customFormat="1">
      <c r="A439" s="14"/>
      <c r="B439" s="257"/>
      <c r="C439" s="258"/>
      <c r="D439" s="243" t="s">
        <v>270</v>
      </c>
      <c r="E439" s="259" t="s">
        <v>21</v>
      </c>
      <c r="F439" s="260" t="s">
        <v>147</v>
      </c>
      <c r="G439" s="258"/>
      <c r="H439" s="261">
        <v>38.68</v>
      </c>
      <c r="I439" s="262"/>
      <c r="J439" s="258"/>
      <c r="K439" s="258"/>
      <c r="L439" s="263"/>
      <c r="M439" s="264"/>
      <c r="N439" s="265"/>
      <c r="O439" s="265"/>
      <c r="P439" s="265"/>
      <c r="Q439" s="265"/>
      <c r="R439" s="265"/>
      <c r="S439" s="265"/>
      <c r="T439" s="266"/>
      <c r="U439" s="14"/>
      <c r="V439" s="14"/>
      <c r="W439" s="14"/>
      <c r="X439" s="14"/>
      <c r="Y439" s="14"/>
      <c r="Z439" s="14"/>
      <c r="AA439" s="14"/>
      <c r="AB439" s="14"/>
      <c r="AC439" s="14"/>
      <c r="AD439" s="14"/>
      <c r="AE439" s="14"/>
      <c r="AT439" s="267" t="s">
        <v>270</v>
      </c>
      <c r="AU439" s="267" t="s">
        <v>83</v>
      </c>
      <c r="AV439" s="14" t="s">
        <v>83</v>
      </c>
      <c r="AW439" s="14" t="s">
        <v>34</v>
      </c>
      <c r="AX439" s="14" t="s">
        <v>74</v>
      </c>
      <c r="AY439" s="267" t="s">
        <v>259</v>
      </c>
    </row>
    <row r="440" s="15" customFormat="1">
      <c r="A440" s="15"/>
      <c r="B440" s="268"/>
      <c r="C440" s="269"/>
      <c r="D440" s="243" t="s">
        <v>270</v>
      </c>
      <c r="E440" s="270" t="s">
        <v>21</v>
      </c>
      <c r="F440" s="271" t="s">
        <v>273</v>
      </c>
      <c r="G440" s="269"/>
      <c r="H440" s="272">
        <v>38.68</v>
      </c>
      <c r="I440" s="273"/>
      <c r="J440" s="269"/>
      <c r="K440" s="269"/>
      <c r="L440" s="274"/>
      <c r="M440" s="275"/>
      <c r="N440" s="276"/>
      <c r="O440" s="276"/>
      <c r="P440" s="276"/>
      <c r="Q440" s="276"/>
      <c r="R440" s="276"/>
      <c r="S440" s="276"/>
      <c r="T440" s="277"/>
      <c r="U440" s="15"/>
      <c r="V440" s="15"/>
      <c r="W440" s="15"/>
      <c r="X440" s="15"/>
      <c r="Y440" s="15"/>
      <c r="Z440" s="15"/>
      <c r="AA440" s="15"/>
      <c r="AB440" s="15"/>
      <c r="AC440" s="15"/>
      <c r="AD440" s="15"/>
      <c r="AE440" s="15"/>
      <c r="AT440" s="278" t="s">
        <v>270</v>
      </c>
      <c r="AU440" s="278" t="s">
        <v>83</v>
      </c>
      <c r="AV440" s="15" t="s">
        <v>266</v>
      </c>
      <c r="AW440" s="15" t="s">
        <v>34</v>
      </c>
      <c r="AX440" s="15" t="s">
        <v>81</v>
      </c>
      <c r="AY440" s="278" t="s">
        <v>259</v>
      </c>
    </row>
    <row r="441" s="2" customFormat="1" ht="33" customHeight="1">
      <c r="A441" s="40"/>
      <c r="B441" s="41"/>
      <c r="C441" s="230" t="s">
        <v>725</v>
      </c>
      <c r="D441" s="230" t="s">
        <v>261</v>
      </c>
      <c r="E441" s="231" t="s">
        <v>726</v>
      </c>
      <c r="F441" s="232" t="s">
        <v>727</v>
      </c>
      <c r="G441" s="233" t="s">
        <v>358</v>
      </c>
      <c r="H441" s="234">
        <v>204.65199999999999</v>
      </c>
      <c r="I441" s="235"/>
      <c r="J441" s="236">
        <f>ROUND(I441*H441,2)</f>
        <v>0</v>
      </c>
      <c r="K441" s="232" t="s">
        <v>265</v>
      </c>
      <c r="L441" s="46"/>
      <c r="M441" s="237" t="s">
        <v>21</v>
      </c>
      <c r="N441" s="238" t="s">
        <v>46</v>
      </c>
      <c r="O441" s="86"/>
      <c r="P441" s="239">
        <f>O441*H441</f>
        <v>0</v>
      </c>
      <c r="Q441" s="239">
        <v>0.01146</v>
      </c>
      <c r="R441" s="239">
        <f>Q441*H441</f>
        <v>2.3453119199999999</v>
      </c>
      <c r="S441" s="239">
        <v>0</v>
      </c>
      <c r="T441" s="240">
        <f>S441*H441</f>
        <v>0</v>
      </c>
      <c r="U441" s="40"/>
      <c r="V441" s="40"/>
      <c r="W441" s="40"/>
      <c r="X441" s="40"/>
      <c r="Y441" s="40"/>
      <c r="Z441" s="40"/>
      <c r="AA441" s="40"/>
      <c r="AB441" s="40"/>
      <c r="AC441" s="40"/>
      <c r="AD441" s="40"/>
      <c r="AE441" s="40"/>
      <c r="AR441" s="241" t="s">
        <v>266</v>
      </c>
      <c r="AT441" s="241" t="s">
        <v>261</v>
      </c>
      <c r="AU441" s="241" t="s">
        <v>83</v>
      </c>
      <c r="AY441" s="19" t="s">
        <v>259</v>
      </c>
      <c r="BE441" s="242">
        <f>IF(N441="základní",J441,0)</f>
        <v>0</v>
      </c>
      <c r="BF441" s="242">
        <f>IF(N441="snížená",J441,0)</f>
        <v>0</v>
      </c>
      <c r="BG441" s="242">
        <f>IF(N441="zákl. přenesená",J441,0)</f>
        <v>0</v>
      </c>
      <c r="BH441" s="242">
        <f>IF(N441="sníž. přenesená",J441,0)</f>
        <v>0</v>
      </c>
      <c r="BI441" s="242">
        <f>IF(N441="nulová",J441,0)</f>
        <v>0</v>
      </c>
      <c r="BJ441" s="19" t="s">
        <v>83</v>
      </c>
      <c r="BK441" s="242">
        <f>ROUND(I441*H441,2)</f>
        <v>0</v>
      </c>
      <c r="BL441" s="19" t="s">
        <v>266</v>
      </c>
      <c r="BM441" s="241" t="s">
        <v>728</v>
      </c>
    </row>
    <row r="442" s="14" customFormat="1">
      <c r="A442" s="14"/>
      <c r="B442" s="257"/>
      <c r="C442" s="258"/>
      <c r="D442" s="243" t="s">
        <v>270</v>
      </c>
      <c r="E442" s="259" t="s">
        <v>21</v>
      </c>
      <c r="F442" s="260" t="s">
        <v>684</v>
      </c>
      <c r="G442" s="258"/>
      <c r="H442" s="261">
        <v>76.799999999999997</v>
      </c>
      <c r="I442" s="262"/>
      <c r="J442" s="258"/>
      <c r="K442" s="258"/>
      <c r="L442" s="263"/>
      <c r="M442" s="264"/>
      <c r="N442" s="265"/>
      <c r="O442" s="265"/>
      <c r="P442" s="265"/>
      <c r="Q442" s="265"/>
      <c r="R442" s="265"/>
      <c r="S442" s="265"/>
      <c r="T442" s="266"/>
      <c r="U442" s="14"/>
      <c r="V442" s="14"/>
      <c r="W442" s="14"/>
      <c r="X442" s="14"/>
      <c r="Y442" s="14"/>
      <c r="Z442" s="14"/>
      <c r="AA442" s="14"/>
      <c r="AB442" s="14"/>
      <c r="AC442" s="14"/>
      <c r="AD442" s="14"/>
      <c r="AE442" s="14"/>
      <c r="AT442" s="267" t="s">
        <v>270</v>
      </c>
      <c r="AU442" s="267" t="s">
        <v>83</v>
      </c>
      <c r="AV442" s="14" t="s">
        <v>83</v>
      </c>
      <c r="AW442" s="14" t="s">
        <v>34</v>
      </c>
      <c r="AX442" s="14" t="s">
        <v>74</v>
      </c>
      <c r="AY442" s="267" t="s">
        <v>259</v>
      </c>
    </row>
    <row r="443" s="14" customFormat="1">
      <c r="A443" s="14"/>
      <c r="B443" s="257"/>
      <c r="C443" s="258"/>
      <c r="D443" s="243" t="s">
        <v>270</v>
      </c>
      <c r="E443" s="259" t="s">
        <v>21</v>
      </c>
      <c r="F443" s="260" t="s">
        <v>685</v>
      </c>
      <c r="G443" s="258"/>
      <c r="H443" s="261">
        <v>96</v>
      </c>
      <c r="I443" s="262"/>
      <c r="J443" s="258"/>
      <c r="K443" s="258"/>
      <c r="L443" s="263"/>
      <c r="M443" s="264"/>
      <c r="N443" s="265"/>
      <c r="O443" s="265"/>
      <c r="P443" s="265"/>
      <c r="Q443" s="265"/>
      <c r="R443" s="265"/>
      <c r="S443" s="265"/>
      <c r="T443" s="266"/>
      <c r="U443" s="14"/>
      <c r="V443" s="14"/>
      <c r="W443" s="14"/>
      <c r="X443" s="14"/>
      <c r="Y443" s="14"/>
      <c r="Z443" s="14"/>
      <c r="AA443" s="14"/>
      <c r="AB443" s="14"/>
      <c r="AC443" s="14"/>
      <c r="AD443" s="14"/>
      <c r="AE443" s="14"/>
      <c r="AT443" s="267" t="s">
        <v>270</v>
      </c>
      <c r="AU443" s="267" t="s">
        <v>83</v>
      </c>
      <c r="AV443" s="14" t="s">
        <v>83</v>
      </c>
      <c r="AW443" s="14" t="s">
        <v>34</v>
      </c>
      <c r="AX443" s="14" t="s">
        <v>74</v>
      </c>
      <c r="AY443" s="267" t="s">
        <v>259</v>
      </c>
    </row>
    <row r="444" s="14" customFormat="1">
      <c r="A444" s="14"/>
      <c r="B444" s="257"/>
      <c r="C444" s="258"/>
      <c r="D444" s="243" t="s">
        <v>270</v>
      </c>
      <c r="E444" s="259" t="s">
        <v>21</v>
      </c>
      <c r="F444" s="260" t="s">
        <v>686</v>
      </c>
      <c r="G444" s="258"/>
      <c r="H444" s="261">
        <v>79.680000000000007</v>
      </c>
      <c r="I444" s="262"/>
      <c r="J444" s="258"/>
      <c r="K444" s="258"/>
      <c r="L444" s="263"/>
      <c r="M444" s="264"/>
      <c r="N444" s="265"/>
      <c r="O444" s="265"/>
      <c r="P444" s="265"/>
      <c r="Q444" s="265"/>
      <c r="R444" s="265"/>
      <c r="S444" s="265"/>
      <c r="T444" s="266"/>
      <c r="U444" s="14"/>
      <c r="V444" s="14"/>
      <c r="W444" s="14"/>
      <c r="X444" s="14"/>
      <c r="Y444" s="14"/>
      <c r="Z444" s="14"/>
      <c r="AA444" s="14"/>
      <c r="AB444" s="14"/>
      <c r="AC444" s="14"/>
      <c r="AD444" s="14"/>
      <c r="AE444" s="14"/>
      <c r="AT444" s="267" t="s">
        <v>270</v>
      </c>
      <c r="AU444" s="267" t="s">
        <v>83</v>
      </c>
      <c r="AV444" s="14" t="s">
        <v>83</v>
      </c>
      <c r="AW444" s="14" t="s">
        <v>34</v>
      </c>
      <c r="AX444" s="14" t="s">
        <v>74</v>
      </c>
      <c r="AY444" s="267" t="s">
        <v>259</v>
      </c>
    </row>
    <row r="445" s="13" customFormat="1">
      <c r="A445" s="13"/>
      <c r="B445" s="247"/>
      <c r="C445" s="248"/>
      <c r="D445" s="243" t="s">
        <v>270</v>
      </c>
      <c r="E445" s="249" t="s">
        <v>21</v>
      </c>
      <c r="F445" s="250" t="s">
        <v>586</v>
      </c>
      <c r="G445" s="248"/>
      <c r="H445" s="249" t="s">
        <v>21</v>
      </c>
      <c r="I445" s="251"/>
      <c r="J445" s="248"/>
      <c r="K445" s="248"/>
      <c r="L445" s="252"/>
      <c r="M445" s="253"/>
      <c r="N445" s="254"/>
      <c r="O445" s="254"/>
      <c r="P445" s="254"/>
      <c r="Q445" s="254"/>
      <c r="R445" s="254"/>
      <c r="S445" s="254"/>
      <c r="T445" s="255"/>
      <c r="U445" s="13"/>
      <c r="V445" s="13"/>
      <c r="W445" s="13"/>
      <c r="X445" s="13"/>
      <c r="Y445" s="13"/>
      <c r="Z445" s="13"/>
      <c r="AA445" s="13"/>
      <c r="AB445" s="13"/>
      <c r="AC445" s="13"/>
      <c r="AD445" s="13"/>
      <c r="AE445" s="13"/>
      <c r="AT445" s="256" t="s">
        <v>270</v>
      </c>
      <c r="AU445" s="256" t="s">
        <v>83</v>
      </c>
      <c r="AV445" s="13" t="s">
        <v>81</v>
      </c>
      <c r="AW445" s="13" t="s">
        <v>34</v>
      </c>
      <c r="AX445" s="13" t="s">
        <v>74</v>
      </c>
      <c r="AY445" s="256" t="s">
        <v>259</v>
      </c>
    </row>
    <row r="446" s="14" customFormat="1">
      <c r="A446" s="14"/>
      <c r="B446" s="257"/>
      <c r="C446" s="258"/>
      <c r="D446" s="243" t="s">
        <v>270</v>
      </c>
      <c r="E446" s="259" t="s">
        <v>21</v>
      </c>
      <c r="F446" s="260" t="s">
        <v>589</v>
      </c>
      <c r="G446" s="258"/>
      <c r="H446" s="261">
        <v>-2.0129999999999999</v>
      </c>
      <c r="I446" s="262"/>
      <c r="J446" s="258"/>
      <c r="K446" s="258"/>
      <c r="L446" s="263"/>
      <c r="M446" s="264"/>
      <c r="N446" s="265"/>
      <c r="O446" s="265"/>
      <c r="P446" s="265"/>
      <c r="Q446" s="265"/>
      <c r="R446" s="265"/>
      <c r="S446" s="265"/>
      <c r="T446" s="266"/>
      <c r="U446" s="14"/>
      <c r="V446" s="14"/>
      <c r="W446" s="14"/>
      <c r="X446" s="14"/>
      <c r="Y446" s="14"/>
      <c r="Z446" s="14"/>
      <c r="AA446" s="14"/>
      <c r="AB446" s="14"/>
      <c r="AC446" s="14"/>
      <c r="AD446" s="14"/>
      <c r="AE446" s="14"/>
      <c r="AT446" s="267" t="s">
        <v>270</v>
      </c>
      <c r="AU446" s="267" t="s">
        <v>83</v>
      </c>
      <c r="AV446" s="14" t="s">
        <v>83</v>
      </c>
      <c r="AW446" s="14" t="s">
        <v>34</v>
      </c>
      <c r="AX446" s="14" t="s">
        <v>74</v>
      </c>
      <c r="AY446" s="267" t="s">
        <v>259</v>
      </c>
    </row>
    <row r="447" s="14" customFormat="1">
      <c r="A447" s="14"/>
      <c r="B447" s="257"/>
      <c r="C447" s="258"/>
      <c r="D447" s="243" t="s">
        <v>270</v>
      </c>
      <c r="E447" s="259" t="s">
        <v>21</v>
      </c>
      <c r="F447" s="260" t="s">
        <v>590</v>
      </c>
      <c r="G447" s="258"/>
      <c r="H447" s="261">
        <v>-5.6699999999999999</v>
      </c>
      <c r="I447" s="262"/>
      <c r="J447" s="258"/>
      <c r="K447" s="258"/>
      <c r="L447" s="263"/>
      <c r="M447" s="264"/>
      <c r="N447" s="265"/>
      <c r="O447" s="265"/>
      <c r="P447" s="265"/>
      <c r="Q447" s="265"/>
      <c r="R447" s="265"/>
      <c r="S447" s="265"/>
      <c r="T447" s="266"/>
      <c r="U447" s="14"/>
      <c r="V447" s="14"/>
      <c r="W447" s="14"/>
      <c r="X447" s="14"/>
      <c r="Y447" s="14"/>
      <c r="Z447" s="14"/>
      <c r="AA447" s="14"/>
      <c r="AB447" s="14"/>
      <c r="AC447" s="14"/>
      <c r="AD447" s="14"/>
      <c r="AE447" s="14"/>
      <c r="AT447" s="267" t="s">
        <v>270</v>
      </c>
      <c r="AU447" s="267" t="s">
        <v>83</v>
      </c>
      <c r="AV447" s="14" t="s">
        <v>83</v>
      </c>
      <c r="AW447" s="14" t="s">
        <v>34</v>
      </c>
      <c r="AX447" s="14" t="s">
        <v>74</v>
      </c>
      <c r="AY447" s="267" t="s">
        <v>259</v>
      </c>
    </row>
    <row r="448" s="14" customFormat="1">
      <c r="A448" s="14"/>
      <c r="B448" s="257"/>
      <c r="C448" s="258"/>
      <c r="D448" s="243" t="s">
        <v>270</v>
      </c>
      <c r="E448" s="259" t="s">
        <v>21</v>
      </c>
      <c r="F448" s="260" t="s">
        <v>591</v>
      </c>
      <c r="G448" s="258"/>
      <c r="H448" s="261">
        <v>-15.75</v>
      </c>
      <c r="I448" s="262"/>
      <c r="J448" s="258"/>
      <c r="K448" s="258"/>
      <c r="L448" s="263"/>
      <c r="M448" s="264"/>
      <c r="N448" s="265"/>
      <c r="O448" s="265"/>
      <c r="P448" s="265"/>
      <c r="Q448" s="265"/>
      <c r="R448" s="265"/>
      <c r="S448" s="265"/>
      <c r="T448" s="266"/>
      <c r="U448" s="14"/>
      <c r="V448" s="14"/>
      <c r="W448" s="14"/>
      <c r="X448" s="14"/>
      <c r="Y448" s="14"/>
      <c r="Z448" s="14"/>
      <c r="AA448" s="14"/>
      <c r="AB448" s="14"/>
      <c r="AC448" s="14"/>
      <c r="AD448" s="14"/>
      <c r="AE448" s="14"/>
      <c r="AT448" s="267" t="s">
        <v>270</v>
      </c>
      <c r="AU448" s="267" t="s">
        <v>83</v>
      </c>
      <c r="AV448" s="14" t="s">
        <v>83</v>
      </c>
      <c r="AW448" s="14" t="s">
        <v>34</v>
      </c>
      <c r="AX448" s="14" t="s">
        <v>74</v>
      </c>
      <c r="AY448" s="267" t="s">
        <v>259</v>
      </c>
    </row>
    <row r="449" s="14" customFormat="1">
      <c r="A449" s="14"/>
      <c r="B449" s="257"/>
      <c r="C449" s="258"/>
      <c r="D449" s="243" t="s">
        <v>270</v>
      </c>
      <c r="E449" s="259" t="s">
        <v>21</v>
      </c>
      <c r="F449" s="260" t="s">
        <v>592</v>
      </c>
      <c r="G449" s="258"/>
      <c r="H449" s="261">
        <v>-7.9800000000000004</v>
      </c>
      <c r="I449" s="262"/>
      <c r="J449" s="258"/>
      <c r="K449" s="258"/>
      <c r="L449" s="263"/>
      <c r="M449" s="264"/>
      <c r="N449" s="265"/>
      <c r="O449" s="265"/>
      <c r="P449" s="265"/>
      <c r="Q449" s="265"/>
      <c r="R449" s="265"/>
      <c r="S449" s="265"/>
      <c r="T449" s="266"/>
      <c r="U449" s="14"/>
      <c r="V449" s="14"/>
      <c r="W449" s="14"/>
      <c r="X449" s="14"/>
      <c r="Y449" s="14"/>
      <c r="Z449" s="14"/>
      <c r="AA449" s="14"/>
      <c r="AB449" s="14"/>
      <c r="AC449" s="14"/>
      <c r="AD449" s="14"/>
      <c r="AE449" s="14"/>
      <c r="AT449" s="267" t="s">
        <v>270</v>
      </c>
      <c r="AU449" s="267" t="s">
        <v>83</v>
      </c>
      <c r="AV449" s="14" t="s">
        <v>83</v>
      </c>
      <c r="AW449" s="14" t="s">
        <v>34</v>
      </c>
      <c r="AX449" s="14" t="s">
        <v>74</v>
      </c>
      <c r="AY449" s="267" t="s">
        <v>259</v>
      </c>
    </row>
    <row r="450" s="14" customFormat="1">
      <c r="A450" s="14"/>
      <c r="B450" s="257"/>
      <c r="C450" s="258"/>
      <c r="D450" s="243" t="s">
        <v>270</v>
      </c>
      <c r="E450" s="259" t="s">
        <v>21</v>
      </c>
      <c r="F450" s="260" t="s">
        <v>593</v>
      </c>
      <c r="G450" s="258"/>
      <c r="H450" s="261">
        <v>-3.1520000000000001</v>
      </c>
      <c r="I450" s="262"/>
      <c r="J450" s="258"/>
      <c r="K450" s="258"/>
      <c r="L450" s="263"/>
      <c r="M450" s="264"/>
      <c r="N450" s="265"/>
      <c r="O450" s="265"/>
      <c r="P450" s="265"/>
      <c r="Q450" s="265"/>
      <c r="R450" s="265"/>
      <c r="S450" s="265"/>
      <c r="T450" s="266"/>
      <c r="U450" s="14"/>
      <c r="V450" s="14"/>
      <c r="W450" s="14"/>
      <c r="X450" s="14"/>
      <c r="Y450" s="14"/>
      <c r="Z450" s="14"/>
      <c r="AA450" s="14"/>
      <c r="AB450" s="14"/>
      <c r="AC450" s="14"/>
      <c r="AD450" s="14"/>
      <c r="AE450" s="14"/>
      <c r="AT450" s="267" t="s">
        <v>270</v>
      </c>
      <c r="AU450" s="267" t="s">
        <v>83</v>
      </c>
      <c r="AV450" s="14" t="s">
        <v>83</v>
      </c>
      <c r="AW450" s="14" t="s">
        <v>34</v>
      </c>
      <c r="AX450" s="14" t="s">
        <v>74</v>
      </c>
      <c r="AY450" s="267" t="s">
        <v>259</v>
      </c>
    </row>
    <row r="451" s="14" customFormat="1">
      <c r="A451" s="14"/>
      <c r="B451" s="257"/>
      <c r="C451" s="258"/>
      <c r="D451" s="243" t="s">
        <v>270</v>
      </c>
      <c r="E451" s="259" t="s">
        <v>21</v>
      </c>
      <c r="F451" s="260" t="s">
        <v>594</v>
      </c>
      <c r="G451" s="258"/>
      <c r="H451" s="261">
        <v>-10.638</v>
      </c>
      <c r="I451" s="262"/>
      <c r="J451" s="258"/>
      <c r="K451" s="258"/>
      <c r="L451" s="263"/>
      <c r="M451" s="264"/>
      <c r="N451" s="265"/>
      <c r="O451" s="265"/>
      <c r="P451" s="265"/>
      <c r="Q451" s="265"/>
      <c r="R451" s="265"/>
      <c r="S451" s="265"/>
      <c r="T451" s="266"/>
      <c r="U451" s="14"/>
      <c r="V451" s="14"/>
      <c r="W451" s="14"/>
      <c r="X451" s="14"/>
      <c r="Y451" s="14"/>
      <c r="Z451" s="14"/>
      <c r="AA451" s="14"/>
      <c r="AB451" s="14"/>
      <c r="AC451" s="14"/>
      <c r="AD451" s="14"/>
      <c r="AE451" s="14"/>
      <c r="AT451" s="267" t="s">
        <v>270</v>
      </c>
      <c r="AU451" s="267" t="s">
        <v>83</v>
      </c>
      <c r="AV451" s="14" t="s">
        <v>83</v>
      </c>
      <c r="AW451" s="14" t="s">
        <v>34</v>
      </c>
      <c r="AX451" s="14" t="s">
        <v>74</v>
      </c>
      <c r="AY451" s="267" t="s">
        <v>259</v>
      </c>
    </row>
    <row r="452" s="14" customFormat="1">
      <c r="A452" s="14"/>
      <c r="B452" s="257"/>
      <c r="C452" s="258"/>
      <c r="D452" s="243" t="s">
        <v>270</v>
      </c>
      <c r="E452" s="259" t="s">
        <v>21</v>
      </c>
      <c r="F452" s="260" t="s">
        <v>595</v>
      </c>
      <c r="G452" s="258"/>
      <c r="H452" s="261">
        <v>-2.625</v>
      </c>
      <c r="I452" s="262"/>
      <c r="J452" s="258"/>
      <c r="K452" s="258"/>
      <c r="L452" s="263"/>
      <c r="M452" s="264"/>
      <c r="N452" s="265"/>
      <c r="O452" s="265"/>
      <c r="P452" s="265"/>
      <c r="Q452" s="265"/>
      <c r="R452" s="265"/>
      <c r="S452" s="265"/>
      <c r="T452" s="266"/>
      <c r="U452" s="14"/>
      <c r="V452" s="14"/>
      <c r="W452" s="14"/>
      <c r="X452" s="14"/>
      <c r="Y452" s="14"/>
      <c r="Z452" s="14"/>
      <c r="AA452" s="14"/>
      <c r="AB452" s="14"/>
      <c r="AC452" s="14"/>
      <c r="AD452" s="14"/>
      <c r="AE452" s="14"/>
      <c r="AT452" s="267" t="s">
        <v>270</v>
      </c>
      <c r="AU452" s="267" t="s">
        <v>83</v>
      </c>
      <c r="AV452" s="14" t="s">
        <v>83</v>
      </c>
      <c r="AW452" s="14" t="s">
        <v>34</v>
      </c>
      <c r="AX452" s="14" t="s">
        <v>74</v>
      </c>
      <c r="AY452" s="267" t="s">
        <v>259</v>
      </c>
    </row>
    <row r="453" s="15" customFormat="1">
      <c r="A453" s="15"/>
      <c r="B453" s="268"/>
      <c r="C453" s="269"/>
      <c r="D453" s="243" t="s">
        <v>270</v>
      </c>
      <c r="E453" s="270" t="s">
        <v>200</v>
      </c>
      <c r="F453" s="271" t="s">
        <v>273</v>
      </c>
      <c r="G453" s="269"/>
      <c r="H453" s="272">
        <v>204.65199999999999</v>
      </c>
      <c r="I453" s="273"/>
      <c r="J453" s="269"/>
      <c r="K453" s="269"/>
      <c r="L453" s="274"/>
      <c r="M453" s="275"/>
      <c r="N453" s="276"/>
      <c r="O453" s="276"/>
      <c r="P453" s="276"/>
      <c r="Q453" s="276"/>
      <c r="R453" s="276"/>
      <c r="S453" s="276"/>
      <c r="T453" s="277"/>
      <c r="U453" s="15"/>
      <c r="V453" s="15"/>
      <c r="W453" s="15"/>
      <c r="X453" s="15"/>
      <c r="Y453" s="15"/>
      <c r="Z453" s="15"/>
      <c r="AA453" s="15"/>
      <c r="AB453" s="15"/>
      <c r="AC453" s="15"/>
      <c r="AD453" s="15"/>
      <c r="AE453" s="15"/>
      <c r="AT453" s="278" t="s">
        <v>270</v>
      </c>
      <c r="AU453" s="278" t="s">
        <v>83</v>
      </c>
      <c r="AV453" s="15" t="s">
        <v>266</v>
      </c>
      <c r="AW453" s="15" t="s">
        <v>34</v>
      </c>
      <c r="AX453" s="15" t="s">
        <v>81</v>
      </c>
      <c r="AY453" s="278" t="s">
        <v>259</v>
      </c>
    </row>
    <row r="454" s="2" customFormat="1" ht="33" customHeight="1">
      <c r="A454" s="40"/>
      <c r="B454" s="41"/>
      <c r="C454" s="230" t="s">
        <v>729</v>
      </c>
      <c r="D454" s="230" t="s">
        <v>261</v>
      </c>
      <c r="E454" s="231" t="s">
        <v>730</v>
      </c>
      <c r="F454" s="232" t="s">
        <v>731</v>
      </c>
      <c r="G454" s="233" t="s">
        <v>358</v>
      </c>
      <c r="H454" s="234">
        <v>88.375</v>
      </c>
      <c r="I454" s="235"/>
      <c r="J454" s="236">
        <f>ROUND(I454*H454,2)</f>
        <v>0</v>
      </c>
      <c r="K454" s="232" t="s">
        <v>265</v>
      </c>
      <c r="L454" s="46"/>
      <c r="M454" s="237" t="s">
        <v>21</v>
      </c>
      <c r="N454" s="238" t="s">
        <v>46</v>
      </c>
      <c r="O454" s="86"/>
      <c r="P454" s="239">
        <f>O454*H454</f>
        <v>0</v>
      </c>
      <c r="Q454" s="239">
        <v>0.00628</v>
      </c>
      <c r="R454" s="239">
        <f>Q454*H454</f>
        <v>0.55499500000000002</v>
      </c>
      <c r="S454" s="239">
        <v>0</v>
      </c>
      <c r="T454" s="240">
        <f>S454*H454</f>
        <v>0</v>
      </c>
      <c r="U454" s="40"/>
      <c r="V454" s="40"/>
      <c r="W454" s="40"/>
      <c r="X454" s="40"/>
      <c r="Y454" s="40"/>
      <c r="Z454" s="40"/>
      <c r="AA454" s="40"/>
      <c r="AB454" s="40"/>
      <c r="AC454" s="40"/>
      <c r="AD454" s="40"/>
      <c r="AE454" s="40"/>
      <c r="AR454" s="241" t="s">
        <v>266</v>
      </c>
      <c r="AT454" s="241" t="s">
        <v>261</v>
      </c>
      <c r="AU454" s="241" t="s">
        <v>83</v>
      </c>
      <c r="AY454" s="19" t="s">
        <v>259</v>
      </c>
      <c r="BE454" s="242">
        <f>IF(N454="základní",J454,0)</f>
        <v>0</v>
      </c>
      <c r="BF454" s="242">
        <f>IF(N454="snížená",J454,0)</f>
        <v>0</v>
      </c>
      <c r="BG454" s="242">
        <f>IF(N454="zákl. přenesená",J454,0)</f>
        <v>0</v>
      </c>
      <c r="BH454" s="242">
        <f>IF(N454="sníž. přenesená",J454,0)</f>
        <v>0</v>
      </c>
      <c r="BI454" s="242">
        <f>IF(N454="nulová",J454,0)</f>
        <v>0</v>
      </c>
      <c r="BJ454" s="19" t="s">
        <v>83</v>
      </c>
      <c r="BK454" s="242">
        <f>ROUND(I454*H454,2)</f>
        <v>0</v>
      </c>
      <c r="BL454" s="19" t="s">
        <v>266</v>
      </c>
      <c r="BM454" s="241" t="s">
        <v>732</v>
      </c>
    </row>
    <row r="455" s="14" customFormat="1">
      <c r="A455" s="14"/>
      <c r="B455" s="257"/>
      <c r="C455" s="258"/>
      <c r="D455" s="243" t="s">
        <v>270</v>
      </c>
      <c r="E455" s="259" t="s">
        <v>21</v>
      </c>
      <c r="F455" s="260" t="s">
        <v>733</v>
      </c>
      <c r="G455" s="258"/>
      <c r="H455" s="261">
        <v>88.375</v>
      </c>
      <c r="I455" s="262"/>
      <c r="J455" s="258"/>
      <c r="K455" s="258"/>
      <c r="L455" s="263"/>
      <c r="M455" s="264"/>
      <c r="N455" s="265"/>
      <c r="O455" s="265"/>
      <c r="P455" s="265"/>
      <c r="Q455" s="265"/>
      <c r="R455" s="265"/>
      <c r="S455" s="265"/>
      <c r="T455" s="266"/>
      <c r="U455" s="14"/>
      <c r="V455" s="14"/>
      <c r="W455" s="14"/>
      <c r="X455" s="14"/>
      <c r="Y455" s="14"/>
      <c r="Z455" s="14"/>
      <c r="AA455" s="14"/>
      <c r="AB455" s="14"/>
      <c r="AC455" s="14"/>
      <c r="AD455" s="14"/>
      <c r="AE455" s="14"/>
      <c r="AT455" s="267" t="s">
        <v>270</v>
      </c>
      <c r="AU455" s="267" t="s">
        <v>83</v>
      </c>
      <c r="AV455" s="14" t="s">
        <v>83</v>
      </c>
      <c r="AW455" s="14" t="s">
        <v>34</v>
      </c>
      <c r="AX455" s="14" t="s">
        <v>74</v>
      </c>
      <c r="AY455" s="267" t="s">
        <v>259</v>
      </c>
    </row>
    <row r="456" s="15" customFormat="1">
      <c r="A456" s="15"/>
      <c r="B456" s="268"/>
      <c r="C456" s="269"/>
      <c r="D456" s="243" t="s">
        <v>270</v>
      </c>
      <c r="E456" s="270" t="s">
        <v>21</v>
      </c>
      <c r="F456" s="271" t="s">
        <v>273</v>
      </c>
      <c r="G456" s="269"/>
      <c r="H456" s="272">
        <v>88.375</v>
      </c>
      <c r="I456" s="273"/>
      <c r="J456" s="269"/>
      <c r="K456" s="269"/>
      <c r="L456" s="274"/>
      <c r="M456" s="275"/>
      <c r="N456" s="276"/>
      <c r="O456" s="276"/>
      <c r="P456" s="276"/>
      <c r="Q456" s="276"/>
      <c r="R456" s="276"/>
      <c r="S456" s="276"/>
      <c r="T456" s="277"/>
      <c r="U456" s="15"/>
      <c r="V456" s="15"/>
      <c r="W456" s="15"/>
      <c r="X456" s="15"/>
      <c r="Y456" s="15"/>
      <c r="Z456" s="15"/>
      <c r="AA456" s="15"/>
      <c r="AB456" s="15"/>
      <c r="AC456" s="15"/>
      <c r="AD456" s="15"/>
      <c r="AE456" s="15"/>
      <c r="AT456" s="278" t="s">
        <v>270</v>
      </c>
      <c r="AU456" s="278" t="s">
        <v>83</v>
      </c>
      <c r="AV456" s="15" t="s">
        <v>266</v>
      </c>
      <c r="AW456" s="15" t="s">
        <v>34</v>
      </c>
      <c r="AX456" s="15" t="s">
        <v>81</v>
      </c>
      <c r="AY456" s="278" t="s">
        <v>259</v>
      </c>
    </row>
    <row r="457" s="2" customFormat="1" ht="44.25" customHeight="1">
      <c r="A457" s="40"/>
      <c r="B457" s="41"/>
      <c r="C457" s="230" t="s">
        <v>734</v>
      </c>
      <c r="D457" s="230" t="s">
        <v>261</v>
      </c>
      <c r="E457" s="231" t="s">
        <v>735</v>
      </c>
      <c r="F457" s="232" t="s">
        <v>736</v>
      </c>
      <c r="G457" s="233" t="s">
        <v>358</v>
      </c>
      <c r="H457" s="234">
        <v>227.327</v>
      </c>
      <c r="I457" s="235"/>
      <c r="J457" s="236">
        <f>ROUND(I457*H457,2)</f>
        <v>0</v>
      </c>
      <c r="K457" s="232" t="s">
        <v>265</v>
      </c>
      <c r="L457" s="46"/>
      <c r="M457" s="237" t="s">
        <v>21</v>
      </c>
      <c r="N457" s="238" t="s">
        <v>46</v>
      </c>
      <c r="O457" s="86"/>
      <c r="P457" s="239">
        <f>O457*H457</f>
        <v>0</v>
      </c>
      <c r="Q457" s="239">
        <v>0.00348</v>
      </c>
      <c r="R457" s="239">
        <f>Q457*H457</f>
        <v>0.79109795999999999</v>
      </c>
      <c r="S457" s="239">
        <v>0</v>
      </c>
      <c r="T457" s="240">
        <f>S457*H457</f>
        <v>0</v>
      </c>
      <c r="U457" s="40"/>
      <c r="V457" s="40"/>
      <c r="W457" s="40"/>
      <c r="X457" s="40"/>
      <c r="Y457" s="40"/>
      <c r="Z457" s="40"/>
      <c r="AA457" s="40"/>
      <c r="AB457" s="40"/>
      <c r="AC457" s="40"/>
      <c r="AD457" s="40"/>
      <c r="AE457" s="40"/>
      <c r="AR457" s="241" t="s">
        <v>266</v>
      </c>
      <c r="AT457" s="241" t="s">
        <v>261</v>
      </c>
      <c r="AU457" s="241" t="s">
        <v>83</v>
      </c>
      <c r="AY457" s="19" t="s">
        <v>259</v>
      </c>
      <c r="BE457" s="242">
        <f>IF(N457="základní",J457,0)</f>
        <v>0</v>
      </c>
      <c r="BF457" s="242">
        <f>IF(N457="snížená",J457,0)</f>
        <v>0</v>
      </c>
      <c r="BG457" s="242">
        <f>IF(N457="zákl. přenesená",J457,0)</f>
        <v>0</v>
      </c>
      <c r="BH457" s="242">
        <f>IF(N457="sníž. přenesená",J457,0)</f>
        <v>0</v>
      </c>
      <c r="BI457" s="242">
        <f>IF(N457="nulová",J457,0)</f>
        <v>0</v>
      </c>
      <c r="BJ457" s="19" t="s">
        <v>83</v>
      </c>
      <c r="BK457" s="242">
        <f>ROUND(I457*H457,2)</f>
        <v>0</v>
      </c>
      <c r="BL457" s="19" t="s">
        <v>266</v>
      </c>
      <c r="BM457" s="241" t="s">
        <v>737</v>
      </c>
    </row>
    <row r="458" s="14" customFormat="1">
      <c r="A458" s="14"/>
      <c r="B458" s="257"/>
      <c r="C458" s="258"/>
      <c r="D458" s="243" t="s">
        <v>270</v>
      </c>
      <c r="E458" s="259" t="s">
        <v>21</v>
      </c>
      <c r="F458" s="260" t="s">
        <v>738</v>
      </c>
      <c r="G458" s="258"/>
      <c r="H458" s="261">
        <v>227.327</v>
      </c>
      <c r="I458" s="262"/>
      <c r="J458" s="258"/>
      <c r="K458" s="258"/>
      <c r="L458" s="263"/>
      <c r="M458" s="264"/>
      <c r="N458" s="265"/>
      <c r="O458" s="265"/>
      <c r="P458" s="265"/>
      <c r="Q458" s="265"/>
      <c r="R458" s="265"/>
      <c r="S458" s="265"/>
      <c r="T458" s="266"/>
      <c r="U458" s="14"/>
      <c r="V458" s="14"/>
      <c r="W458" s="14"/>
      <c r="X458" s="14"/>
      <c r="Y458" s="14"/>
      <c r="Z458" s="14"/>
      <c r="AA458" s="14"/>
      <c r="AB458" s="14"/>
      <c r="AC458" s="14"/>
      <c r="AD458" s="14"/>
      <c r="AE458" s="14"/>
      <c r="AT458" s="267" t="s">
        <v>270</v>
      </c>
      <c r="AU458" s="267" t="s">
        <v>83</v>
      </c>
      <c r="AV458" s="14" t="s">
        <v>83</v>
      </c>
      <c r="AW458" s="14" t="s">
        <v>34</v>
      </c>
      <c r="AX458" s="14" t="s">
        <v>74</v>
      </c>
      <c r="AY458" s="267" t="s">
        <v>259</v>
      </c>
    </row>
    <row r="459" s="15" customFormat="1">
      <c r="A459" s="15"/>
      <c r="B459" s="268"/>
      <c r="C459" s="269"/>
      <c r="D459" s="243" t="s">
        <v>270</v>
      </c>
      <c r="E459" s="270" t="s">
        <v>21</v>
      </c>
      <c r="F459" s="271" t="s">
        <v>273</v>
      </c>
      <c r="G459" s="269"/>
      <c r="H459" s="272">
        <v>227.327</v>
      </c>
      <c r="I459" s="273"/>
      <c r="J459" s="269"/>
      <c r="K459" s="269"/>
      <c r="L459" s="274"/>
      <c r="M459" s="275"/>
      <c r="N459" s="276"/>
      <c r="O459" s="276"/>
      <c r="P459" s="276"/>
      <c r="Q459" s="276"/>
      <c r="R459" s="276"/>
      <c r="S459" s="276"/>
      <c r="T459" s="277"/>
      <c r="U459" s="15"/>
      <c r="V459" s="15"/>
      <c r="W459" s="15"/>
      <c r="X459" s="15"/>
      <c r="Y459" s="15"/>
      <c r="Z459" s="15"/>
      <c r="AA459" s="15"/>
      <c r="AB459" s="15"/>
      <c r="AC459" s="15"/>
      <c r="AD459" s="15"/>
      <c r="AE459" s="15"/>
      <c r="AT459" s="278" t="s">
        <v>270</v>
      </c>
      <c r="AU459" s="278" t="s">
        <v>83</v>
      </c>
      <c r="AV459" s="15" t="s">
        <v>266</v>
      </c>
      <c r="AW459" s="15" t="s">
        <v>34</v>
      </c>
      <c r="AX459" s="15" t="s">
        <v>81</v>
      </c>
      <c r="AY459" s="278" t="s">
        <v>259</v>
      </c>
    </row>
    <row r="460" s="2" customFormat="1" ht="33" customHeight="1">
      <c r="A460" s="40"/>
      <c r="B460" s="41"/>
      <c r="C460" s="230" t="s">
        <v>739</v>
      </c>
      <c r="D460" s="230" t="s">
        <v>261</v>
      </c>
      <c r="E460" s="231" t="s">
        <v>740</v>
      </c>
      <c r="F460" s="232" t="s">
        <v>741</v>
      </c>
      <c r="G460" s="233" t="s">
        <v>358</v>
      </c>
      <c r="H460" s="234">
        <v>42.767000000000003</v>
      </c>
      <c r="I460" s="235"/>
      <c r="J460" s="236">
        <f>ROUND(I460*H460,2)</f>
        <v>0</v>
      </c>
      <c r="K460" s="232" t="s">
        <v>265</v>
      </c>
      <c r="L460" s="46"/>
      <c r="M460" s="237" t="s">
        <v>21</v>
      </c>
      <c r="N460" s="238" t="s">
        <v>46</v>
      </c>
      <c r="O460" s="86"/>
      <c r="P460" s="239">
        <f>O460*H460</f>
        <v>0</v>
      </c>
      <c r="Q460" s="239">
        <v>0</v>
      </c>
      <c r="R460" s="239">
        <f>Q460*H460</f>
        <v>0</v>
      </c>
      <c r="S460" s="239">
        <v>0</v>
      </c>
      <c r="T460" s="240">
        <f>S460*H460</f>
        <v>0</v>
      </c>
      <c r="U460" s="40"/>
      <c r="V460" s="40"/>
      <c r="W460" s="40"/>
      <c r="X460" s="40"/>
      <c r="Y460" s="40"/>
      <c r="Z460" s="40"/>
      <c r="AA460" s="40"/>
      <c r="AB460" s="40"/>
      <c r="AC460" s="40"/>
      <c r="AD460" s="40"/>
      <c r="AE460" s="40"/>
      <c r="AR460" s="241" t="s">
        <v>266</v>
      </c>
      <c r="AT460" s="241" t="s">
        <v>261</v>
      </c>
      <c r="AU460" s="241" t="s">
        <v>83</v>
      </c>
      <c r="AY460" s="19" t="s">
        <v>259</v>
      </c>
      <c r="BE460" s="242">
        <f>IF(N460="základní",J460,0)</f>
        <v>0</v>
      </c>
      <c r="BF460" s="242">
        <f>IF(N460="snížená",J460,0)</f>
        <v>0</v>
      </c>
      <c r="BG460" s="242">
        <f>IF(N460="zákl. přenesená",J460,0)</f>
        <v>0</v>
      </c>
      <c r="BH460" s="242">
        <f>IF(N460="sníž. přenesená",J460,0)</f>
        <v>0</v>
      </c>
      <c r="BI460" s="242">
        <f>IF(N460="nulová",J460,0)</f>
        <v>0</v>
      </c>
      <c r="BJ460" s="19" t="s">
        <v>83</v>
      </c>
      <c r="BK460" s="242">
        <f>ROUND(I460*H460,2)</f>
        <v>0</v>
      </c>
      <c r="BL460" s="19" t="s">
        <v>266</v>
      </c>
      <c r="BM460" s="241" t="s">
        <v>742</v>
      </c>
    </row>
    <row r="461" s="2" customFormat="1">
      <c r="A461" s="40"/>
      <c r="B461" s="41"/>
      <c r="C461" s="42"/>
      <c r="D461" s="243" t="s">
        <v>268</v>
      </c>
      <c r="E461" s="42"/>
      <c r="F461" s="244" t="s">
        <v>743</v>
      </c>
      <c r="G461" s="42"/>
      <c r="H461" s="42"/>
      <c r="I461" s="150"/>
      <c r="J461" s="42"/>
      <c r="K461" s="42"/>
      <c r="L461" s="46"/>
      <c r="M461" s="245"/>
      <c r="N461" s="246"/>
      <c r="O461" s="86"/>
      <c r="P461" s="86"/>
      <c r="Q461" s="86"/>
      <c r="R461" s="86"/>
      <c r="S461" s="86"/>
      <c r="T461" s="87"/>
      <c r="U461" s="40"/>
      <c r="V461" s="40"/>
      <c r="W461" s="40"/>
      <c r="X461" s="40"/>
      <c r="Y461" s="40"/>
      <c r="Z461" s="40"/>
      <c r="AA461" s="40"/>
      <c r="AB461" s="40"/>
      <c r="AC461" s="40"/>
      <c r="AD461" s="40"/>
      <c r="AE461" s="40"/>
      <c r="AT461" s="19" t="s">
        <v>268</v>
      </c>
      <c r="AU461" s="19" t="s">
        <v>83</v>
      </c>
    </row>
    <row r="462" s="14" customFormat="1">
      <c r="A462" s="14"/>
      <c r="B462" s="257"/>
      <c r="C462" s="258"/>
      <c r="D462" s="243" t="s">
        <v>270</v>
      </c>
      <c r="E462" s="259" t="s">
        <v>21</v>
      </c>
      <c r="F462" s="260" t="s">
        <v>744</v>
      </c>
      <c r="G462" s="258"/>
      <c r="H462" s="261">
        <v>5.9850000000000003</v>
      </c>
      <c r="I462" s="262"/>
      <c r="J462" s="258"/>
      <c r="K462" s="258"/>
      <c r="L462" s="263"/>
      <c r="M462" s="264"/>
      <c r="N462" s="265"/>
      <c r="O462" s="265"/>
      <c r="P462" s="265"/>
      <c r="Q462" s="265"/>
      <c r="R462" s="265"/>
      <c r="S462" s="265"/>
      <c r="T462" s="266"/>
      <c r="U462" s="14"/>
      <c r="V462" s="14"/>
      <c r="W462" s="14"/>
      <c r="X462" s="14"/>
      <c r="Y462" s="14"/>
      <c r="Z462" s="14"/>
      <c r="AA462" s="14"/>
      <c r="AB462" s="14"/>
      <c r="AC462" s="14"/>
      <c r="AD462" s="14"/>
      <c r="AE462" s="14"/>
      <c r="AT462" s="267" t="s">
        <v>270</v>
      </c>
      <c r="AU462" s="267" t="s">
        <v>83</v>
      </c>
      <c r="AV462" s="14" t="s">
        <v>83</v>
      </c>
      <c r="AW462" s="14" t="s">
        <v>34</v>
      </c>
      <c r="AX462" s="14" t="s">
        <v>74</v>
      </c>
      <c r="AY462" s="267" t="s">
        <v>259</v>
      </c>
    </row>
    <row r="463" s="14" customFormat="1">
      <c r="A463" s="14"/>
      <c r="B463" s="257"/>
      <c r="C463" s="258"/>
      <c r="D463" s="243" t="s">
        <v>270</v>
      </c>
      <c r="E463" s="259" t="s">
        <v>21</v>
      </c>
      <c r="F463" s="260" t="s">
        <v>745</v>
      </c>
      <c r="G463" s="258"/>
      <c r="H463" s="261">
        <v>8.2650000000000006</v>
      </c>
      <c r="I463" s="262"/>
      <c r="J463" s="258"/>
      <c r="K463" s="258"/>
      <c r="L463" s="263"/>
      <c r="M463" s="264"/>
      <c r="N463" s="265"/>
      <c r="O463" s="265"/>
      <c r="P463" s="265"/>
      <c r="Q463" s="265"/>
      <c r="R463" s="265"/>
      <c r="S463" s="265"/>
      <c r="T463" s="266"/>
      <c r="U463" s="14"/>
      <c r="V463" s="14"/>
      <c r="W463" s="14"/>
      <c r="X463" s="14"/>
      <c r="Y463" s="14"/>
      <c r="Z463" s="14"/>
      <c r="AA463" s="14"/>
      <c r="AB463" s="14"/>
      <c r="AC463" s="14"/>
      <c r="AD463" s="14"/>
      <c r="AE463" s="14"/>
      <c r="AT463" s="267" t="s">
        <v>270</v>
      </c>
      <c r="AU463" s="267" t="s">
        <v>83</v>
      </c>
      <c r="AV463" s="14" t="s">
        <v>83</v>
      </c>
      <c r="AW463" s="14" t="s">
        <v>34</v>
      </c>
      <c r="AX463" s="14" t="s">
        <v>74</v>
      </c>
      <c r="AY463" s="267" t="s">
        <v>259</v>
      </c>
    </row>
    <row r="464" s="14" customFormat="1">
      <c r="A464" s="14"/>
      <c r="B464" s="257"/>
      <c r="C464" s="258"/>
      <c r="D464" s="243" t="s">
        <v>270</v>
      </c>
      <c r="E464" s="259" t="s">
        <v>21</v>
      </c>
      <c r="F464" s="260" t="s">
        <v>746</v>
      </c>
      <c r="G464" s="258"/>
      <c r="H464" s="261">
        <v>5.6699999999999999</v>
      </c>
      <c r="I464" s="262"/>
      <c r="J464" s="258"/>
      <c r="K464" s="258"/>
      <c r="L464" s="263"/>
      <c r="M464" s="264"/>
      <c r="N464" s="265"/>
      <c r="O464" s="265"/>
      <c r="P464" s="265"/>
      <c r="Q464" s="265"/>
      <c r="R464" s="265"/>
      <c r="S464" s="265"/>
      <c r="T464" s="266"/>
      <c r="U464" s="14"/>
      <c r="V464" s="14"/>
      <c r="W464" s="14"/>
      <c r="X464" s="14"/>
      <c r="Y464" s="14"/>
      <c r="Z464" s="14"/>
      <c r="AA464" s="14"/>
      <c r="AB464" s="14"/>
      <c r="AC464" s="14"/>
      <c r="AD464" s="14"/>
      <c r="AE464" s="14"/>
      <c r="AT464" s="267" t="s">
        <v>270</v>
      </c>
      <c r="AU464" s="267" t="s">
        <v>83</v>
      </c>
      <c r="AV464" s="14" t="s">
        <v>83</v>
      </c>
      <c r="AW464" s="14" t="s">
        <v>34</v>
      </c>
      <c r="AX464" s="14" t="s">
        <v>74</v>
      </c>
      <c r="AY464" s="267" t="s">
        <v>259</v>
      </c>
    </row>
    <row r="465" s="14" customFormat="1">
      <c r="A465" s="14"/>
      <c r="B465" s="257"/>
      <c r="C465" s="258"/>
      <c r="D465" s="243" t="s">
        <v>270</v>
      </c>
      <c r="E465" s="259" t="s">
        <v>21</v>
      </c>
      <c r="F465" s="260" t="s">
        <v>747</v>
      </c>
      <c r="G465" s="258"/>
      <c r="H465" s="261">
        <v>15.75</v>
      </c>
      <c r="I465" s="262"/>
      <c r="J465" s="258"/>
      <c r="K465" s="258"/>
      <c r="L465" s="263"/>
      <c r="M465" s="264"/>
      <c r="N465" s="265"/>
      <c r="O465" s="265"/>
      <c r="P465" s="265"/>
      <c r="Q465" s="265"/>
      <c r="R465" s="265"/>
      <c r="S465" s="265"/>
      <c r="T465" s="266"/>
      <c r="U465" s="14"/>
      <c r="V465" s="14"/>
      <c r="W465" s="14"/>
      <c r="X465" s="14"/>
      <c r="Y465" s="14"/>
      <c r="Z465" s="14"/>
      <c r="AA465" s="14"/>
      <c r="AB465" s="14"/>
      <c r="AC465" s="14"/>
      <c r="AD465" s="14"/>
      <c r="AE465" s="14"/>
      <c r="AT465" s="267" t="s">
        <v>270</v>
      </c>
      <c r="AU465" s="267" t="s">
        <v>83</v>
      </c>
      <c r="AV465" s="14" t="s">
        <v>83</v>
      </c>
      <c r="AW465" s="14" t="s">
        <v>34</v>
      </c>
      <c r="AX465" s="14" t="s">
        <v>74</v>
      </c>
      <c r="AY465" s="267" t="s">
        <v>259</v>
      </c>
    </row>
    <row r="466" s="14" customFormat="1">
      <c r="A466" s="14"/>
      <c r="B466" s="257"/>
      <c r="C466" s="258"/>
      <c r="D466" s="243" t="s">
        <v>270</v>
      </c>
      <c r="E466" s="259" t="s">
        <v>21</v>
      </c>
      <c r="F466" s="260" t="s">
        <v>748</v>
      </c>
      <c r="G466" s="258"/>
      <c r="H466" s="261">
        <v>3.7799999999999998</v>
      </c>
      <c r="I466" s="262"/>
      <c r="J466" s="258"/>
      <c r="K466" s="258"/>
      <c r="L466" s="263"/>
      <c r="M466" s="264"/>
      <c r="N466" s="265"/>
      <c r="O466" s="265"/>
      <c r="P466" s="265"/>
      <c r="Q466" s="265"/>
      <c r="R466" s="265"/>
      <c r="S466" s="265"/>
      <c r="T466" s="266"/>
      <c r="U466" s="14"/>
      <c r="V466" s="14"/>
      <c r="W466" s="14"/>
      <c r="X466" s="14"/>
      <c r="Y466" s="14"/>
      <c r="Z466" s="14"/>
      <c r="AA466" s="14"/>
      <c r="AB466" s="14"/>
      <c r="AC466" s="14"/>
      <c r="AD466" s="14"/>
      <c r="AE466" s="14"/>
      <c r="AT466" s="267" t="s">
        <v>270</v>
      </c>
      <c r="AU466" s="267" t="s">
        <v>83</v>
      </c>
      <c r="AV466" s="14" t="s">
        <v>83</v>
      </c>
      <c r="AW466" s="14" t="s">
        <v>34</v>
      </c>
      <c r="AX466" s="14" t="s">
        <v>74</v>
      </c>
      <c r="AY466" s="267" t="s">
        <v>259</v>
      </c>
    </row>
    <row r="467" s="14" customFormat="1">
      <c r="A467" s="14"/>
      <c r="B467" s="257"/>
      <c r="C467" s="258"/>
      <c r="D467" s="243" t="s">
        <v>270</v>
      </c>
      <c r="E467" s="259" t="s">
        <v>21</v>
      </c>
      <c r="F467" s="260" t="s">
        <v>749</v>
      </c>
      <c r="G467" s="258"/>
      <c r="H467" s="261">
        <v>3.3170000000000002</v>
      </c>
      <c r="I467" s="262"/>
      <c r="J467" s="258"/>
      <c r="K467" s="258"/>
      <c r="L467" s="263"/>
      <c r="M467" s="264"/>
      <c r="N467" s="265"/>
      <c r="O467" s="265"/>
      <c r="P467" s="265"/>
      <c r="Q467" s="265"/>
      <c r="R467" s="265"/>
      <c r="S467" s="265"/>
      <c r="T467" s="266"/>
      <c r="U467" s="14"/>
      <c r="V467" s="14"/>
      <c r="W467" s="14"/>
      <c r="X467" s="14"/>
      <c r="Y467" s="14"/>
      <c r="Z467" s="14"/>
      <c r="AA467" s="14"/>
      <c r="AB467" s="14"/>
      <c r="AC467" s="14"/>
      <c r="AD467" s="14"/>
      <c r="AE467" s="14"/>
      <c r="AT467" s="267" t="s">
        <v>270</v>
      </c>
      <c r="AU467" s="267" t="s">
        <v>83</v>
      </c>
      <c r="AV467" s="14" t="s">
        <v>83</v>
      </c>
      <c r="AW467" s="14" t="s">
        <v>34</v>
      </c>
      <c r="AX467" s="14" t="s">
        <v>74</v>
      </c>
      <c r="AY467" s="267" t="s">
        <v>259</v>
      </c>
    </row>
    <row r="468" s="15" customFormat="1">
      <c r="A468" s="15"/>
      <c r="B468" s="268"/>
      <c r="C468" s="269"/>
      <c r="D468" s="243" t="s">
        <v>270</v>
      </c>
      <c r="E468" s="270" t="s">
        <v>21</v>
      </c>
      <c r="F468" s="271" t="s">
        <v>273</v>
      </c>
      <c r="G468" s="269"/>
      <c r="H468" s="272">
        <v>42.767000000000003</v>
      </c>
      <c r="I468" s="273"/>
      <c r="J468" s="269"/>
      <c r="K468" s="269"/>
      <c r="L468" s="274"/>
      <c r="M468" s="275"/>
      <c r="N468" s="276"/>
      <c r="O468" s="276"/>
      <c r="P468" s="276"/>
      <c r="Q468" s="276"/>
      <c r="R468" s="276"/>
      <c r="S468" s="276"/>
      <c r="T468" s="277"/>
      <c r="U468" s="15"/>
      <c r="V468" s="15"/>
      <c r="W468" s="15"/>
      <c r="X468" s="15"/>
      <c r="Y468" s="15"/>
      <c r="Z468" s="15"/>
      <c r="AA468" s="15"/>
      <c r="AB468" s="15"/>
      <c r="AC468" s="15"/>
      <c r="AD468" s="15"/>
      <c r="AE468" s="15"/>
      <c r="AT468" s="278" t="s">
        <v>270</v>
      </c>
      <c r="AU468" s="278" t="s">
        <v>83</v>
      </c>
      <c r="AV468" s="15" t="s">
        <v>266</v>
      </c>
      <c r="AW468" s="15" t="s">
        <v>34</v>
      </c>
      <c r="AX468" s="15" t="s">
        <v>81</v>
      </c>
      <c r="AY468" s="278" t="s">
        <v>259</v>
      </c>
    </row>
    <row r="469" s="2" customFormat="1" ht="16.5" customHeight="1">
      <c r="A469" s="40"/>
      <c r="B469" s="41"/>
      <c r="C469" s="230" t="s">
        <v>750</v>
      </c>
      <c r="D469" s="230" t="s">
        <v>261</v>
      </c>
      <c r="E469" s="231" t="s">
        <v>751</v>
      </c>
      <c r="F469" s="232" t="s">
        <v>752</v>
      </c>
      <c r="G469" s="233" t="s">
        <v>358</v>
      </c>
      <c r="H469" s="234">
        <v>243.33199999999999</v>
      </c>
      <c r="I469" s="235"/>
      <c r="J469" s="236">
        <f>ROUND(I469*H469,2)</f>
        <v>0</v>
      </c>
      <c r="K469" s="232" t="s">
        <v>265</v>
      </c>
      <c r="L469" s="46"/>
      <c r="M469" s="237" t="s">
        <v>21</v>
      </c>
      <c r="N469" s="238" t="s">
        <v>46</v>
      </c>
      <c r="O469" s="86"/>
      <c r="P469" s="239">
        <f>O469*H469</f>
        <v>0</v>
      </c>
      <c r="Q469" s="239">
        <v>0</v>
      </c>
      <c r="R469" s="239">
        <f>Q469*H469</f>
        <v>0</v>
      </c>
      <c r="S469" s="239">
        <v>0</v>
      </c>
      <c r="T469" s="240">
        <f>S469*H469</f>
        <v>0</v>
      </c>
      <c r="U469" s="40"/>
      <c r="V469" s="40"/>
      <c r="W469" s="40"/>
      <c r="X469" s="40"/>
      <c r="Y469" s="40"/>
      <c r="Z469" s="40"/>
      <c r="AA469" s="40"/>
      <c r="AB469" s="40"/>
      <c r="AC469" s="40"/>
      <c r="AD469" s="40"/>
      <c r="AE469" s="40"/>
      <c r="AR469" s="241" t="s">
        <v>266</v>
      </c>
      <c r="AT469" s="241" t="s">
        <v>261</v>
      </c>
      <c r="AU469" s="241" t="s">
        <v>83</v>
      </c>
      <c r="AY469" s="19" t="s">
        <v>259</v>
      </c>
      <c r="BE469" s="242">
        <f>IF(N469="základní",J469,0)</f>
        <v>0</v>
      </c>
      <c r="BF469" s="242">
        <f>IF(N469="snížená",J469,0)</f>
        <v>0</v>
      </c>
      <c r="BG469" s="242">
        <f>IF(N469="zákl. přenesená",J469,0)</f>
        <v>0</v>
      </c>
      <c r="BH469" s="242">
        <f>IF(N469="sníž. přenesená",J469,0)</f>
        <v>0</v>
      </c>
      <c r="BI469" s="242">
        <f>IF(N469="nulová",J469,0)</f>
        <v>0</v>
      </c>
      <c r="BJ469" s="19" t="s">
        <v>83</v>
      </c>
      <c r="BK469" s="242">
        <f>ROUND(I469*H469,2)</f>
        <v>0</v>
      </c>
      <c r="BL469" s="19" t="s">
        <v>266</v>
      </c>
      <c r="BM469" s="241" t="s">
        <v>753</v>
      </c>
    </row>
    <row r="470" s="14" customFormat="1">
      <c r="A470" s="14"/>
      <c r="B470" s="257"/>
      <c r="C470" s="258"/>
      <c r="D470" s="243" t="s">
        <v>270</v>
      </c>
      <c r="E470" s="259" t="s">
        <v>21</v>
      </c>
      <c r="F470" s="260" t="s">
        <v>628</v>
      </c>
      <c r="G470" s="258"/>
      <c r="H470" s="261">
        <v>243.33199999999999</v>
      </c>
      <c r="I470" s="262"/>
      <c r="J470" s="258"/>
      <c r="K470" s="258"/>
      <c r="L470" s="263"/>
      <c r="M470" s="264"/>
      <c r="N470" s="265"/>
      <c r="O470" s="265"/>
      <c r="P470" s="265"/>
      <c r="Q470" s="265"/>
      <c r="R470" s="265"/>
      <c r="S470" s="265"/>
      <c r="T470" s="266"/>
      <c r="U470" s="14"/>
      <c r="V470" s="14"/>
      <c r="W470" s="14"/>
      <c r="X470" s="14"/>
      <c r="Y470" s="14"/>
      <c r="Z470" s="14"/>
      <c r="AA470" s="14"/>
      <c r="AB470" s="14"/>
      <c r="AC470" s="14"/>
      <c r="AD470" s="14"/>
      <c r="AE470" s="14"/>
      <c r="AT470" s="267" t="s">
        <v>270</v>
      </c>
      <c r="AU470" s="267" t="s">
        <v>83</v>
      </c>
      <c r="AV470" s="14" t="s">
        <v>83</v>
      </c>
      <c r="AW470" s="14" t="s">
        <v>34</v>
      </c>
      <c r="AX470" s="14" t="s">
        <v>74</v>
      </c>
      <c r="AY470" s="267" t="s">
        <v>259</v>
      </c>
    </row>
    <row r="471" s="15" customFormat="1">
      <c r="A471" s="15"/>
      <c r="B471" s="268"/>
      <c r="C471" s="269"/>
      <c r="D471" s="243" t="s">
        <v>270</v>
      </c>
      <c r="E471" s="270" t="s">
        <v>21</v>
      </c>
      <c r="F471" s="271" t="s">
        <v>273</v>
      </c>
      <c r="G471" s="269"/>
      <c r="H471" s="272">
        <v>243.33199999999999</v>
      </c>
      <c r="I471" s="273"/>
      <c r="J471" s="269"/>
      <c r="K471" s="269"/>
      <c r="L471" s="274"/>
      <c r="M471" s="275"/>
      <c r="N471" s="276"/>
      <c r="O471" s="276"/>
      <c r="P471" s="276"/>
      <c r="Q471" s="276"/>
      <c r="R471" s="276"/>
      <c r="S471" s="276"/>
      <c r="T471" s="277"/>
      <c r="U471" s="15"/>
      <c r="V471" s="15"/>
      <c r="W471" s="15"/>
      <c r="X471" s="15"/>
      <c r="Y471" s="15"/>
      <c r="Z471" s="15"/>
      <c r="AA471" s="15"/>
      <c r="AB471" s="15"/>
      <c r="AC471" s="15"/>
      <c r="AD471" s="15"/>
      <c r="AE471" s="15"/>
      <c r="AT471" s="278" t="s">
        <v>270</v>
      </c>
      <c r="AU471" s="278" t="s">
        <v>83</v>
      </c>
      <c r="AV471" s="15" t="s">
        <v>266</v>
      </c>
      <c r="AW471" s="15" t="s">
        <v>34</v>
      </c>
      <c r="AX471" s="15" t="s">
        <v>81</v>
      </c>
      <c r="AY471" s="278" t="s">
        <v>259</v>
      </c>
    </row>
    <row r="472" s="2" customFormat="1" ht="21.75" customHeight="1">
      <c r="A472" s="40"/>
      <c r="B472" s="41"/>
      <c r="C472" s="230" t="s">
        <v>754</v>
      </c>
      <c r="D472" s="230" t="s">
        <v>261</v>
      </c>
      <c r="E472" s="231" t="s">
        <v>755</v>
      </c>
      <c r="F472" s="232" t="s">
        <v>756</v>
      </c>
      <c r="G472" s="233" t="s">
        <v>264</v>
      </c>
      <c r="H472" s="234">
        <v>0.60499999999999998</v>
      </c>
      <c r="I472" s="235"/>
      <c r="J472" s="236">
        <f>ROUND(I472*H472,2)</f>
        <v>0</v>
      </c>
      <c r="K472" s="232" t="s">
        <v>265</v>
      </c>
      <c r="L472" s="46"/>
      <c r="M472" s="237" t="s">
        <v>21</v>
      </c>
      <c r="N472" s="238" t="s">
        <v>46</v>
      </c>
      <c r="O472" s="86"/>
      <c r="P472" s="239">
        <f>O472*H472</f>
        <v>0</v>
      </c>
      <c r="Q472" s="239">
        <v>2.2563399999999998</v>
      </c>
      <c r="R472" s="239">
        <f>Q472*H472</f>
        <v>1.3650856999999999</v>
      </c>
      <c r="S472" s="239">
        <v>0</v>
      </c>
      <c r="T472" s="240">
        <f>S472*H472</f>
        <v>0</v>
      </c>
      <c r="U472" s="40"/>
      <c r="V472" s="40"/>
      <c r="W472" s="40"/>
      <c r="X472" s="40"/>
      <c r="Y472" s="40"/>
      <c r="Z472" s="40"/>
      <c r="AA472" s="40"/>
      <c r="AB472" s="40"/>
      <c r="AC472" s="40"/>
      <c r="AD472" s="40"/>
      <c r="AE472" s="40"/>
      <c r="AR472" s="241" t="s">
        <v>266</v>
      </c>
      <c r="AT472" s="241" t="s">
        <v>261</v>
      </c>
      <c r="AU472" s="241" t="s">
        <v>83</v>
      </c>
      <c r="AY472" s="19" t="s">
        <v>259</v>
      </c>
      <c r="BE472" s="242">
        <f>IF(N472="základní",J472,0)</f>
        <v>0</v>
      </c>
      <c r="BF472" s="242">
        <f>IF(N472="snížená",J472,0)</f>
        <v>0</v>
      </c>
      <c r="BG472" s="242">
        <f>IF(N472="zákl. přenesená",J472,0)</f>
        <v>0</v>
      </c>
      <c r="BH472" s="242">
        <f>IF(N472="sníž. přenesená",J472,0)</f>
        <v>0</v>
      </c>
      <c r="BI472" s="242">
        <f>IF(N472="nulová",J472,0)</f>
        <v>0</v>
      </c>
      <c r="BJ472" s="19" t="s">
        <v>83</v>
      </c>
      <c r="BK472" s="242">
        <f>ROUND(I472*H472,2)</f>
        <v>0</v>
      </c>
      <c r="BL472" s="19" t="s">
        <v>266</v>
      </c>
      <c r="BM472" s="241" t="s">
        <v>757</v>
      </c>
    </row>
    <row r="473" s="2" customFormat="1">
      <c r="A473" s="40"/>
      <c r="B473" s="41"/>
      <c r="C473" s="42"/>
      <c r="D473" s="243" t="s">
        <v>268</v>
      </c>
      <c r="E473" s="42"/>
      <c r="F473" s="244" t="s">
        <v>758</v>
      </c>
      <c r="G473" s="42"/>
      <c r="H473" s="42"/>
      <c r="I473" s="150"/>
      <c r="J473" s="42"/>
      <c r="K473" s="42"/>
      <c r="L473" s="46"/>
      <c r="M473" s="245"/>
      <c r="N473" s="246"/>
      <c r="O473" s="86"/>
      <c r="P473" s="86"/>
      <c r="Q473" s="86"/>
      <c r="R473" s="86"/>
      <c r="S473" s="86"/>
      <c r="T473" s="87"/>
      <c r="U473" s="40"/>
      <c r="V473" s="40"/>
      <c r="W473" s="40"/>
      <c r="X473" s="40"/>
      <c r="Y473" s="40"/>
      <c r="Z473" s="40"/>
      <c r="AA473" s="40"/>
      <c r="AB473" s="40"/>
      <c r="AC473" s="40"/>
      <c r="AD473" s="40"/>
      <c r="AE473" s="40"/>
      <c r="AT473" s="19" t="s">
        <v>268</v>
      </c>
      <c r="AU473" s="19" t="s">
        <v>83</v>
      </c>
    </row>
    <row r="474" s="14" customFormat="1">
      <c r="A474" s="14"/>
      <c r="B474" s="257"/>
      <c r="C474" s="258"/>
      <c r="D474" s="243" t="s">
        <v>270</v>
      </c>
      <c r="E474" s="259" t="s">
        <v>21</v>
      </c>
      <c r="F474" s="260" t="s">
        <v>759</v>
      </c>
      <c r="G474" s="258"/>
      <c r="H474" s="261">
        <v>0.60499999999999998</v>
      </c>
      <c r="I474" s="262"/>
      <c r="J474" s="258"/>
      <c r="K474" s="258"/>
      <c r="L474" s="263"/>
      <c r="M474" s="264"/>
      <c r="N474" s="265"/>
      <c r="O474" s="265"/>
      <c r="P474" s="265"/>
      <c r="Q474" s="265"/>
      <c r="R474" s="265"/>
      <c r="S474" s="265"/>
      <c r="T474" s="266"/>
      <c r="U474" s="14"/>
      <c r="V474" s="14"/>
      <c r="W474" s="14"/>
      <c r="X474" s="14"/>
      <c r="Y474" s="14"/>
      <c r="Z474" s="14"/>
      <c r="AA474" s="14"/>
      <c r="AB474" s="14"/>
      <c r="AC474" s="14"/>
      <c r="AD474" s="14"/>
      <c r="AE474" s="14"/>
      <c r="AT474" s="267" t="s">
        <v>270</v>
      </c>
      <c r="AU474" s="267" t="s">
        <v>83</v>
      </c>
      <c r="AV474" s="14" t="s">
        <v>83</v>
      </c>
      <c r="AW474" s="14" t="s">
        <v>34</v>
      </c>
      <c r="AX474" s="14" t="s">
        <v>74</v>
      </c>
      <c r="AY474" s="267" t="s">
        <v>259</v>
      </c>
    </row>
    <row r="475" s="15" customFormat="1">
      <c r="A475" s="15"/>
      <c r="B475" s="268"/>
      <c r="C475" s="269"/>
      <c r="D475" s="243" t="s">
        <v>270</v>
      </c>
      <c r="E475" s="270" t="s">
        <v>21</v>
      </c>
      <c r="F475" s="271" t="s">
        <v>273</v>
      </c>
      <c r="G475" s="269"/>
      <c r="H475" s="272">
        <v>0.60499999999999998</v>
      </c>
      <c r="I475" s="273"/>
      <c r="J475" s="269"/>
      <c r="K475" s="269"/>
      <c r="L475" s="274"/>
      <c r="M475" s="275"/>
      <c r="N475" s="276"/>
      <c r="O475" s="276"/>
      <c r="P475" s="276"/>
      <c r="Q475" s="276"/>
      <c r="R475" s="276"/>
      <c r="S475" s="276"/>
      <c r="T475" s="277"/>
      <c r="U475" s="15"/>
      <c r="V475" s="15"/>
      <c r="W475" s="15"/>
      <c r="X475" s="15"/>
      <c r="Y475" s="15"/>
      <c r="Z475" s="15"/>
      <c r="AA475" s="15"/>
      <c r="AB475" s="15"/>
      <c r="AC475" s="15"/>
      <c r="AD475" s="15"/>
      <c r="AE475" s="15"/>
      <c r="AT475" s="278" t="s">
        <v>270</v>
      </c>
      <c r="AU475" s="278" t="s">
        <v>83</v>
      </c>
      <c r="AV475" s="15" t="s">
        <v>266</v>
      </c>
      <c r="AW475" s="15" t="s">
        <v>34</v>
      </c>
      <c r="AX475" s="15" t="s">
        <v>81</v>
      </c>
      <c r="AY475" s="278" t="s">
        <v>259</v>
      </c>
    </row>
    <row r="476" s="2" customFormat="1" ht="44.25" customHeight="1">
      <c r="A476" s="40"/>
      <c r="B476" s="41"/>
      <c r="C476" s="230" t="s">
        <v>760</v>
      </c>
      <c r="D476" s="230" t="s">
        <v>261</v>
      </c>
      <c r="E476" s="231" t="s">
        <v>761</v>
      </c>
      <c r="F476" s="232" t="s">
        <v>762</v>
      </c>
      <c r="G476" s="233" t="s">
        <v>358</v>
      </c>
      <c r="H476" s="234">
        <v>19.84</v>
      </c>
      <c r="I476" s="235"/>
      <c r="J476" s="236">
        <f>ROUND(I476*H476,2)</f>
        <v>0</v>
      </c>
      <c r="K476" s="232" t="s">
        <v>265</v>
      </c>
      <c r="L476" s="46"/>
      <c r="M476" s="237" t="s">
        <v>21</v>
      </c>
      <c r="N476" s="238" t="s">
        <v>46</v>
      </c>
      <c r="O476" s="86"/>
      <c r="P476" s="239">
        <f>O476*H476</f>
        <v>0</v>
      </c>
      <c r="Q476" s="239">
        <v>0.048680000000000001</v>
      </c>
      <c r="R476" s="239">
        <f>Q476*H476</f>
        <v>0.96581119999999998</v>
      </c>
      <c r="S476" s="239">
        <v>0</v>
      </c>
      <c r="T476" s="240">
        <f>S476*H476</f>
        <v>0</v>
      </c>
      <c r="U476" s="40"/>
      <c r="V476" s="40"/>
      <c r="W476" s="40"/>
      <c r="X476" s="40"/>
      <c r="Y476" s="40"/>
      <c r="Z476" s="40"/>
      <c r="AA476" s="40"/>
      <c r="AB476" s="40"/>
      <c r="AC476" s="40"/>
      <c r="AD476" s="40"/>
      <c r="AE476" s="40"/>
      <c r="AR476" s="241" t="s">
        <v>266</v>
      </c>
      <c r="AT476" s="241" t="s">
        <v>261</v>
      </c>
      <c r="AU476" s="241" t="s">
        <v>83</v>
      </c>
      <c r="AY476" s="19" t="s">
        <v>259</v>
      </c>
      <c r="BE476" s="242">
        <f>IF(N476="základní",J476,0)</f>
        <v>0</v>
      </c>
      <c r="BF476" s="242">
        <f>IF(N476="snížená",J476,0)</f>
        <v>0</v>
      </c>
      <c r="BG476" s="242">
        <f>IF(N476="zákl. přenesená",J476,0)</f>
        <v>0</v>
      </c>
      <c r="BH476" s="242">
        <f>IF(N476="sníž. přenesená",J476,0)</f>
        <v>0</v>
      </c>
      <c r="BI476" s="242">
        <f>IF(N476="nulová",J476,0)</f>
        <v>0</v>
      </c>
      <c r="BJ476" s="19" t="s">
        <v>83</v>
      </c>
      <c r="BK476" s="242">
        <f>ROUND(I476*H476,2)</f>
        <v>0</v>
      </c>
      <c r="BL476" s="19" t="s">
        <v>266</v>
      </c>
      <c r="BM476" s="241" t="s">
        <v>763</v>
      </c>
    </row>
    <row r="477" s="13" customFormat="1">
      <c r="A477" s="13"/>
      <c r="B477" s="247"/>
      <c r="C477" s="248"/>
      <c r="D477" s="243" t="s">
        <v>270</v>
      </c>
      <c r="E477" s="249" t="s">
        <v>21</v>
      </c>
      <c r="F477" s="250" t="s">
        <v>764</v>
      </c>
      <c r="G477" s="248"/>
      <c r="H477" s="249" t="s">
        <v>21</v>
      </c>
      <c r="I477" s="251"/>
      <c r="J477" s="248"/>
      <c r="K477" s="248"/>
      <c r="L477" s="252"/>
      <c r="M477" s="253"/>
      <c r="N477" s="254"/>
      <c r="O477" s="254"/>
      <c r="P477" s="254"/>
      <c r="Q477" s="254"/>
      <c r="R477" s="254"/>
      <c r="S477" s="254"/>
      <c r="T477" s="255"/>
      <c r="U477" s="13"/>
      <c r="V477" s="13"/>
      <c r="W477" s="13"/>
      <c r="X477" s="13"/>
      <c r="Y477" s="13"/>
      <c r="Z477" s="13"/>
      <c r="AA477" s="13"/>
      <c r="AB477" s="13"/>
      <c r="AC477" s="13"/>
      <c r="AD477" s="13"/>
      <c r="AE477" s="13"/>
      <c r="AT477" s="256" t="s">
        <v>270</v>
      </c>
      <c r="AU477" s="256" t="s">
        <v>83</v>
      </c>
      <c r="AV477" s="13" t="s">
        <v>81</v>
      </c>
      <c r="AW477" s="13" t="s">
        <v>34</v>
      </c>
      <c r="AX477" s="13" t="s">
        <v>74</v>
      </c>
      <c r="AY477" s="256" t="s">
        <v>259</v>
      </c>
    </row>
    <row r="478" s="14" customFormat="1">
      <c r="A478" s="14"/>
      <c r="B478" s="257"/>
      <c r="C478" s="258"/>
      <c r="D478" s="243" t="s">
        <v>270</v>
      </c>
      <c r="E478" s="259" t="s">
        <v>21</v>
      </c>
      <c r="F478" s="260" t="s">
        <v>765</v>
      </c>
      <c r="G478" s="258"/>
      <c r="H478" s="261">
        <v>19.84</v>
      </c>
      <c r="I478" s="262"/>
      <c r="J478" s="258"/>
      <c r="K478" s="258"/>
      <c r="L478" s="263"/>
      <c r="M478" s="264"/>
      <c r="N478" s="265"/>
      <c r="O478" s="265"/>
      <c r="P478" s="265"/>
      <c r="Q478" s="265"/>
      <c r="R478" s="265"/>
      <c r="S478" s="265"/>
      <c r="T478" s="266"/>
      <c r="U478" s="14"/>
      <c r="V478" s="14"/>
      <c r="W478" s="14"/>
      <c r="X478" s="14"/>
      <c r="Y478" s="14"/>
      <c r="Z478" s="14"/>
      <c r="AA478" s="14"/>
      <c r="AB478" s="14"/>
      <c r="AC478" s="14"/>
      <c r="AD478" s="14"/>
      <c r="AE478" s="14"/>
      <c r="AT478" s="267" t="s">
        <v>270</v>
      </c>
      <c r="AU478" s="267" t="s">
        <v>83</v>
      </c>
      <c r="AV478" s="14" t="s">
        <v>83</v>
      </c>
      <c r="AW478" s="14" t="s">
        <v>34</v>
      </c>
      <c r="AX478" s="14" t="s">
        <v>74</v>
      </c>
      <c r="AY478" s="267" t="s">
        <v>259</v>
      </c>
    </row>
    <row r="479" s="15" customFormat="1">
      <c r="A479" s="15"/>
      <c r="B479" s="268"/>
      <c r="C479" s="269"/>
      <c r="D479" s="243" t="s">
        <v>270</v>
      </c>
      <c r="E479" s="270" t="s">
        <v>21</v>
      </c>
      <c r="F479" s="271" t="s">
        <v>273</v>
      </c>
      <c r="G479" s="269"/>
      <c r="H479" s="272">
        <v>19.84</v>
      </c>
      <c r="I479" s="273"/>
      <c r="J479" s="269"/>
      <c r="K479" s="269"/>
      <c r="L479" s="274"/>
      <c r="M479" s="275"/>
      <c r="N479" s="276"/>
      <c r="O479" s="276"/>
      <c r="P479" s="276"/>
      <c r="Q479" s="276"/>
      <c r="R479" s="276"/>
      <c r="S479" s="276"/>
      <c r="T479" s="277"/>
      <c r="U479" s="15"/>
      <c r="V479" s="15"/>
      <c r="W479" s="15"/>
      <c r="X479" s="15"/>
      <c r="Y479" s="15"/>
      <c r="Z479" s="15"/>
      <c r="AA479" s="15"/>
      <c r="AB479" s="15"/>
      <c r="AC479" s="15"/>
      <c r="AD479" s="15"/>
      <c r="AE479" s="15"/>
      <c r="AT479" s="278" t="s">
        <v>270</v>
      </c>
      <c r="AU479" s="278" t="s">
        <v>83</v>
      </c>
      <c r="AV479" s="15" t="s">
        <v>266</v>
      </c>
      <c r="AW479" s="15" t="s">
        <v>34</v>
      </c>
      <c r="AX479" s="15" t="s">
        <v>81</v>
      </c>
      <c r="AY479" s="278" t="s">
        <v>259</v>
      </c>
    </row>
    <row r="480" s="2" customFormat="1" ht="33" customHeight="1">
      <c r="A480" s="40"/>
      <c r="B480" s="41"/>
      <c r="C480" s="230" t="s">
        <v>766</v>
      </c>
      <c r="D480" s="230" t="s">
        <v>261</v>
      </c>
      <c r="E480" s="231" t="s">
        <v>767</v>
      </c>
      <c r="F480" s="232" t="s">
        <v>768</v>
      </c>
      <c r="G480" s="233" t="s">
        <v>432</v>
      </c>
      <c r="H480" s="234">
        <v>3</v>
      </c>
      <c r="I480" s="235"/>
      <c r="J480" s="236">
        <f>ROUND(I480*H480,2)</f>
        <v>0</v>
      </c>
      <c r="K480" s="232" t="s">
        <v>265</v>
      </c>
      <c r="L480" s="46"/>
      <c r="M480" s="237" t="s">
        <v>21</v>
      </c>
      <c r="N480" s="238" t="s">
        <v>46</v>
      </c>
      <c r="O480" s="86"/>
      <c r="P480" s="239">
        <f>O480*H480</f>
        <v>0</v>
      </c>
      <c r="Q480" s="239">
        <v>0.04684</v>
      </c>
      <c r="R480" s="239">
        <f>Q480*H480</f>
        <v>0.14052000000000001</v>
      </c>
      <c r="S480" s="239">
        <v>0</v>
      </c>
      <c r="T480" s="240">
        <f>S480*H480</f>
        <v>0</v>
      </c>
      <c r="U480" s="40"/>
      <c r="V480" s="40"/>
      <c r="W480" s="40"/>
      <c r="X480" s="40"/>
      <c r="Y480" s="40"/>
      <c r="Z480" s="40"/>
      <c r="AA480" s="40"/>
      <c r="AB480" s="40"/>
      <c r="AC480" s="40"/>
      <c r="AD480" s="40"/>
      <c r="AE480" s="40"/>
      <c r="AR480" s="241" t="s">
        <v>266</v>
      </c>
      <c r="AT480" s="241" t="s">
        <v>261</v>
      </c>
      <c r="AU480" s="241" t="s">
        <v>83</v>
      </c>
      <c r="AY480" s="19" t="s">
        <v>259</v>
      </c>
      <c r="BE480" s="242">
        <f>IF(N480="základní",J480,0)</f>
        <v>0</v>
      </c>
      <c r="BF480" s="242">
        <f>IF(N480="snížená",J480,0)</f>
        <v>0</v>
      </c>
      <c r="BG480" s="242">
        <f>IF(N480="zákl. přenesená",J480,0)</f>
        <v>0</v>
      </c>
      <c r="BH480" s="242">
        <f>IF(N480="sníž. přenesená",J480,0)</f>
        <v>0</v>
      </c>
      <c r="BI480" s="242">
        <f>IF(N480="nulová",J480,0)</f>
        <v>0</v>
      </c>
      <c r="BJ480" s="19" t="s">
        <v>83</v>
      </c>
      <c r="BK480" s="242">
        <f>ROUND(I480*H480,2)</f>
        <v>0</v>
      </c>
      <c r="BL480" s="19" t="s">
        <v>266</v>
      </c>
      <c r="BM480" s="241" t="s">
        <v>769</v>
      </c>
    </row>
    <row r="481" s="2" customFormat="1">
      <c r="A481" s="40"/>
      <c r="B481" s="41"/>
      <c r="C481" s="42"/>
      <c r="D481" s="243" t="s">
        <v>268</v>
      </c>
      <c r="E481" s="42"/>
      <c r="F481" s="244" t="s">
        <v>770</v>
      </c>
      <c r="G481" s="42"/>
      <c r="H481" s="42"/>
      <c r="I481" s="150"/>
      <c r="J481" s="42"/>
      <c r="K481" s="42"/>
      <c r="L481" s="46"/>
      <c r="M481" s="245"/>
      <c r="N481" s="246"/>
      <c r="O481" s="86"/>
      <c r="P481" s="86"/>
      <c r="Q481" s="86"/>
      <c r="R481" s="86"/>
      <c r="S481" s="86"/>
      <c r="T481" s="87"/>
      <c r="U481" s="40"/>
      <c r="V481" s="40"/>
      <c r="W481" s="40"/>
      <c r="X481" s="40"/>
      <c r="Y481" s="40"/>
      <c r="Z481" s="40"/>
      <c r="AA481" s="40"/>
      <c r="AB481" s="40"/>
      <c r="AC481" s="40"/>
      <c r="AD481" s="40"/>
      <c r="AE481" s="40"/>
      <c r="AT481" s="19" t="s">
        <v>268</v>
      </c>
      <c r="AU481" s="19" t="s">
        <v>83</v>
      </c>
    </row>
    <row r="482" s="14" customFormat="1">
      <c r="A482" s="14"/>
      <c r="B482" s="257"/>
      <c r="C482" s="258"/>
      <c r="D482" s="243" t="s">
        <v>270</v>
      </c>
      <c r="E482" s="259" t="s">
        <v>21</v>
      </c>
      <c r="F482" s="260" t="s">
        <v>94</v>
      </c>
      <c r="G482" s="258"/>
      <c r="H482" s="261">
        <v>3</v>
      </c>
      <c r="I482" s="262"/>
      <c r="J482" s="258"/>
      <c r="K482" s="258"/>
      <c r="L482" s="263"/>
      <c r="M482" s="264"/>
      <c r="N482" s="265"/>
      <c r="O482" s="265"/>
      <c r="P482" s="265"/>
      <c r="Q482" s="265"/>
      <c r="R482" s="265"/>
      <c r="S482" s="265"/>
      <c r="T482" s="266"/>
      <c r="U482" s="14"/>
      <c r="V482" s="14"/>
      <c r="W482" s="14"/>
      <c r="X482" s="14"/>
      <c r="Y482" s="14"/>
      <c r="Z482" s="14"/>
      <c r="AA482" s="14"/>
      <c r="AB482" s="14"/>
      <c r="AC482" s="14"/>
      <c r="AD482" s="14"/>
      <c r="AE482" s="14"/>
      <c r="AT482" s="267" t="s">
        <v>270</v>
      </c>
      <c r="AU482" s="267" t="s">
        <v>83</v>
      </c>
      <c r="AV482" s="14" t="s">
        <v>83</v>
      </c>
      <c r="AW482" s="14" t="s">
        <v>34</v>
      </c>
      <c r="AX482" s="14" t="s">
        <v>74</v>
      </c>
      <c r="AY482" s="267" t="s">
        <v>259</v>
      </c>
    </row>
    <row r="483" s="15" customFormat="1">
      <c r="A483" s="15"/>
      <c r="B483" s="268"/>
      <c r="C483" s="269"/>
      <c r="D483" s="243" t="s">
        <v>270</v>
      </c>
      <c r="E483" s="270" t="s">
        <v>21</v>
      </c>
      <c r="F483" s="271" t="s">
        <v>273</v>
      </c>
      <c r="G483" s="269"/>
      <c r="H483" s="272">
        <v>3</v>
      </c>
      <c r="I483" s="273"/>
      <c r="J483" s="269"/>
      <c r="K483" s="269"/>
      <c r="L483" s="274"/>
      <c r="M483" s="275"/>
      <c r="N483" s="276"/>
      <c r="O483" s="276"/>
      <c r="P483" s="276"/>
      <c r="Q483" s="276"/>
      <c r="R483" s="276"/>
      <c r="S483" s="276"/>
      <c r="T483" s="277"/>
      <c r="U483" s="15"/>
      <c r="V483" s="15"/>
      <c r="W483" s="15"/>
      <c r="X483" s="15"/>
      <c r="Y483" s="15"/>
      <c r="Z483" s="15"/>
      <c r="AA483" s="15"/>
      <c r="AB483" s="15"/>
      <c r="AC483" s="15"/>
      <c r="AD483" s="15"/>
      <c r="AE483" s="15"/>
      <c r="AT483" s="278" t="s">
        <v>270</v>
      </c>
      <c r="AU483" s="278" t="s">
        <v>83</v>
      </c>
      <c r="AV483" s="15" t="s">
        <v>266</v>
      </c>
      <c r="AW483" s="15" t="s">
        <v>34</v>
      </c>
      <c r="AX483" s="15" t="s">
        <v>81</v>
      </c>
      <c r="AY483" s="278" t="s">
        <v>259</v>
      </c>
    </row>
    <row r="484" s="2" customFormat="1" ht="21.75" customHeight="1">
      <c r="A484" s="40"/>
      <c r="B484" s="41"/>
      <c r="C484" s="280" t="s">
        <v>771</v>
      </c>
      <c r="D484" s="280" t="s">
        <v>438</v>
      </c>
      <c r="E484" s="281" t="s">
        <v>772</v>
      </c>
      <c r="F484" s="282" t="s">
        <v>773</v>
      </c>
      <c r="G484" s="283" t="s">
        <v>432</v>
      </c>
      <c r="H484" s="284">
        <v>1</v>
      </c>
      <c r="I484" s="285"/>
      <c r="J484" s="286">
        <f>ROUND(I484*H484,2)</f>
        <v>0</v>
      </c>
      <c r="K484" s="282" t="s">
        <v>265</v>
      </c>
      <c r="L484" s="287"/>
      <c r="M484" s="288" t="s">
        <v>21</v>
      </c>
      <c r="N484" s="289" t="s">
        <v>46</v>
      </c>
      <c r="O484" s="86"/>
      <c r="P484" s="239">
        <f>O484*H484</f>
        <v>0</v>
      </c>
      <c r="Q484" s="239">
        <v>0.012489999999999999</v>
      </c>
      <c r="R484" s="239">
        <f>Q484*H484</f>
        <v>0.012489999999999999</v>
      </c>
      <c r="S484" s="239">
        <v>0</v>
      </c>
      <c r="T484" s="240">
        <f>S484*H484</f>
        <v>0</v>
      </c>
      <c r="U484" s="40"/>
      <c r="V484" s="40"/>
      <c r="W484" s="40"/>
      <c r="X484" s="40"/>
      <c r="Y484" s="40"/>
      <c r="Z484" s="40"/>
      <c r="AA484" s="40"/>
      <c r="AB484" s="40"/>
      <c r="AC484" s="40"/>
      <c r="AD484" s="40"/>
      <c r="AE484" s="40"/>
      <c r="AR484" s="241" t="s">
        <v>303</v>
      </c>
      <c r="AT484" s="241" t="s">
        <v>438</v>
      </c>
      <c r="AU484" s="241" t="s">
        <v>83</v>
      </c>
      <c r="AY484" s="19" t="s">
        <v>259</v>
      </c>
      <c r="BE484" s="242">
        <f>IF(N484="základní",J484,0)</f>
        <v>0</v>
      </c>
      <c r="BF484" s="242">
        <f>IF(N484="snížená",J484,0)</f>
        <v>0</v>
      </c>
      <c r="BG484" s="242">
        <f>IF(N484="zákl. přenesená",J484,0)</f>
        <v>0</v>
      </c>
      <c r="BH484" s="242">
        <f>IF(N484="sníž. přenesená",J484,0)</f>
        <v>0</v>
      </c>
      <c r="BI484" s="242">
        <f>IF(N484="nulová",J484,0)</f>
        <v>0</v>
      </c>
      <c r="BJ484" s="19" t="s">
        <v>83</v>
      </c>
      <c r="BK484" s="242">
        <f>ROUND(I484*H484,2)</f>
        <v>0</v>
      </c>
      <c r="BL484" s="19" t="s">
        <v>266</v>
      </c>
      <c r="BM484" s="241" t="s">
        <v>774</v>
      </c>
    </row>
    <row r="485" s="2" customFormat="1" ht="21.75" customHeight="1">
      <c r="A485" s="40"/>
      <c r="B485" s="41"/>
      <c r="C485" s="280" t="s">
        <v>775</v>
      </c>
      <c r="D485" s="280" t="s">
        <v>438</v>
      </c>
      <c r="E485" s="281" t="s">
        <v>776</v>
      </c>
      <c r="F485" s="282" t="s">
        <v>777</v>
      </c>
      <c r="G485" s="283" t="s">
        <v>432</v>
      </c>
      <c r="H485" s="284">
        <v>2</v>
      </c>
      <c r="I485" s="285"/>
      <c r="J485" s="286">
        <f>ROUND(I485*H485,2)</f>
        <v>0</v>
      </c>
      <c r="K485" s="282" t="s">
        <v>265</v>
      </c>
      <c r="L485" s="287"/>
      <c r="M485" s="288" t="s">
        <v>21</v>
      </c>
      <c r="N485" s="289" t="s">
        <v>46</v>
      </c>
      <c r="O485" s="86"/>
      <c r="P485" s="239">
        <f>O485*H485</f>
        <v>0</v>
      </c>
      <c r="Q485" s="239">
        <v>0.01272</v>
      </c>
      <c r="R485" s="239">
        <f>Q485*H485</f>
        <v>0.025440000000000001</v>
      </c>
      <c r="S485" s="239">
        <v>0</v>
      </c>
      <c r="T485" s="240">
        <f>S485*H485</f>
        <v>0</v>
      </c>
      <c r="U485" s="40"/>
      <c r="V485" s="40"/>
      <c r="W485" s="40"/>
      <c r="X485" s="40"/>
      <c r="Y485" s="40"/>
      <c r="Z485" s="40"/>
      <c r="AA485" s="40"/>
      <c r="AB485" s="40"/>
      <c r="AC485" s="40"/>
      <c r="AD485" s="40"/>
      <c r="AE485" s="40"/>
      <c r="AR485" s="241" t="s">
        <v>303</v>
      </c>
      <c r="AT485" s="241" t="s">
        <v>438</v>
      </c>
      <c r="AU485" s="241" t="s">
        <v>83</v>
      </c>
      <c r="AY485" s="19" t="s">
        <v>259</v>
      </c>
      <c r="BE485" s="242">
        <f>IF(N485="základní",J485,0)</f>
        <v>0</v>
      </c>
      <c r="BF485" s="242">
        <f>IF(N485="snížená",J485,0)</f>
        <v>0</v>
      </c>
      <c r="BG485" s="242">
        <f>IF(N485="zákl. přenesená",J485,0)</f>
        <v>0</v>
      </c>
      <c r="BH485" s="242">
        <f>IF(N485="sníž. přenesená",J485,0)</f>
        <v>0</v>
      </c>
      <c r="BI485" s="242">
        <f>IF(N485="nulová",J485,0)</f>
        <v>0</v>
      </c>
      <c r="BJ485" s="19" t="s">
        <v>83</v>
      </c>
      <c r="BK485" s="242">
        <f>ROUND(I485*H485,2)</f>
        <v>0</v>
      </c>
      <c r="BL485" s="19" t="s">
        <v>266</v>
      </c>
      <c r="BM485" s="241" t="s">
        <v>778</v>
      </c>
    </row>
    <row r="486" s="12" customFormat="1" ht="22.8" customHeight="1">
      <c r="A486" s="12"/>
      <c r="B486" s="214"/>
      <c r="C486" s="215"/>
      <c r="D486" s="216" t="s">
        <v>73</v>
      </c>
      <c r="E486" s="228" t="s">
        <v>310</v>
      </c>
      <c r="F486" s="228" t="s">
        <v>779</v>
      </c>
      <c r="G486" s="215"/>
      <c r="H486" s="215"/>
      <c r="I486" s="218"/>
      <c r="J486" s="229">
        <f>BK486</f>
        <v>0</v>
      </c>
      <c r="K486" s="215"/>
      <c r="L486" s="220"/>
      <c r="M486" s="221"/>
      <c r="N486" s="222"/>
      <c r="O486" s="222"/>
      <c r="P486" s="223">
        <f>SUM(P487:P604)</f>
        <v>0</v>
      </c>
      <c r="Q486" s="222"/>
      <c r="R486" s="223">
        <f>SUM(R487:R604)</f>
        <v>1.4816615000000002</v>
      </c>
      <c r="S486" s="222"/>
      <c r="T486" s="224">
        <f>SUM(T487:T604)</f>
        <v>45.589601999999999</v>
      </c>
      <c r="U486" s="12"/>
      <c r="V486" s="12"/>
      <c r="W486" s="12"/>
      <c r="X486" s="12"/>
      <c r="Y486" s="12"/>
      <c r="Z486" s="12"/>
      <c r="AA486" s="12"/>
      <c r="AB486" s="12"/>
      <c r="AC486" s="12"/>
      <c r="AD486" s="12"/>
      <c r="AE486" s="12"/>
      <c r="AR486" s="225" t="s">
        <v>81</v>
      </c>
      <c r="AT486" s="226" t="s">
        <v>73</v>
      </c>
      <c r="AU486" s="226" t="s">
        <v>81</v>
      </c>
      <c r="AY486" s="225" t="s">
        <v>259</v>
      </c>
      <c r="BK486" s="227">
        <f>SUM(BK487:BK604)</f>
        <v>0</v>
      </c>
    </row>
    <row r="487" s="2" customFormat="1" ht="44.25" customHeight="1">
      <c r="A487" s="40"/>
      <c r="B487" s="41"/>
      <c r="C487" s="230" t="s">
        <v>780</v>
      </c>
      <c r="D487" s="230" t="s">
        <v>261</v>
      </c>
      <c r="E487" s="231" t="s">
        <v>781</v>
      </c>
      <c r="F487" s="232" t="s">
        <v>782</v>
      </c>
      <c r="G487" s="233" t="s">
        <v>358</v>
      </c>
      <c r="H487" s="234">
        <v>380.505</v>
      </c>
      <c r="I487" s="235"/>
      <c r="J487" s="236">
        <f>ROUND(I487*H487,2)</f>
        <v>0</v>
      </c>
      <c r="K487" s="232" t="s">
        <v>265</v>
      </c>
      <c r="L487" s="46"/>
      <c r="M487" s="237" t="s">
        <v>21</v>
      </c>
      <c r="N487" s="238" t="s">
        <v>46</v>
      </c>
      <c r="O487" s="86"/>
      <c r="P487" s="239">
        <f>O487*H487</f>
        <v>0</v>
      </c>
      <c r="Q487" s="239">
        <v>0</v>
      </c>
      <c r="R487" s="239">
        <f>Q487*H487</f>
        <v>0</v>
      </c>
      <c r="S487" s="239">
        <v>0</v>
      </c>
      <c r="T487" s="240">
        <f>S487*H487</f>
        <v>0</v>
      </c>
      <c r="U487" s="40"/>
      <c r="V487" s="40"/>
      <c r="W487" s="40"/>
      <c r="X487" s="40"/>
      <c r="Y487" s="40"/>
      <c r="Z487" s="40"/>
      <c r="AA487" s="40"/>
      <c r="AB487" s="40"/>
      <c r="AC487" s="40"/>
      <c r="AD487" s="40"/>
      <c r="AE487" s="40"/>
      <c r="AR487" s="241" t="s">
        <v>266</v>
      </c>
      <c r="AT487" s="241" t="s">
        <v>261</v>
      </c>
      <c r="AU487" s="241" t="s">
        <v>83</v>
      </c>
      <c r="AY487" s="19" t="s">
        <v>259</v>
      </c>
      <c r="BE487" s="242">
        <f>IF(N487="základní",J487,0)</f>
        <v>0</v>
      </c>
      <c r="BF487" s="242">
        <f>IF(N487="snížená",J487,0)</f>
        <v>0</v>
      </c>
      <c r="BG487" s="242">
        <f>IF(N487="zákl. přenesená",J487,0)</f>
        <v>0</v>
      </c>
      <c r="BH487" s="242">
        <f>IF(N487="sníž. přenesená",J487,0)</f>
        <v>0</v>
      </c>
      <c r="BI487" s="242">
        <f>IF(N487="nulová",J487,0)</f>
        <v>0</v>
      </c>
      <c r="BJ487" s="19" t="s">
        <v>83</v>
      </c>
      <c r="BK487" s="242">
        <f>ROUND(I487*H487,2)</f>
        <v>0</v>
      </c>
      <c r="BL487" s="19" t="s">
        <v>266</v>
      </c>
      <c r="BM487" s="241" t="s">
        <v>783</v>
      </c>
    </row>
    <row r="488" s="2" customFormat="1">
      <c r="A488" s="40"/>
      <c r="B488" s="41"/>
      <c r="C488" s="42"/>
      <c r="D488" s="243" t="s">
        <v>268</v>
      </c>
      <c r="E488" s="42"/>
      <c r="F488" s="244" t="s">
        <v>784</v>
      </c>
      <c r="G488" s="42"/>
      <c r="H488" s="42"/>
      <c r="I488" s="150"/>
      <c r="J488" s="42"/>
      <c r="K488" s="42"/>
      <c r="L488" s="46"/>
      <c r="M488" s="245"/>
      <c r="N488" s="246"/>
      <c r="O488" s="86"/>
      <c r="P488" s="86"/>
      <c r="Q488" s="86"/>
      <c r="R488" s="86"/>
      <c r="S488" s="86"/>
      <c r="T488" s="87"/>
      <c r="U488" s="40"/>
      <c r="V488" s="40"/>
      <c r="W488" s="40"/>
      <c r="X488" s="40"/>
      <c r="Y488" s="40"/>
      <c r="Z488" s="40"/>
      <c r="AA488" s="40"/>
      <c r="AB488" s="40"/>
      <c r="AC488" s="40"/>
      <c r="AD488" s="40"/>
      <c r="AE488" s="40"/>
      <c r="AT488" s="19" t="s">
        <v>268</v>
      </c>
      <c r="AU488" s="19" t="s">
        <v>83</v>
      </c>
    </row>
    <row r="489" s="14" customFormat="1">
      <c r="A489" s="14"/>
      <c r="B489" s="257"/>
      <c r="C489" s="258"/>
      <c r="D489" s="243" t="s">
        <v>270</v>
      </c>
      <c r="E489" s="259" t="s">
        <v>21</v>
      </c>
      <c r="F489" s="260" t="s">
        <v>785</v>
      </c>
      <c r="G489" s="258"/>
      <c r="H489" s="261">
        <v>64.739999999999995</v>
      </c>
      <c r="I489" s="262"/>
      <c r="J489" s="258"/>
      <c r="K489" s="258"/>
      <c r="L489" s="263"/>
      <c r="M489" s="264"/>
      <c r="N489" s="265"/>
      <c r="O489" s="265"/>
      <c r="P489" s="265"/>
      <c r="Q489" s="265"/>
      <c r="R489" s="265"/>
      <c r="S489" s="265"/>
      <c r="T489" s="266"/>
      <c r="U489" s="14"/>
      <c r="V489" s="14"/>
      <c r="W489" s="14"/>
      <c r="X489" s="14"/>
      <c r="Y489" s="14"/>
      <c r="Z489" s="14"/>
      <c r="AA489" s="14"/>
      <c r="AB489" s="14"/>
      <c r="AC489" s="14"/>
      <c r="AD489" s="14"/>
      <c r="AE489" s="14"/>
      <c r="AT489" s="267" t="s">
        <v>270</v>
      </c>
      <c r="AU489" s="267" t="s">
        <v>83</v>
      </c>
      <c r="AV489" s="14" t="s">
        <v>83</v>
      </c>
      <c r="AW489" s="14" t="s">
        <v>34</v>
      </c>
      <c r="AX489" s="14" t="s">
        <v>74</v>
      </c>
      <c r="AY489" s="267" t="s">
        <v>259</v>
      </c>
    </row>
    <row r="490" s="14" customFormat="1">
      <c r="A490" s="14"/>
      <c r="B490" s="257"/>
      <c r="C490" s="258"/>
      <c r="D490" s="243" t="s">
        <v>270</v>
      </c>
      <c r="E490" s="259" t="s">
        <v>21</v>
      </c>
      <c r="F490" s="260" t="s">
        <v>786</v>
      </c>
      <c r="G490" s="258"/>
      <c r="H490" s="261">
        <v>70.965000000000003</v>
      </c>
      <c r="I490" s="262"/>
      <c r="J490" s="258"/>
      <c r="K490" s="258"/>
      <c r="L490" s="263"/>
      <c r="M490" s="264"/>
      <c r="N490" s="265"/>
      <c r="O490" s="265"/>
      <c r="P490" s="265"/>
      <c r="Q490" s="265"/>
      <c r="R490" s="265"/>
      <c r="S490" s="265"/>
      <c r="T490" s="266"/>
      <c r="U490" s="14"/>
      <c r="V490" s="14"/>
      <c r="W490" s="14"/>
      <c r="X490" s="14"/>
      <c r="Y490" s="14"/>
      <c r="Z490" s="14"/>
      <c r="AA490" s="14"/>
      <c r="AB490" s="14"/>
      <c r="AC490" s="14"/>
      <c r="AD490" s="14"/>
      <c r="AE490" s="14"/>
      <c r="AT490" s="267" t="s">
        <v>270</v>
      </c>
      <c r="AU490" s="267" t="s">
        <v>83</v>
      </c>
      <c r="AV490" s="14" t="s">
        <v>83</v>
      </c>
      <c r="AW490" s="14" t="s">
        <v>34</v>
      </c>
      <c r="AX490" s="14" t="s">
        <v>74</v>
      </c>
      <c r="AY490" s="267" t="s">
        <v>259</v>
      </c>
    </row>
    <row r="491" s="14" customFormat="1">
      <c r="A491" s="14"/>
      <c r="B491" s="257"/>
      <c r="C491" s="258"/>
      <c r="D491" s="243" t="s">
        <v>270</v>
      </c>
      <c r="E491" s="259" t="s">
        <v>21</v>
      </c>
      <c r="F491" s="260" t="s">
        <v>787</v>
      </c>
      <c r="G491" s="258"/>
      <c r="H491" s="261">
        <v>120</v>
      </c>
      <c r="I491" s="262"/>
      <c r="J491" s="258"/>
      <c r="K491" s="258"/>
      <c r="L491" s="263"/>
      <c r="M491" s="264"/>
      <c r="N491" s="265"/>
      <c r="O491" s="265"/>
      <c r="P491" s="265"/>
      <c r="Q491" s="265"/>
      <c r="R491" s="265"/>
      <c r="S491" s="265"/>
      <c r="T491" s="266"/>
      <c r="U491" s="14"/>
      <c r="V491" s="14"/>
      <c r="W491" s="14"/>
      <c r="X491" s="14"/>
      <c r="Y491" s="14"/>
      <c r="Z491" s="14"/>
      <c r="AA491" s="14"/>
      <c r="AB491" s="14"/>
      <c r="AC491" s="14"/>
      <c r="AD491" s="14"/>
      <c r="AE491" s="14"/>
      <c r="AT491" s="267" t="s">
        <v>270</v>
      </c>
      <c r="AU491" s="267" t="s">
        <v>83</v>
      </c>
      <c r="AV491" s="14" t="s">
        <v>83</v>
      </c>
      <c r="AW491" s="14" t="s">
        <v>34</v>
      </c>
      <c r="AX491" s="14" t="s">
        <v>74</v>
      </c>
      <c r="AY491" s="267" t="s">
        <v>259</v>
      </c>
    </row>
    <row r="492" s="14" customFormat="1">
      <c r="A492" s="14"/>
      <c r="B492" s="257"/>
      <c r="C492" s="258"/>
      <c r="D492" s="243" t="s">
        <v>270</v>
      </c>
      <c r="E492" s="259" t="s">
        <v>21</v>
      </c>
      <c r="F492" s="260" t="s">
        <v>788</v>
      </c>
      <c r="G492" s="258"/>
      <c r="H492" s="261">
        <v>124.8</v>
      </c>
      <c r="I492" s="262"/>
      <c r="J492" s="258"/>
      <c r="K492" s="258"/>
      <c r="L492" s="263"/>
      <c r="M492" s="264"/>
      <c r="N492" s="265"/>
      <c r="O492" s="265"/>
      <c r="P492" s="265"/>
      <c r="Q492" s="265"/>
      <c r="R492" s="265"/>
      <c r="S492" s="265"/>
      <c r="T492" s="266"/>
      <c r="U492" s="14"/>
      <c r="V492" s="14"/>
      <c r="W492" s="14"/>
      <c r="X492" s="14"/>
      <c r="Y492" s="14"/>
      <c r="Z492" s="14"/>
      <c r="AA492" s="14"/>
      <c r="AB492" s="14"/>
      <c r="AC492" s="14"/>
      <c r="AD492" s="14"/>
      <c r="AE492" s="14"/>
      <c r="AT492" s="267" t="s">
        <v>270</v>
      </c>
      <c r="AU492" s="267" t="s">
        <v>83</v>
      </c>
      <c r="AV492" s="14" t="s">
        <v>83</v>
      </c>
      <c r="AW492" s="14" t="s">
        <v>34</v>
      </c>
      <c r="AX492" s="14" t="s">
        <v>74</v>
      </c>
      <c r="AY492" s="267" t="s">
        <v>259</v>
      </c>
    </row>
    <row r="493" s="15" customFormat="1">
      <c r="A493" s="15"/>
      <c r="B493" s="268"/>
      <c r="C493" s="269"/>
      <c r="D493" s="243" t="s">
        <v>270</v>
      </c>
      <c r="E493" s="270" t="s">
        <v>21</v>
      </c>
      <c r="F493" s="271" t="s">
        <v>273</v>
      </c>
      <c r="G493" s="269"/>
      <c r="H493" s="272">
        <v>380.505</v>
      </c>
      <c r="I493" s="273"/>
      <c r="J493" s="269"/>
      <c r="K493" s="269"/>
      <c r="L493" s="274"/>
      <c r="M493" s="275"/>
      <c r="N493" s="276"/>
      <c r="O493" s="276"/>
      <c r="P493" s="276"/>
      <c r="Q493" s="276"/>
      <c r="R493" s="276"/>
      <c r="S493" s="276"/>
      <c r="T493" s="277"/>
      <c r="U493" s="15"/>
      <c r="V493" s="15"/>
      <c r="W493" s="15"/>
      <c r="X493" s="15"/>
      <c r="Y493" s="15"/>
      <c r="Z493" s="15"/>
      <c r="AA493" s="15"/>
      <c r="AB493" s="15"/>
      <c r="AC493" s="15"/>
      <c r="AD493" s="15"/>
      <c r="AE493" s="15"/>
      <c r="AT493" s="278" t="s">
        <v>270</v>
      </c>
      <c r="AU493" s="278" t="s">
        <v>83</v>
      </c>
      <c r="AV493" s="15" t="s">
        <v>266</v>
      </c>
      <c r="AW493" s="15" t="s">
        <v>34</v>
      </c>
      <c r="AX493" s="15" t="s">
        <v>81</v>
      </c>
      <c r="AY493" s="278" t="s">
        <v>259</v>
      </c>
    </row>
    <row r="494" s="2" customFormat="1" ht="44.25" customHeight="1">
      <c r="A494" s="40"/>
      <c r="B494" s="41"/>
      <c r="C494" s="230" t="s">
        <v>789</v>
      </c>
      <c r="D494" s="230" t="s">
        <v>261</v>
      </c>
      <c r="E494" s="231" t="s">
        <v>790</v>
      </c>
      <c r="F494" s="232" t="s">
        <v>791</v>
      </c>
      <c r="G494" s="233" t="s">
        <v>358</v>
      </c>
      <c r="H494" s="234">
        <v>11415.15</v>
      </c>
      <c r="I494" s="235"/>
      <c r="J494" s="236">
        <f>ROUND(I494*H494,2)</f>
        <v>0</v>
      </c>
      <c r="K494" s="232" t="s">
        <v>265</v>
      </c>
      <c r="L494" s="46"/>
      <c r="M494" s="237" t="s">
        <v>21</v>
      </c>
      <c r="N494" s="238" t="s">
        <v>46</v>
      </c>
      <c r="O494" s="86"/>
      <c r="P494" s="239">
        <f>O494*H494</f>
        <v>0</v>
      </c>
      <c r="Q494" s="239">
        <v>0</v>
      </c>
      <c r="R494" s="239">
        <f>Q494*H494</f>
        <v>0</v>
      </c>
      <c r="S494" s="239">
        <v>0</v>
      </c>
      <c r="T494" s="240">
        <f>S494*H494</f>
        <v>0</v>
      </c>
      <c r="U494" s="40"/>
      <c r="V494" s="40"/>
      <c r="W494" s="40"/>
      <c r="X494" s="40"/>
      <c r="Y494" s="40"/>
      <c r="Z494" s="40"/>
      <c r="AA494" s="40"/>
      <c r="AB494" s="40"/>
      <c r="AC494" s="40"/>
      <c r="AD494" s="40"/>
      <c r="AE494" s="40"/>
      <c r="AR494" s="241" t="s">
        <v>266</v>
      </c>
      <c r="AT494" s="241" t="s">
        <v>261</v>
      </c>
      <c r="AU494" s="241" t="s">
        <v>83</v>
      </c>
      <c r="AY494" s="19" t="s">
        <v>259</v>
      </c>
      <c r="BE494" s="242">
        <f>IF(N494="základní",J494,0)</f>
        <v>0</v>
      </c>
      <c r="BF494" s="242">
        <f>IF(N494="snížená",J494,0)</f>
        <v>0</v>
      </c>
      <c r="BG494" s="242">
        <f>IF(N494="zákl. přenesená",J494,0)</f>
        <v>0</v>
      </c>
      <c r="BH494" s="242">
        <f>IF(N494="sníž. přenesená",J494,0)</f>
        <v>0</v>
      </c>
      <c r="BI494" s="242">
        <f>IF(N494="nulová",J494,0)</f>
        <v>0</v>
      </c>
      <c r="BJ494" s="19" t="s">
        <v>83</v>
      </c>
      <c r="BK494" s="242">
        <f>ROUND(I494*H494,2)</f>
        <v>0</v>
      </c>
      <c r="BL494" s="19" t="s">
        <v>266</v>
      </c>
      <c r="BM494" s="241" t="s">
        <v>792</v>
      </c>
    </row>
    <row r="495" s="2" customFormat="1">
      <c r="A495" s="40"/>
      <c r="B495" s="41"/>
      <c r="C495" s="42"/>
      <c r="D495" s="243" t="s">
        <v>268</v>
      </c>
      <c r="E495" s="42"/>
      <c r="F495" s="244" t="s">
        <v>784</v>
      </c>
      <c r="G495" s="42"/>
      <c r="H495" s="42"/>
      <c r="I495" s="150"/>
      <c r="J495" s="42"/>
      <c r="K495" s="42"/>
      <c r="L495" s="46"/>
      <c r="M495" s="245"/>
      <c r="N495" s="246"/>
      <c r="O495" s="86"/>
      <c r="P495" s="86"/>
      <c r="Q495" s="86"/>
      <c r="R495" s="86"/>
      <c r="S495" s="86"/>
      <c r="T495" s="87"/>
      <c r="U495" s="40"/>
      <c r="V495" s="40"/>
      <c r="W495" s="40"/>
      <c r="X495" s="40"/>
      <c r="Y495" s="40"/>
      <c r="Z495" s="40"/>
      <c r="AA495" s="40"/>
      <c r="AB495" s="40"/>
      <c r="AC495" s="40"/>
      <c r="AD495" s="40"/>
      <c r="AE495" s="40"/>
      <c r="AT495" s="19" t="s">
        <v>268</v>
      </c>
      <c r="AU495" s="19" t="s">
        <v>83</v>
      </c>
    </row>
    <row r="496" s="14" customFormat="1">
      <c r="A496" s="14"/>
      <c r="B496" s="257"/>
      <c r="C496" s="258"/>
      <c r="D496" s="243" t="s">
        <v>270</v>
      </c>
      <c r="E496" s="259" t="s">
        <v>21</v>
      </c>
      <c r="F496" s="260" t="s">
        <v>793</v>
      </c>
      <c r="G496" s="258"/>
      <c r="H496" s="261">
        <v>11415.15</v>
      </c>
      <c r="I496" s="262"/>
      <c r="J496" s="258"/>
      <c r="K496" s="258"/>
      <c r="L496" s="263"/>
      <c r="M496" s="264"/>
      <c r="N496" s="265"/>
      <c r="O496" s="265"/>
      <c r="P496" s="265"/>
      <c r="Q496" s="265"/>
      <c r="R496" s="265"/>
      <c r="S496" s="265"/>
      <c r="T496" s="266"/>
      <c r="U496" s="14"/>
      <c r="V496" s="14"/>
      <c r="W496" s="14"/>
      <c r="X496" s="14"/>
      <c r="Y496" s="14"/>
      <c r="Z496" s="14"/>
      <c r="AA496" s="14"/>
      <c r="AB496" s="14"/>
      <c r="AC496" s="14"/>
      <c r="AD496" s="14"/>
      <c r="AE496" s="14"/>
      <c r="AT496" s="267" t="s">
        <v>270</v>
      </c>
      <c r="AU496" s="267" t="s">
        <v>83</v>
      </c>
      <c r="AV496" s="14" t="s">
        <v>83</v>
      </c>
      <c r="AW496" s="14" t="s">
        <v>34</v>
      </c>
      <c r="AX496" s="14" t="s">
        <v>74</v>
      </c>
      <c r="AY496" s="267" t="s">
        <v>259</v>
      </c>
    </row>
    <row r="497" s="15" customFormat="1">
      <c r="A497" s="15"/>
      <c r="B497" s="268"/>
      <c r="C497" s="269"/>
      <c r="D497" s="243" t="s">
        <v>270</v>
      </c>
      <c r="E497" s="270" t="s">
        <v>21</v>
      </c>
      <c r="F497" s="271" t="s">
        <v>273</v>
      </c>
      <c r="G497" s="269"/>
      <c r="H497" s="272">
        <v>11415.15</v>
      </c>
      <c r="I497" s="273"/>
      <c r="J497" s="269"/>
      <c r="K497" s="269"/>
      <c r="L497" s="274"/>
      <c r="M497" s="275"/>
      <c r="N497" s="276"/>
      <c r="O497" s="276"/>
      <c r="P497" s="276"/>
      <c r="Q497" s="276"/>
      <c r="R497" s="276"/>
      <c r="S497" s="276"/>
      <c r="T497" s="277"/>
      <c r="U497" s="15"/>
      <c r="V497" s="15"/>
      <c r="W497" s="15"/>
      <c r="X497" s="15"/>
      <c r="Y497" s="15"/>
      <c r="Z497" s="15"/>
      <c r="AA497" s="15"/>
      <c r="AB497" s="15"/>
      <c r="AC497" s="15"/>
      <c r="AD497" s="15"/>
      <c r="AE497" s="15"/>
      <c r="AT497" s="278" t="s">
        <v>270</v>
      </c>
      <c r="AU497" s="278" t="s">
        <v>83</v>
      </c>
      <c r="AV497" s="15" t="s">
        <v>266</v>
      </c>
      <c r="AW497" s="15" t="s">
        <v>34</v>
      </c>
      <c r="AX497" s="15" t="s">
        <v>81</v>
      </c>
      <c r="AY497" s="278" t="s">
        <v>259</v>
      </c>
    </row>
    <row r="498" s="2" customFormat="1" ht="44.25" customHeight="1">
      <c r="A498" s="40"/>
      <c r="B498" s="41"/>
      <c r="C498" s="230" t="s">
        <v>794</v>
      </c>
      <c r="D498" s="230" t="s">
        <v>261</v>
      </c>
      <c r="E498" s="231" t="s">
        <v>795</v>
      </c>
      <c r="F498" s="232" t="s">
        <v>796</v>
      </c>
      <c r="G498" s="233" t="s">
        <v>358</v>
      </c>
      <c r="H498" s="234">
        <v>380.505</v>
      </c>
      <c r="I498" s="235"/>
      <c r="J498" s="236">
        <f>ROUND(I498*H498,2)</f>
        <v>0</v>
      </c>
      <c r="K498" s="232" t="s">
        <v>265</v>
      </c>
      <c r="L498" s="46"/>
      <c r="M498" s="237" t="s">
        <v>21</v>
      </c>
      <c r="N498" s="238" t="s">
        <v>46</v>
      </c>
      <c r="O498" s="86"/>
      <c r="P498" s="239">
        <f>O498*H498</f>
        <v>0</v>
      </c>
      <c r="Q498" s="239">
        <v>0</v>
      </c>
      <c r="R498" s="239">
        <f>Q498*H498</f>
        <v>0</v>
      </c>
      <c r="S498" s="239">
        <v>0</v>
      </c>
      <c r="T498" s="240">
        <f>S498*H498</f>
        <v>0</v>
      </c>
      <c r="U498" s="40"/>
      <c r="V498" s="40"/>
      <c r="W498" s="40"/>
      <c r="X498" s="40"/>
      <c r="Y498" s="40"/>
      <c r="Z498" s="40"/>
      <c r="AA498" s="40"/>
      <c r="AB498" s="40"/>
      <c r="AC498" s="40"/>
      <c r="AD498" s="40"/>
      <c r="AE498" s="40"/>
      <c r="AR498" s="241" t="s">
        <v>266</v>
      </c>
      <c r="AT498" s="241" t="s">
        <v>261</v>
      </c>
      <c r="AU498" s="241" t="s">
        <v>83</v>
      </c>
      <c r="AY498" s="19" t="s">
        <v>259</v>
      </c>
      <c r="BE498" s="242">
        <f>IF(N498="základní",J498,0)</f>
        <v>0</v>
      </c>
      <c r="BF498" s="242">
        <f>IF(N498="snížená",J498,0)</f>
        <v>0</v>
      </c>
      <c r="BG498" s="242">
        <f>IF(N498="zákl. přenesená",J498,0)</f>
        <v>0</v>
      </c>
      <c r="BH498" s="242">
        <f>IF(N498="sníž. přenesená",J498,0)</f>
        <v>0</v>
      </c>
      <c r="BI498" s="242">
        <f>IF(N498="nulová",J498,0)</f>
        <v>0</v>
      </c>
      <c r="BJ498" s="19" t="s">
        <v>83</v>
      </c>
      <c r="BK498" s="242">
        <f>ROUND(I498*H498,2)</f>
        <v>0</v>
      </c>
      <c r="BL498" s="19" t="s">
        <v>266</v>
      </c>
      <c r="BM498" s="241" t="s">
        <v>797</v>
      </c>
    </row>
    <row r="499" s="2" customFormat="1">
      <c r="A499" s="40"/>
      <c r="B499" s="41"/>
      <c r="C499" s="42"/>
      <c r="D499" s="243" t="s">
        <v>268</v>
      </c>
      <c r="E499" s="42"/>
      <c r="F499" s="244" t="s">
        <v>798</v>
      </c>
      <c r="G499" s="42"/>
      <c r="H499" s="42"/>
      <c r="I499" s="150"/>
      <c r="J499" s="42"/>
      <c r="K499" s="42"/>
      <c r="L499" s="46"/>
      <c r="M499" s="245"/>
      <c r="N499" s="246"/>
      <c r="O499" s="86"/>
      <c r="P499" s="86"/>
      <c r="Q499" s="86"/>
      <c r="R499" s="86"/>
      <c r="S499" s="86"/>
      <c r="T499" s="87"/>
      <c r="U499" s="40"/>
      <c r="V499" s="40"/>
      <c r="W499" s="40"/>
      <c r="X499" s="40"/>
      <c r="Y499" s="40"/>
      <c r="Z499" s="40"/>
      <c r="AA499" s="40"/>
      <c r="AB499" s="40"/>
      <c r="AC499" s="40"/>
      <c r="AD499" s="40"/>
      <c r="AE499" s="40"/>
      <c r="AT499" s="19" t="s">
        <v>268</v>
      </c>
      <c r="AU499" s="19" t="s">
        <v>83</v>
      </c>
    </row>
    <row r="500" s="14" customFormat="1">
      <c r="A500" s="14"/>
      <c r="B500" s="257"/>
      <c r="C500" s="258"/>
      <c r="D500" s="243" t="s">
        <v>270</v>
      </c>
      <c r="E500" s="259" t="s">
        <v>21</v>
      </c>
      <c r="F500" s="260" t="s">
        <v>799</v>
      </c>
      <c r="G500" s="258"/>
      <c r="H500" s="261">
        <v>380.505</v>
      </c>
      <c r="I500" s="262"/>
      <c r="J500" s="258"/>
      <c r="K500" s="258"/>
      <c r="L500" s="263"/>
      <c r="M500" s="264"/>
      <c r="N500" s="265"/>
      <c r="O500" s="265"/>
      <c r="P500" s="265"/>
      <c r="Q500" s="265"/>
      <c r="R500" s="265"/>
      <c r="S500" s="265"/>
      <c r="T500" s="266"/>
      <c r="U500" s="14"/>
      <c r="V500" s="14"/>
      <c r="W500" s="14"/>
      <c r="X500" s="14"/>
      <c r="Y500" s="14"/>
      <c r="Z500" s="14"/>
      <c r="AA500" s="14"/>
      <c r="AB500" s="14"/>
      <c r="AC500" s="14"/>
      <c r="AD500" s="14"/>
      <c r="AE500" s="14"/>
      <c r="AT500" s="267" t="s">
        <v>270</v>
      </c>
      <c r="AU500" s="267" t="s">
        <v>83</v>
      </c>
      <c r="AV500" s="14" t="s">
        <v>83</v>
      </c>
      <c r="AW500" s="14" t="s">
        <v>34</v>
      </c>
      <c r="AX500" s="14" t="s">
        <v>74</v>
      </c>
      <c r="AY500" s="267" t="s">
        <v>259</v>
      </c>
    </row>
    <row r="501" s="15" customFormat="1">
      <c r="A501" s="15"/>
      <c r="B501" s="268"/>
      <c r="C501" s="269"/>
      <c r="D501" s="243" t="s">
        <v>270</v>
      </c>
      <c r="E501" s="270" t="s">
        <v>21</v>
      </c>
      <c r="F501" s="271" t="s">
        <v>273</v>
      </c>
      <c r="G501" s="269"/>
      <c r="H501" s="272">
        <v>380.505</v>
      </c>
      <c r="I501" s="273"/>
      <c r="J501" s="269"/>
      <c r="K501" s="269"/>
      <c r="L501" s="274"/>
      <c r="M501" s="275"/>
      <c r="N501" s="276"/>
      <c r="O501" s="276"/>
      <c r="P501" s="276"/>
      <c r="Q501" s="276"/>
      <c r="R501" s="276"/>
      <c r="S501" s="276"/>
      <c r="T501" s="277"/>
      <c r="U501" s="15"/>
      <c r="V501" s="15"/>
      <c r="W501" s="15"/>
      <c r="X501" s="15"/>
      <c r="Y501" s="15"/>
      <c r="Z501" s="15"/>
      <c r="AA501" s="15"/>
      <c r="AB501" s="15"/>
      <c r="AC501" s="15"/>
      <c r="AD501" s="15"/>
      <c r="AE501" s="15"/>
      <c r="AT501" s="278" t="s">
        <v>270</v>
      </c>
      <c r="AU501" s="278" t="s">
        <v>83</v>
      </c>
      <c r="AV501" s="15" t="s">
        <v>266</v>
      </c>
      <c r="AW501" s="15" t="s">
        <v>34</v>
      </c>
      <c r="AX501" s="15" t="s">
        <v>81</v>
      </c>
      <c r="AY501" s="278" t="s">
        <v>259</v>
      </c>
    </row>
    <row r="502" s="2" customFormat="1" ht="21.75" customHeight="1">
      <c r="A502" s="40"/>
      <c r="B502" s="41"/>
      <c r="C502" s="230" t="s">
        <v>800</v>
      </c>
      <c r="D502" s="230" t="s">
        <v>261</v>
      </c>
      <c r="E502" s="231" t="s">
        <v>801</v>
      </c>
      <c r="F502" s="232" t="s">
        <v>802</v>
      </c>
      <c r="G502" s="233" t="s">
        <v>358</v>
      </c>
      <c r="H502" s="234">
        <v>380.505</v>
      </c>
      <c r="I502" s="235"/>
      <c r="J502" s="236">
        <f>ROUND(I502*H502,2)</f>
        <v>0</v>
      </c>
      <c r="K502" s="232" t="s">
        <v>265</v>
      </c>
      <c r="L502" s="46"/>
      <c r="M502" s="237" t="s">
        <v>21</v>
      </c>
      <c r="N502" s="238" t="s">
        <v>46</v>
      </c>
      <c r="O502" s="86"/>
      <c r="P502" s="239">
        <f>O502*H502</f>
        <v>0</v>
      </c>
      <c r="Q502" s="239">
        <v>0</v>
      </c>
      <c r="R502" s="239">
        <f>Q502*H502</f>
        <v>0</v>
      </c>
      <c r="S502" s="239">
        <v>0</v>
      </c>
      <c r="T502" s="240">
        <f>S502*H502</f>
        <v>0</v>
      </c>
      <c r="U502" s="40"/>
      <c r="V502" s="40"/>
      <c r="W502" s="40"/>
      <c r="X502" s="40"/>
      <c r="Y502" s="40"/>
      <c r="Z502" s="40"/>
      <c r="AA502" s="40"/>
      <c r="AB502" s="40"/>
      <c r="AC502" s="40"/>
      <c r="AD502" s="40"/>
      <c r="AE502" s="40"/>
      <c r="AR502" s="241" t="s">
        <v>266</v>
      </c>
      <c r="AT502" s="241" t="s">
        <v>261</v>
      </c>
      <c r="AU502" s="241" t="s">
        <v>83</v>
      </c>
      <c r="AY502" s="19" t="s">
        <v>259</v>
      </c>
      <c r="BE502" s="242">
        <f>IF(N502="základní",J502,0)</f>
        <v>0</v>
      </c>
      <c r="BF502" s="242">
        <f>IF(N502="snížená",J502,0)</f>
        <v>0</v>
      </c>
      <c r="BG502" s="242">
        <f>IF(N502="zákl. přenesená",J502,0)</f>
        <v>0</v>
      </c>
      <c r="BH502" s="242">
        <f>IF(N502="sníž. přenesená",J502,0)</f>
        <v>0</v>
      </c>
      <c r="BI502" s="242">
        <f>IF(N502="nulová",J502,0)</f>
        <v>0</v>
      </c>
      <c r="BJ502" s="19" t="s">
        <v>83</v>
      </c>
      <c r="BK502" s="242">
        <f>ROUND(I502*H502,2)</f>
        <v>0</v>
      </c>
      <c r="BL502" s="19" t="s">
        <v>266</v>
      </c>
      <c r="BM502" s="241" t="s">
        <v>803</v>
      </c>
    </row>
    <row r="503" s="2" customFormat="1">
      <c r="A503" s="40"/>
      <c r="B503" s="41"/>
      <c r="C503" s="42"/>
      <c r="D503" s="243" t="s">
        <v>268</v>
      </c>
      <c r="E503" s="42"/>
      <c r="F503" s="244" t="s">
        <v>804</v>
      </c>
      <c r="G503" s="42"/>
      <c r="H503" s="42"/>
      <c r="I503" s="150"/>
      <c r="J503" s="42"/>
      <c r="K503" s="42"/>
      <c r="L503" s="46"/>
      <c r="M503" s="245"/>
      <c r="N503" s="246"/>
      <c r="O503" s="86"/>
      <c r="P503" s="86"/>
      <c r="Q503" s="86"/>
      <c r="R503" s="86"/>
      <c r="S503" s="86"/>
      <c r="T503" s="87"/>
      <c r="U503" s="40"/>
      <c r="V503" s="40"/>
      <c r="W503" s="40"/>
      <c r="X503" s="40"/>
      <c r="Y503" s="40"/>
      <c r="Z503" s="40"/>
      <c r="AA503" s="40"/>
      <c r="AB503" s="40"/>
      <c r="AC503" s="40"/>
      <c r="AD503" s="40"/>
      <c r="AE503" s="40"/>
      <c r="AT503" s="19" t="s">
        <v>268</v>
      </c>
      <c r="AU503" s="19" t="s">
        <v>83</v>
      </c>
    </row>
    <row r="504" s="14" customFormat="1">
      <c r="A504" s="14"/>
      <c r="B504" s="257"/>
      <c r="C504" s="258"/>
      <c r="D504" s="243" t="s">
        <v>270</v>
      </c>
      <c r="E504" s="259" t="s">
        <v>21</v>
      </c>
      <c r="F504" s="260" t="s">
        <v>799</v>
      </c>
      <c r="G504" s="258"/>
      <c r="H504" s="261">
        <v>380.505</v>
      </c>
      <c r="I504" s="262"/>
      <c r="J504" s="258"/>
      <c r="K504" s="258"/>
      <c r="L504" s="263"/>
      <c r="M504" s="264"/>
      <c r="N504" s="265"/>
      <c r="O504" s="265"/>
      <c r="P504" s="265"/>
      <c r="Q504" s="265"/>
      <c r="R504" s="265"/>
      <c r="S504" s="265"/>
      <c r="T504" s="266"/>
      <c r="U504" s="14"/>
      <c r="V504" s="14"/>
      <c r="W504" s="14"/>
      <c r="X504" s="14"/>
      <c r="Y504" s="14"/>
      <c r="Z504" s="14"/>
      <c r="AA504" s="14"/>
      <c r="AB504" s="14"/>
      <c r="AC504" s="14"/>
      <c r="AD504" s="14"/>
      <c r="AE504" s="14"/>
      <c r="AT504" s="267" t="s">
        <v>270</v>
      </c>
      <c r="AU504" s="267" t="s">
        <v>83</v>
      </c>
      <c r="AV504" s="14" t="s">
        <v>83</v>
      </c>
      <c r="AW504" s="14" t="s">
        <v>34</v>
      </c>
      <c r="AX504" s="14" t="s">
        <v>74</v>
      </c>
      <c r="AY504" s="267" t="s">
        <v>259</v>
      </c>
    </row>
    <row r="505" s="15" customFormat="1">
      <c r="A505" s="15"/>
      <c r="B505" s="268"/>
      <c r="C505" s="269"/>
      <c r="D505" s="243" t="s">
        <v>270</v>
      </c>
      <c r="E505" s="270" t="s">
        <v>21</v>
      </c>
      <c r="F505" s="271" t="s">
        <v>273</v>
      </c>
      <c r="G505" s="269"/>
      <c r="H505" s="272">
        <v>380.505</v>
      </c>
      <c r="I505" s="273"/>
      <c r="J505" s="269"/>
      <c r="K505" s="269"/>
      <c r="L505" s="274"/>
      <c r="M505" s="275"/>
      <c r="N505" s="276"/>
      <c r="O505" s="276"/>
      <c r="P505" s="276"/>
      <c r="Q505" s="276"/>
      <c r="R505" s="276"/>
      <c r="S505" s="276"/>
      <c r="T505" s="277"/>
      <c r="U505" s="15"/>
      <c r="V505" s="15"/>
      <c r="W505" s="15"/>
      <c r="X505" s="15"/>
      <c r="Y505" s="15"/>
      <c r="Z505" s="15"/>
      <c r="AA505" s="15"/>
      <c r="AB505" s="15"/>
      <c r="AC505" s="15"/>
      <c r="AD505" s="15"/>
      <c r="AE505" s="15"/>
      <c r="AT505" s="278" t="s">
        <v>270</v>
      </c>
      <c r="AU505" s="278" t="s">
        <v>83</v>
      </c>
      <c r="AV505" s="15" t="s">
        <v>266</v>
      </c>
      <c r="AW505" s="15" t="s">
        <v>34</v>
      </c>
      <c r="AX505" s="15" t="s">
        <v>81</v>
      </c>
      <c r="AY505" s="278" t="s">
        <v>259</v>
      </c>
    </row>
    <row r="506" s="2" customFormat="1" ht="21.75" customHeight="1">
      <c r="A506" s="40"/>
      <c r="B506" s="41"/>
      <c r="C506" s="230" t="s">
        <v>805</v>
      </c>
      <c r="D506" s="230" t="s">
        <v>261</v>
      </c>
      <c r="E506" s="231" t="s">
        <v>806</v>
      </c>
      <c r="F506" s="232" t="s">
        <v>807</v>
      </c>
      <c r="G506" s="233" t="s">
        <v>358</v>
      </c>
      <c r="H506" s="234">
        <v>11415.15</v>
      </c>
      <c r="I506" s="235"/>
      <c r="J506" s="236">
        <f>ROUND(I506*H506,2)</f>
        <v>0</v>
      </c>
      <c r="K506" s="232" t="s">
        <v>265</v>
      </c>
      <c r="L506" s="46"/>
      <c r="M506" s="237" t="s">
        <v>21</v>
      </c>
      <c r="N506" s="238" t="s">
        <v>46</v>
      </c>
      <c r="O506" s="86"/>
      <c r="P506" s="239">
        <f>O506*H506</f>
        <v>0</v>
      </c>
      <c r="Q506" s="239">
        <v>0</v>
      </c>
      <c r="R506" s="239">
        <f>Q506*H506</f>
        <v>0</v>
      </c>
      <c r="S506" s="239">
        <v>0</v>
      </c>
      <c r="T506" s="240">
        <f>S506*H506</f>
        <v>0</v>
      </c>
      <c r="U506" s="40"/>
      <c r="V506" s="40"/>
      <c r="W506" s="40"/>
      <c r="X506" s="40"/>
      <c r="Y506" s="40"/>
      <c r="Z506" s="40"/>
      <c r="AA506" s="40"/>
      <c r="AB506" s="40"/>
      <c r="AC506" s="40"/>
      <c r="AD506" s="40"/>
      <c r="AE506" s="40"/>
      <c r="AR506" s="241" t="s">
        <v>266</v>
      </c>
      <c r="AT506" s="241" t="s">
        <v>261</v>
      </c>
      <c r="AU506" s="241" t="s">
        <v>83</v>
      </c>
      <c r="AY506" s="19" t="s">
        <v>259</v>
      </c>
      <c r="BE506" s="242">
        <f>IF(N506="základní",J506,0)</f>
        <v>0</v>
      </c>
      <c r="BF506" s="242">
        <f>IF(N506="snížená",J506,0)</f>
        <v>0</v>
      </c>
      <c r="BG506" s="242">
        <f>IF(N506="zákl. přenesená",J506,0)</f>
        <v>0</v>
      </c>
      <c r="BH506" s="242">
        <f>IF(N506="sníž. přenesená",J506,0)</f>
        <v>0</v>
      </c>
      <c r="BI506" s="242">
        <f>IF(N506="nulová",J506,0)</f>
        <v>0</v>
      </c>
      <c r="BJ506" s="19" t="s">
        <v>83</v>
      </c>
      <c r="BK506" s="242">
        <f>ROUND(I506*H506,2)</f>
        <v>0</v>
      </c>
      <c r="BL506" s="19" t="s">
        <v>266</v>
      </c>
      <c r="BM506" s="241" t="s">
        <v>808</v>
      </c>
    </row>
    <row r="507" s="2" customFormat="1">
      <c r="A507" s="40"/>
      <c r="B507" s="41"/>
      <c r="C507" s="42"/>
      <c r="D507" s="243" t="s">
        <v>268</v>
      </c>
      <c r="E507" s="42"/>
      <c r="F507" s="244" t="s">
        <v>804</v>
      </c>
      <c r="G507" s="42"/>
      <c r="H507" s="42"/>
      <c r="I507" s="150"/>
      <c r="J507" s="42"/>
      <c r="K507" s="42"/>
      <c r="L507" s="46"/>
      <c r="M507" s="245"/>
      <c r="N507" s="246"/>
      <c r="O507" s="86"/>
      <c r="P507" s="86"/>
      <c r="Q507" s="86"/>
      <c r="R507" s="86"/>
      <c r="S507" s="86"/>
      <c r="T507" s="87"/>
      <c r="U507" s="40"/>
      <c r="V507" s="40"/>
      <c r="W507" s="40"/>
      <c r="X507" s="40"/>
      <c r="Y507" s="40"/>
      <c r="Z507" s="40"/>
      <c r="AA507" s="40"/>
      <c r="AB507" s="40"/>
      <c r="AC507" s="40"/>
      <c r="AD507" s="40"/>
      <c r="AE507" s="40"/>
      <c r="AT507" s="19" t="s">
        <v>268</v>
      </c>
      <c r="AU507" s="19" t="s">
        <v>83</v>
      </c>
    </row>
    <row r="508" s="14" customFormat="1">
      <c r="A508" s="14"/>
      <c r="B508" s="257"/>
      <c r="C508" s="258"/>
      <c r="D508" s="243" t="s">
        <v>270</v>
      </c>
      <c r="E508" s="259" t="s">
        <v>21</v>
      </c>
      <c r="F508" s="260" t="s">
        <v>793</v>
      </c>
      <c r="G508" s="258"/>
      <c r="H508" s="261">
        <v>11415.15</v>
      </c>
      <c r="I508" s="262"/>
      <c r="J508" s="258"/>
      <c r="K508" s="258"/>
      <c r="L508" s="263"/>
      <c r="M508" s="264"/>
      <c r="N508" s="265"/>
      <c r="O508" s="265"/>
      <c r="P508" s="265"/>
      <c r="Q508" s="265"/>
      <c r="R508" s="265"/>
      <c r="S508" s="265"/>
      <c r="T508" s="266"/>
      <c r="U508" s="14"/>
      <c r="V508" s="14"/>
      <c r="W508" s="14"/>
      <c r="X508" s="14"/>
      <c r="Y508" s="14"/>
      <c r="Z508" s="14"/>
      <c r="AA508" s="14"/>
      <c r="AB508" s="14"/>
      <c r="AC508" s="14"/>
      <c r="AD508" s="14"/>
      <c r="AE508" s="14"/>
      <c r="AT508" s="267" t="s">
        <v>270</v>
      </c>
      <c r="AU508" s="267" t="s">
        <v>83</v>
      </c>
      <c r="AV508" s="14" t="s">
        <v>83</v>
      </c>
      <c r="AW508" s="14" t="s">
        <v>34</v>
      </c>
      <c r="AX508" s="14" t="s">
        <v>74</v>
      </c>
      <c r="AY508" s="267" t="s">
        <v>259</v>
      </c>
    </row>
    <row r="509" s="15" customFormat="1">
      <c r="A509" s="15"/>
      <c r="B509" s="268"/>
      <c r="C509" s="269"/>
      <c r="D509" s="243" t="s">
        <v>270</v>
      </c>
      <c r="E509" s="270" t="s">
        <v>21</v>
      </c>
      <c r="F509" s="271" t="s">
        <v>273</v>
      </c>
      <c r="G509" s="269"/>
      <c r="H509" s="272">
        <v>11415.15</v>
      </c>
      <c r="I509" s="273"/>
      <c r="J509" s="269"/>
      <c r="K509" s="269"/>
      <c r="L509" s="274"/>
      <c r="M509" s="275"/>
      <c r="N509" s="276"/>
      <c r="O509" s="276"/>
      <c r="P509" s="276"/>
      <c r="Q509" s="276"/>
      <c r="R509" s="276"/>
      <c r="S509" s="276"/>
      <c r="T509" s="277"/>
      <c r="U509" s="15"/>
      <c r="V509" s="15"/>
      <c r="W509" s="15"/>
      <c r="X509" s="15"/>
      <c r="Y509" s="15"/>
      <c r="Z509" s="15"/>
      <c r="AA509" s="15"/>
      <c r="AB509" s="15"/>
      <c r="AC509" s="15"/>
      <c r="AD509" s="15"/>
      <c r="AE509" s="15"/>
      <c r="AT509" s="278" t="s">
        <v>270</v>
      </c>
      <c r="AU509" s="278" t="s">
        <v>83</v>
      </c>
      <c r="AV509" s="15" t="s">
        <v>266</v>
      </c>
      <c r="AW509" s="15" t="s">
        <v>34</v>
      </c>
      <c r="AX509" s="15" t="s">
        <v>81</v>
      </c>
      <c r="AY509" s="278" t="s">
        <v>259</v>
      </c>
    </row>
    <row r="510" s="2" customFormat="1" ht="21.75" customHeight="1">
      <c r="A510" s="40"/>
      <c r="B510" s="41"/>
      <c r="C510" s="230" t="s">
        <v>809</v>
      </c>
      <c r="D510" s="230" t="s">
        <v>261</v>
      </c>
      <c r="E510" s="231" t="s">
        <v>810</v>
      </c>
      <c r="F510" s="232" t="s">
        <v>811</v>
      </c>
      <c r="G510" s="233" t="s">
        <v>358</v>
      </c>
      <c r="H510" s="234">
        <v>380.505</v>
      </c>
      <c r="I510" s="235"/>
      <c r="J510" s="236">
        <f>ROUND(I510*H510,2)</f>
        <v>0</v>
      </c>
      <c r="K510" s="232" t="s">
        <v>265</v>
      </c>
      <c r="L510" s="46"/>
      <c r="M510" s="237" t="s">
        <v>21</v>
      </c>
      <c r="N510" s="238" t="s">
        <v>46</v>
      </c>
      <c r="O510" s="86"/>
      <c r="P510" s="239">
        <f>O510*H510</f>
        <v>0</v>
      </c>
      <c r="Q510" s="239">
        <v>0</v>
      </c>
      <c r="R510" s="239">
        <f>Q510*H510</f>
        <v>0</v>
      </c>
      <c r="S510" s="239">
        <v>0</v>
      </c>
      <c r="T510" s="240">
        <f>S510*H510</f>
        <v>0</v>
      </c>
      <c r="U510" s="40"/>
      <c r="V510" s="40"/>
      <c r="W510" s="40"/>
      <c r="X510" s="40"/>
      <c r="Y510" s="40"/>
      <c r="Z510" s="40"/>
      <c r="AA510" s="40"/>
      <c r="AB510" s="40"/>
      <c r="AC510" s="40"/>
      <c r="AD510" s="40"/>
      <c r="AE510" s="40"/>
      <c r="AR510" s="241" t="s">
        <v>266</v>
      </c>
      <c r="AT510" s="241" t="s">
        <v>261</v>
      </c>
      <c r="AU510" s="241" t="s">
        <v>83</v>
      </c>
      <c r="AY510" s="19" t="s">
        <v>259</v>
      </c>
      <c r="BE510" s="242">
        <f>IF(N510="základní",J510,0)</f>
        <v>0</v>
      </c>
      <c r="BF510" s="242">
        <f>IF(N510="snížená",J510,0)</f>
        <v>0</v>
      </c>
      <c r="BG510" s="242">
        <f>IF(N510="zákl. přenesená",J510,0)</f>
        <v>0</v>
      </c>
      <c r="BH510" s="242">
        <f>IF(N510="sníž. přenesená",J510,0)</f>
        <v>0</v>
      </c>
      <c r="BI510" s="242">
        <f>IF(N510="nulová",J510,0)</f>
        <v>0</v>
      </c>
      <c r="BJ510" s="19" t="s">
        <v>83</v>
      </c>
      <c r="BK510" s="242">
        <f>ROUND(I510*H510,2)</f>
        <v>0</v>
      </c>
      <c r="BL510" s="19" t="s">
        <v>266</v>
      </c>
      <c r="BM510" s="241" t="s">
        <v>812</v>
      </c>
    </row>
    <row r="511" s="14" customFormat="1">
      <c r="A511" s="14"/>
      <c r="B511" s="257"/>
      <c r="C511" s="258"/>
      <c r="D511" s="243" t="s">
        <v>270</v>
      </c>
      <c r="E511" s="259" t="s">
        <v>21</v>
      </c>
      <c r="F511" s="260" t="s">
        <v>799</v>
      </c>
      <c r="G511" s="258"/>
      <c r="H511" s="261">
        <v>380.505</v>
      </c>
      <c r="I511" s="262"/>
      <c r="J511" s="258"/>
      <c r="K511" s="258"/>
      <c r="L511" s="263"/>
      <c r="M511" s="264"/>
      <c r="N511" s="265"/>
      <c r="O511" s="265"/>
      <c r="P511" s="265"/>
      <c r="Q511" s="265"/>
      <c r="R511" s="265"/>
      <c r="S511" s="265"/>
      <c r="T511" s="266"/>
      <c r="U511" s="14"/>
      <c r="V511" s="14"/>
      <c r="W511" s="14"/>
      <c r="X511" s="14"/>
      <c r="Y511" s="14"/>
      <c r="Z511" s="14"/>
      <c r="AA511" s="14"/>
      <c r="AB511" s="14"/>
      <c r="AC511" s="14"/>
      <c r="AD511" s="14"/>
      <c r="AE511" s="14"/>
      <c r="AT511" s="267" t="s">
        <v>270</v>
      </c>
      <c r="AU511" s="267" t="s">
        <v>83</v>
      </c>
      <c r="AV511" s="14" t="s">
        <v>83</v>
      </c>
      <c r="AW511" s="14" t="s">
        <v>34</v>
      </c>
      <c r="AX511" s="14" t="s">
        <v>74</v>
      </c>
      <c r="AY511" s="267" t="s">
        <v>259</v>
      </c>
    </row>
    <row r="512" s="15" customFormat="1">
      <c r="A512" s="15"/>
      <c r="B512" s="268"/>
      <c r="C512" s="269"/>
      <c r="D512" s="243" t="s">
        <v>270</v>
      </c>
      <c r="E512" s="270" t="s">
        <v>21</v>
      </c>
      <c r="F512" s="271" t="s">
        <v>273</v>
      </c>
      <c r="G512" s="269"/>
      <c r="H512" s="272">
        <v>380.505</v>
      </c>
      <c r="I512" s="273"/>
      <c r="J512" s="269"/>
      <c r="K512" s="269"/>
      <c r="L512" s="274"/>
      <c r="M512" s="275"/>
      <c r="N512" s="276"/>
      <c r="O512" s="276"/>
      <c r="P512" s="276"/>
      <c r="Q512" s="276"/>
      <c r="R512" s="276"/>
      <c r="S512" s="276"/>
      <c r="T512" s="277"/>
      <c r="U512" s="15"/>
      <c r="V512" s="15"/>
      <c r="W512" s="15"/>
      <c r="X512" s="15"/>
      <c r="Y512" s="15"/>
      <c r="Z512" s="15"/>
      <c r="AA512" s="15"/>
      <c r="AB512" s="15"/>
      <c r="AC512" s="15"/>
      <c r="AD512" s="15"/>
      <c r="AE512" s="15"/>
      <c r="AT512" s="278" t="s">
        <v>270</v>
      </c>
      <c r="AU512" s="278" t="s">
        <v>83</v>
      </c>
      <c r="AV512" s="15" t="s">
        <v>266</v>
      </c>
      <c r="AW512" s="15" t="s">
        <v>34</v>
      </c>
      <c r="AX512" s="15" t="s">
        <v>81</v>
      </c>
      <c r="AY512" s="278" t="s">
        <v>259</v>
      </c>
    </row>
    <row r="513" s="2" customFormat="1" ht="33" customHeight="1">
      <c r="A513" s="40"/>
      <c r="B513" s="41"/>
      <c r="C513" s="230" t="s">
        <v>813</v>
      </c>
      <c r="D513" s="230" t="s">
        <v>261</v>
      </c>
      <c r="E513" s="231" t="s">
        <v>814</v>
      </c>
      <c r="F513" s="232" t="s">
        <v>815</v>
      </c>
      <c r="G513" s="233" t="s">
        <v>358</v>
      </c>
      <c r="H513" s="234">
        <v>290.06999999999999</v>
      </c>
      <c r="I513" s="235"/>
      <c r="J513" s="236">
        <f>ROUND(I513*H513,2)</f>
        <v>0</v>
      </c>
      <c r="K513" s="232" t="s">
        <v>265</v>
      </c>
      <c r="L513" s="46"/>
      <c r="M513" s="237" t="s">
        <v>21</v>
      </c>
      <c r="N513" s="238" t="s">
        <v>46</v>
      </c>
      <c r="O513" s="86"/>
      <c r="P513" s="239">
        <f>O513*H513</f>
        <v>0</v>
      </c>
      <c r="Q513" s="239">
        <v>0.00012999999999999999</v>
      </c>
      <c r="R513" s="239">
        <f>Q513*H513</f>
        <v>0.037709099999999995</v>
      </c>
      <c r="S513" s="239">
        <v>0</v>
      </c>
      <c r="T513" s="240">
        <f>S513*H513</f>
        <v>0</v>
      </c>
      <c r="U513" s="40"/>
      <c r="V513" s="40"/>
      <c r="W513" s="40"/>
      <c r="X513" s="40"/>
      <c r="Y513" s="40"/>
      <c r="Z513" s="40"/>
      <c r="AA513" s="40"/>
      <c r="AB513" s="40"/>
      <c r="AC513" s="40"/>
      <c r="AD513" s="40"/>
      <c r="AE513" s="40"/>
      <c r="AR513" s="241" t="s">
        <v>266</v>
      </c>
      <c r="AT513" s="241" t="s">
        <v>261</v>
      </c>
      <c r="AU513" s="241" t="s">
        <v>83</v>
      </c>
      <c r="AY513" s="19" t="s">
        <v>259</v>
      </c>
      <c r="BE513" s="242">
        <f>IF(N513="základní",J513,0)</f>
        <v>0</v>
      </c>
      <c r="BF513" s="242">
        <f>IF(N513="snížená",J513,0)</f>
        <v>0</v>
      </c>
      <c r="BG513" s="242">
        <f>IF(N513="zákl. přenesená",J513,0)</f>
        <v>0</v>
      </c>
      <c r="BH513" s="242">
        <f>IF(N513="sníž. přenesená",J513,0)</f>
        <v>0</v>
      </c>
      <c r="BI513" s="242">
        <f>IF(N513="nulová",J513,0)</f>
        <v>0</v>
      </c>
      <c r="BJ513" s="19" t="s">
        <v>83</v>
      </c>
      <c r="BK513" s="242">
        <f>ROUND(I513*H513,2)</f>
        <v>0</v>
      </c>
      <c r="BL513" s="19" t="s">
        <v>266</v>
      </c>
      <c r="BM513" s="241" t="s">
        <v>816</v>
      </c>
    </row>
    <row r="514" s="2" customFormat="1">
      <c r="A514" s="40"/>
      <c r="B514" s="41"/>
      <c r="C514" s="42"/>
      <c r="D514" s="243" t="s">
        <v>268</v>
      </c>
      <c r="E514" s="42"/>
      <c r="F514" s="244" t="s">
        <v>817</v>
      </c>
      <c r="G514" s="42"/>
      <c r="H514" s="42"/>
      <c r="I514" s="150"/>
      <c r="J514" s="42"/>
      <c r="K514" s="42"/>
      <c r="L514" s="46"/>
      <c r="M514" s="245"/>
      <c r="N514" s="246"/>
      <c r="O514" s="86"/>
      <c r="P514" s="86"/>
      <c r="Q514" s="86"/>
      <c r="R514" s="86"/>
      <c r="S514" s="86"/>
      <c r="T514" s="87"/>
      <c r="U514" s="40"/>
      <c r="V514" s="40"/>
      <c r="W514" s="40"/>
      <c r="X514" s="40"/>
      <c r="Y514" s="40"/>
      <c r="Z514" s="40"/>
      <c r="AA514" s="40"/>
      <c r="AB514" s="40"/>
      <c r="AC514" s="40"/>
      <c r="AD514" s="40"/>
      <c r="AE514" s="40"/>
      <c r="AT514" s="19" t="s">
        <v>268</v>
      </c>
      <c r="AU514" s="19" t="s">
        <v>83</v>
      </c>
    </row>
    <row r="515" s="13" customFormat="1">
      <c r="A515" s="13"/>
      <c r="B515" s="247"/>
      <c r="C515" s="248"/>
      <c r="D515" s="243" t="s">
        <v>270</v>
      </c>
      <c r="E515" s="249" t="s">
        <v>21</v>
      </c>
      <c r="F515" s="250" t="s">
        <v>818</v>
      </c>
      <c r="G515" s="248"/>
      <c r="H515" s="249" t="s">
        <v>21</v>
      </c>
      <c r="I515" s="251"/>
      <c r="J515" s="248"/>
      <c r="K515" s="248"/>
      <c r="L515" s="252"/>
      <c r="M515" s="253"/>
      <c r="N515" s="254"/>
      <c r="O515" s="254"/>
      <c r="P515" s="254"/>
      <c r="Q515" s="254"/>
      <c r="R515" s="254"/>
      <c r="S515" s="254"/>
      <c r="T515" s="255"/>
      <c r="U515" s="13"/>
      <c r="V515" s="13"/>
      <c r="W515" s="13"/>
      <c r="X515" s="13"/>
      <c r="Y515" s="13"/>
      <c r="Z515" s="13"/>
      <c r="AA515" s="13"/>
      <c r="AB515" s="13"/>
      <c r="AC515" s="13"/>
      <c r="AD515" s="13"/>
      <c r="AE515" s="13"/>
      <c r="AT515" s="256" t="s">
        <v>270</v>
      </c>
      <c r="AU515" s="256" t="s">
        <v>83</v>
      </c>
      <c r="AV515" s="13" t="s">
        <v>81</v>
      </c>
      <c r="AW515" s="13" t="s">
        <v>34</v>
      </c>
      <c r="AX515" s="13" t="s">
        <v>74</v>
      </c>
      <c r="AY515" s="256" t="s">
        <v>259</v>
      </c>
    </row>
    <row r="516" s="14" customFormat="1">
      <c r="A516" s="14"/>
      <c r="B516" s="257"/>
      <c r="C516" s="258"/>
      <c r="D516" s="243" t="s">
        <v>270</v>
      </c>
      <c r="E516" s="259" t="s">
        <v>21</v>
      </c>
      <c r="F516" s="260" t="s">
        <v>819</v>
      </c>
      <c r="G516" s="258"/>
      <c r="H516" s="261">
        <v>290.06999999999999</v>
      </c>
      <c r="I516" s="262"/>
      <c r="J516" s="258"/>
      <c r="K516" s="258"/>
      <c r="L516" s="263"/>
      <c r="M516" s="264"/>
      <c r="N516" s="265"/>
      <c r="O516" s="265"/>
      <c r="P516" s="265"/>
      <c r="Q516" s="265"/>
      <c r="R516" s="265"/>
      <c r="S516" s="265"/>
      <c r="T516" s="266"/>
      <c r="U516" s="14"/>
      <c r="V516" s="14"/>
      <c r="W516" s="14"/>
      <c r="X516" s="14"/>
      <c r="Y516" s="14"/>
      <c r="Z516" s="14"/>
      <c r="AA516" s="14"/>
      <c r="AB516" s="14"/>
      <c r="AC516" s="14"/>
      <c r="AD516" s="14"/>
      <c r="AE516" s="14"/>
      <c r="AT516" s="267" t="s">
        <v>270</v>
      </c>
      <c r="AU516" s="267" t="s">
        <v>83</v>
      </c>
      <c r="AV516" s="14" t="s">
        <v>83</v>
      </c>
      <c r="AW516" s="14" t="s">
        <v>34</v>
      </c>
      <c r="AX516" s="14" t="s">
        <v>74</v>
      </c>
      <c r="AY516" s="267" t="s">
        <v>259</v>
      </c>
    </row>
    <row r="517" s="15" customFormat="1">
      <c r="A517" s="15"/>
      <c r="B517" s="268"/>
      <c r="C517" s="269"/>
      <c r="D517" s="243" t="s">
        <v>270</v>
      </c>
      <c r="E517" s="270" t="s">
        <v>21</v>
      </c>
      <c r="F517" s="271" t="s">
        <v>273</v>
      </c>
      <c r="G517" s="269"/>
      <c r="H517" s="272">
        <v>290.06999999999999</v>
      </c>
      <c r="I517" s="273"/>
      <c r="J517" s="269"/>
      <c r="K517" s="269"/>
      <c r="L517" s="274"/>
      <c r="M517" s="275"/>
      <c r="N517" s="276"/>
      <c r="O517" s="276"/>
      <c r="P517" s="276"/>
      <c r="Q517" s="276"/>
      <c r="R517" s="276"/>
      <c r="S517" s="276"/>
      <c r="T517" s="277"/>
      <c r="U517" s="15"/>
      <c r="V517" s="15"/>
      <c r="W517" s="15"/>
      <c r="X517" s="15"/>
      <c r="Y517" s="15"/>
      <c r="Z517" s="15"/>
      <c r="AA517" s="15"/>
      <c r="AB517" s="15"/>
      <c r="AC517" s="15"/>
      <c r="AD517" s="15"/>
      <c r="AE517" s="15"/>
      <c r="AT517" s="278" t="s">
        <v>270</v>
      </c>
      <c r="AU517" s="278" t="s">
        <v>83</v>
      </c>
      <c r="AV517" s="15" t="s">
        <v>266</v>
      </c>
      <c r="AW517" s="15" t="s">
        <v>34</v>
      </c>
      <c r="AX517" s="15" t="s">
        <v>81</v>
      </c>
      <c r="AY517" s="278" t="s">
        <v>259</v>
      </c>
    </row>
    <row r="518" s="2" customFormat="1" ht="33" customHeight="1">
      <c r="A518" s="40"/>
      <c r="B518" s="41"/>
      <c r="C518" s="230" t="s">
        <v>820</v>
      </c>
      <c r="D518" s="230" t="s">
        <v>261</v>
      </c>
      <c r="E518" s="231" t="s">
        <v>821</v>
      </c>
      <c r="F518" s="232" t="s">
        <v>822</v>
      </c>
      <c r="G518" s="233" t="s">
        <v>358</v>
      </c>
      <c r="H518" s="234">
        <v>290.06999999999999</v>
      </c>
      <c r="I518" s="235"/>
      <c r="J518" s="236">
        <f>ROUND(I518*H518,2)</f>
        <v>0</v>
      </c>
      <c r="K518" s="232" t="s">
        <v>265</v>
      </c>
      <c r="L518" s="46"/>
      <c r="M518" s="237" t="s">
        <v>21</v>
      </c>
      <c r="N518" s="238" t="s">
        <v>46</v>
      </c>
      <c r="O518" s="86"/>
      <c r="P518" s="239">
        <f>O518*H518</f>
        <v>0</v>
      </c>
      <c r="Q518" s="239">
        <v>4.0000000000000003E-05</v>
      </c>
      <c r="R518" s="239">
        <f>Q518*H518</f>
        <v>0.0116028</v>
      </c>
      <c r="S518" s="239">
        <v>0</v>
      </c>
      <c r="T518" s="240">
        <f>S518*H518</f>
        <v>0</v>
      </c>
      <c r="U518" s="40"/>
      <c r="V518" s="40"/>
      <c r="W518" s="40"/>
      <c r="X518" s="40"/>
      <c r="Y518" s="40"/>
      <c r="Z518" s="40"/>
      <c r="AA518" s="40"/>
      <c r="AB518" s="40"/>
      <c r="AC518" s="40"/>
      <c r="AD518" s="40"/>
      <c r="AE518" s="40"/>
      <c r="AR518" s="241" t="s">
        <v>266</v>
      </c>
      <c r="AT518" s="241" t="s">
        <v>261</v>
      </c>
      <c r="AU518" s="241" t="s">
        <v>83</v>
      </c>
      <c r="AY518" s="19" t="s">
        <v>259</v>
      </c>
      <c r="BE518" s="242">
        <f>IF(N518="základní",J518,0)</f>
        <v>0</v>
      </c>
      <c r="BF518" s="242">
        <f>IF(N518="snížená",J518,0)</f>
        <v>0</v>
      </c>
      <c r="BG518" s="242">
        <f>IF(N518="zákl. přenesená",J518,0)</f>
        <v>0</v>
      </c>
      <c r="BH518" s="242">
        <f>IF(N518="sníž. přenesená",J518,0)</f>
        <v>0</v>
      </c>
      <c r="BI518" s="242">
        <f>IF(N518="nulová",J518,0)</f>
        <v>0</v>
      </c>
      <c r="BJ518" s="19" t="s">
        <v>83</v>
      </c>
      <c r="BK518" s="242">
        <f>ROUND(I518*H518,2)</f>
        <v>0</v>
      </c>
      <c r="BL518" s="19" t="s">
        <v>266</v>
      </c>
      <c r="BM518" s="241" t="s">
        <v>823</v>
      </c>
    </row>
    <row r="519" s="2" customFormat="1">
      <c r="A519" s="40"/>
      <c r="B519" s="41"/>
      <c r="C519" s="42"/>
      <c r="D519" s="243" t="s">
        <v>268</v>
      </c>
      <c r="E519" s="42"/>
      <c r="F519" s="244" t="s">
        <v>824</v>
      </c>
      <c r="G519" s="42"/>
      <c r="H519" s="42"/>
      <c r="I519" s="150"/>
      <c r="J519" s="42"/>
      <c r="K519" s="42"/>
      <c r="L519" s="46"/>
      <c r="M519" s="245"/>
      <c r="N519" s="246"/>
      <c r="O519" s="86"/>
      <c r="P519" s="86"/>
      <c r="Q519" s="86"/>
      <c r="R519" s="86"/>
      <c r="S519" s="86"/>
      <c r="T519" s="87"/>
      <c r="U519" s="40"/>
      <c r="V519" s="40"/>
      <c r="W519" s="40"/>
      <c r="X519" s="40"/>
      <c r="Y519" s="40"/>
      <c r="Z519" s="40"/>
      <c r="AA519" s="40"/>
      <c r="AB519" s="40"/>
      <c r="AC519" s="40"/>
      <c r="AD519" s="40"/>
      <c r="AE519" s="40"/>
      <c r="AT519" s="19" t="s">
        <v>268</v>
      </c>
      <c r="AU519" s="19" t="s">
        <v>83</v>
      </c>
    </row>
    <row r="520" s="13" customFormat="1">
      <c r="A520" s="13"/>
      <c r="B520" s="247"/>
      <c r="C520" s="248"/>
      <c r="D520" s="243" t="s">
        <v>270</v>
      </c>
      <c r="E520" s="249" t="s">
        <v>21</v>
      </c>
      <c r="F520" s="250" t="s">
        <v>818</v>
      </c>
      <c r="G520" s="248"/>
      <c r="H520" s="249" t="s">
        <v>21</v>
      </c>
      <c r="I520" s="251"/>
      <c r="J520" s="248"/>
      <c r="K520" s="248"/>
      <c r="L520" s="252"/>
      <c r="M520" s="253"/>
      <c r="N520" s="254"/>
      <c r="O520" s="254"/>
      <c r="P520" s="254"/>
      <c r="Q520" s="254"/>
      <c r="R520" s="254"/>
      <c r="S520" s="254"/>
      <c r="T520" s="255"/>
      <c r="U520" s="13"/>
      <c r="V520" s="13"/>
      <c r="W520" s="13"/>
      <c r="X520" s="13"/>
      <c r="Y520" s="13"/>
      <c r="Z520" s="13"/>
      <c r="AA520" s="13"/>
      <c r="AB520" s="13"/>
      <c r="AC520" s="13"/>
      <c r="AD520" s="13"/>
      <c r="AE520" s="13"/>
      <c r="AT520" s="256" t="s">
        <v>270</v>
      </c>
      <c r="AU520" s="256" t="s">
        <v>83</v>
      </c>
      <c r="AV520" s="13" t="s">
        <v>81</v>
      </c>
      <c r="AW520" s="13" t="s">
        <v>34</v>
      </c>
      <c r="AX520" s="13" t="s">
        <v>74</v>
      </c>
      <c r="AY520" s="256" t="s">
        <v>259</v>
      </c>
    </row>
    <row r="521" s="14" customFormat="1">
      <c r="A521" s="14"/>
      <c r="B521" s="257"/>
      <c r="C521" s="258"/>
      <c r="D521" s="243" t="s">
        <v>270</v>
      </c>
      <c r="E521" s="259" t="s">
        <v>21</v>
      </c>
      <c r="F521" s="260" t="s">
        <v>819</v>
      </c>
      <c r="G521" s="258"/>
      <c r="H521" s="261">
        <v>290.06999999999999</v>
      </c>
      <c r="I521" s="262"/>
      <c r="J521" s="258"/>
      <c r="K521" s="258"/>
      <c r="L521" s="263"/>
      <c r="M521" s="264"/>
      <c r="N521" s="265"/>
      <c r="O521" s="265"/>
      <c r="P521" s="265"/>
      <c r="Q521" s="265"/>
      <c r="R521" s="265"/>
      <c r="S521" s="265"/>
      <c r="T521" s="266"/>
      <c r="U521" s="14"/>
      <c r="V521" s="14"/>
      <c r="W521" s="14"/>
      <c r="X521" s="14"/>
      <c r="Y521" s="14"/>
      <c r="Z521" s="14"/>
      <c r="AA521" s="14"/>
      <c r="AB521" s="14"/>
      <c r="AC521" s="14"/>
      <c r="AD521" s="14"/>
      <c r="AE521" s="14"/>
      <c r="AT521" s="267" t="s">
        <v>270</v>
      </c>
      <c r="AU521" s="267" t="s">
        <v>83</v>
      </c>
      <c r="AV521" s="14" t="s">
        <v>83</v>
      </c>
      <c r="AW521" s="14" t="s">
        <v>34</v>
      </c>
      <c r="AX521" s="14" t="s">
        <v>74</v>
      </c>
      <c r="AY521" s="267" t="s">
        <v>259</v>
      </c>
    </row>
    <row r="522" s="15" customFormat="1">
      <c r="A522" s="15"/>
      <c r="B522" s="268"/>
      <c r="C522" s="269"/>
      <c r="D522" s="243" t="s">
        <v>270</v>
      </c>
      <c r="E522" s="270" t="s">
        <v>21</v>
      </c>
      <c r="F522" s="271" t="s">
        <v>273</v>
      </c>
      <c r="G522" s="269"/>
      <c r="H522" s="272">
        <v>290.06999999999999</v>
      </c>
      <c r="I522" s="273"/>
      <c r="J522" s="269"/>
      <c r="K522" s="269"/>
      <c r="L522" s="274"/>
      <c r="M522" s="275"/>
      <c r="N522" s="276"/>
      <c r="O522" s="276"/>
      <c r="P522" s="276"/>
      <c r="Q522" s="276"/>
      <c r="R522" s="276"/>
      <c r="S522" s="276"/>
      <c r="T522" s="277"/>
      <c r="U522" s="15"/>
      <c r="V522" s="15"/>
      <c r="W522" s="15"/>
      <c r="X522" s="15"/>
      <c r="Y522" s="15"/>
      <c r="Z522" s="15"/>
      <c r="AA522" s="15"/>
      <c r="AB522" s="15"/>
      <c r="AC522" s="15"/>
      <c r="AD522" s="15"/>
      <c r="AE522" s="15"/>
      <c r="AT522" s="278" t="s">
        <v>270</v>
      </c>
      <c r="AU522" s="278" t="s">
        <v>83</v>
      </c>
      <c r="AV522" s="15" t="s">
        <v>266</v>
      </c>
      <c r="AW522" s="15" t="s">
        <v>34</v>
      </c>
      <c r="AX522" s="15" t="s">
        <v>81</v>
      </c>
      <c r="AY522" s="278" t="s">
        <v>259</v>
      </c>
    </row>
    <row r="523" s="2" customFormat="1" ht="16.5" customHeight="1">
      <c r="A523" s="40"/>
      <c r="B523" s="41"/>
      <c r="C523" s="230" t="s">
        <v>825</v>
      </c>
      <c r="D523" s="230" t="s">
        <v>261</v>
      </c>
      <c r="E523" s="231" t="s">
        <v>826</v>
      </c>
      <c r="F523" s="232" t="s">
        <v>827</v>
      </c>
      <c r="G523" s="233" t="s">
        <v>427</v>
      </c>
      <c r="H523" s="234">
        <v>1</v>
      </c>
      <c r="I523" s="235"/>
      <c r="J523" s="236">
        <f>ROUND(I523*H523,2)</f>
        <v>0</v>
      </c>
      <c r="K523" s="232" t="s">
        <v>401</v>
      </c>
      <c r="L523" s="46"/>
      <c r="M523" s="237" t="s">
        <v>21</v>
      </c>
      <c r="N523" s="238" t="s">
        <v>46</v>
      </c>
      <c r="O523" s="86"/>
      <c r="P523" s="239">
        <f>O523*H523</f>
        <v>0</v>
      </c>
      <c r="Q523" s="239">
        <v>0.20000000000000001</v>
      </c>
      <c r="R523" s="239">
        <f>Q523*H523</f>
        <v>0.20000000000000001</v>
      </c>
      <c r="S523" s="239">
        <v>0</v>
      </c>
      <c r="T523" s="240">
        <f>S523*H523</f>
        <v>0</v>
      </c>
      <c r="U523" s="40"/>
      <c r="V523" s="40"/>
      <c r="W523" s="40"/>
      <c r="X523" s="40"/>
      <c r="Y523" s="40"/>
      <c r="Z523" s="40"/>
      <c r="AA523" s="40"/>
      <c r="AB523" s="40"/>
      <c r="AC523" s="40"/>
      <c r="AD523" s="40"/>
      <c r="AE523" s="40"/>
      <c r="AR523" s="241" t="s">
        <v>266</v>
      </c>
      <c r="AT523" s="241" t="s">
        <v>261</v>
      </c>
      <c r="AU523" s="241" t="s">
        <v>83</v>
      </c>
      <c r="AY523" s="19" t="s">
        <v>259</v>
      </c>
      <c r="BE523" s="242">
        <f>IF(N523="základní",J523,0)</f>
        <v>0</v>
      </c>
      <c r="BF523" s="242">
        <f>IF(N523="snížená",J523,0)</f>
        <v>0</v>
      </c>
      <c r="BG523" s="242">
        <f>IF(N523="zákl. přenesená",J523,0)</f>
        <v>0</v>
      </c>
      <c r="BH523" s="242">
        <f>IF(N523="sníž. přenesená",J523,0)</f>
        <v>0</v>
      </c>
      <c r="BI523" s="242">
        <f>IF(N523="nulová",J523,0)</f>
        <v>0</v>
      </c>
      <c r="BJ523" s="19" t="s">
        <v>83</v>
      </c>
      <c r="BK523" s="242">
        <f>ROUND(I523*H523,2)</f>
        <v>0</v>
      </c>
      <c r="BL523" s="19" t="s">
        <v>266</v>
      </c>
      <c r="BM523" s="241" t="s">
        <v>828</v>
      </c>
    </row>
    <row r="524" s="2" customFormat="1" ht="33" customHeight="1">
      <c r="A524" s="40"/>
      <c r="B524" s="41"/>
      <c r="C524" s="230" t="s">
        <v>829</v>
      </c>
      <c r="D524" s="230" t="s">
        <v>261</v>
      </c>
      <c r="E524" s="231" t="s">
        <v>830</v>
      </c>
      <c r="F524" s="232" t="s">
        <v>831</v>
      </c>
      <c r="G524" s="233" t="s">
        <v>432</v>
      </c>
      <c r="H524" s="234">
        <v>22.219999999999999</v>
      </c>
      <c r="I524" s="235"/>
      <c r="J524" s="236">
        <f>ROUND(I524*H524,2)</f>
        <v>0</v>
      </c>
      <c r="K524" s="232" t="s">
        <v>265</v>
      </c>
      <c r="L524" s="46"/>
      <c r="M524" s="237" t="s">
        <v>21</v>
      </c>
      <c r="N524" s="238" t="s">
        <v>46</v>
      </c>
      <c r="O524" s="86"/>
      <c r="P524" s="239">
        <f>O524*H524</f>
        <v>0</v>
      </c>
      <c r="Q524" s="239">
        <v>0.0046800000000000001</v>
      </c>
      <c r="R524" s="239">
        <f>Q524*H524</f>
        <v>0.1039896</v>
      </c>
      <c r="S524" s="239">
        <v>0</v>
      </c>
      <c r="T524" s="240">
        <f>S524*H524</f>
        <v>0</v>
      </c>
      <c r="U524" s="40"/>
      <c r="V524" s="40"/>
      <c r="W524" s="40"/>
      <c r="X524" s="40"/>
      <c r="Y524" s="40"/>
      <c r="Z524" s="40"/>
      <c r="AA524" s="40"/>
      <c r="AB524" s="40"/>
      <c r="AC524" s="40"/>
      <c r="AD524" s="40"/>
      <c r="AE524" s="40"/>
      <c r="AR524" s="241" t="s">
        <v>266</v>
      </c>
      <c r="AT524" s="241" t="s">
        <v>261</v>
      </c>
      <c r="AU524" s="241" t="s">
        <v>83</v>
      </c>
      <c r="AY524" s="19" t="s">
        <v>259</v>
      </c>
      <c r="BE524" s="242">
        <f>IF(N524="základní",J524,0)</f>
        <v>0</v>
      </c>
      <c r="BF524" s="242">
        <f>IF(N524="snížená",J524,0)</f>
        <v>0</v>
      </c>
      <c r="BG524" s="242">
        <f>IF(N524="zákl. přenesená",J524,0)</f>
        <v>0</v>
      </c>
      <c r="BH524" s="242">
        <f>IF(N524="sníž. přenesená",J524,0)</f>
        <v>0</v>
      </c>
      <c r="BI524" s="242">
        <f>IF(N524="nulová",J524,0)</f>
        <v>0</v>
      </c>
      <c r="BJ524" s="19" t="s">
        <v>83</v>
      </c>
      <c r="BK524" s="242">
        <f>ROUND(I524*H524,2)</f>
        <v>0</v>
      </c>
      <c r="BL524" s="19" t="s">
        <v>266</v>
      </c>
      <c r="BM524" s="241" t="s">
        <v>832</v>
      </c>
    </row>
    <row r="525" s="2" customFormat="1">
      <c r="A525" s="40"/>
      <c r="B525" s="41"/>
      <c r="C525" s="42"/>
      <c r="D525" s="243" t="s">
        <v>268</v>
      </c>
      <c r="E525" s="42"/>
      <c r="F525" s="244" t="s">
        <v>833</v>
      </c>
      <c r="G525" s="42"/>
      <c r="H525" s="42"/>
      <c r="I525" s="150"/>
      <c r="J525" s="42"/>
      <c r="K525" s="42"/>
      <c r="L525" s="46"/>
      <c r="M525" s="245"/>
      <c r="N525" s="246"/>
      <c r="O525" s="86"/>
      <c r="P525" s="86"/>
      <c r="Q525" s="86"/>
      <c r="R525" s="86"/>
      <c r="S525" s="86"/>
      <c r="T525" s="87"/>
      <c r="U525" s="40"/>
      <c r="V525" s="40"/>
      <c r="W525" s="40"/>
      <c r="X525" s="40"/>
      <c r="Y525" s="40"/>
      <c r="Z525" s="40"/>
      <c r="AA525" s="40"/>
      <c r="AB525" s="40"/>
      <c r="AC525" s="40"/>
      <c r="AD525" s="40"/>
      <c r="AE525" s="40"/>
      <c r="AT525" s="19" t="s">
        <v>268</v>
      </c>
      <c r="AU525" s="19" t="s">
        <v>83</v>
      </c>
    </row>
    <row r="526" s="13" customFormat="1">
      <c r="A526" s="13"/>
      <c r="B526" s="247"/>
      <c r="C526" s="248"/>
      <c r="D526" s="243" t="s">
        <v>270</v>
      </c>
      <c r="E526" s="249" t="s">
        <v>21</v>
      </c>
      <c r="F526" s="250" t="s">
        <v>834</v>
      </c>
      <c r="G526" s="248"/>
      <c r="H526" s="249" t="s">
        <v>21</v>
      </c>
      <c r="I526" s="251"/>
      <c r="J526" s="248"/>
      <c r="K526" s="248"/>
      <c r="L526" s="252"/>
      <c r="M526" s="253"/>
      <c r="N526" s="254"/>
      <c r="O526" s="254"/>
      <c r="P526" s="254"/>
      <c r="Q526" s="254"/>
      <c r="R526" s="254"/>
      <c r="S526" s="254"/>
      <c r="T526" s="255"/>
      <c r="U526" s="13"/>
      <c r="V526" s="13"/>
      <c r="W526" s="13"/>
      <c r="X526" s="13"/>
      <c r="Y526" s="13"/>
      <c r="Z526" s="13"/>
      <c r="AA526" s="13"/>
      <c r="AB526" s="13"/>
      <c r="AC526" s="13"/>
      <c r="AD526" s="13"/>
      <c r="AE526" s="13"/>
      <c r="AT526" s="256" t="s">
        <v>270</v>
      </c>
      <c r="AU526" s="256" t="s">
        <v>83</v>
      </c>
      <c r="AV526" s="13" t="s">
        <v>81</v>
      </c>
      <c r="AW526" s="13" t="s">
        <v>34</v>
      </c>
      <c r="AX526" s="13" t="s">
        <v>74</v>
      </c>
      <c r="AY526" s="256" t="s">
        <v>259</v>
      </c>
    </row>
    <row r="527" s="14" customFormat="1">
      <c r="A527" s="14"/>
      <c r="B527" s="257"/>
      <c r="C527" s="258"/>
      <c r="D527" s="243" t="s">
        <v>270</v>
      </c>
      <c r="E527" s="259" t="s">
        <v>21</v>
      </c>
      <c r="F527" s="260" t="s">
        <v>835</v>
      </c>
      <c r="G527" s="258"/>
      <c r="H527" s="261">
        <v>22.219999999999999</v>
      </c>
      <c r="I527" s="262"/>
      <c r="J527" s="258"/>
      <c r="K527" s="258"/>
      <c r="L527" s="263"/>
      <c r="M527" s="264"/>
      <c r="N527" s="265"/>
      <c r="O527" s="265"/>
      <c r="P527" s="265"/>
      <c r="Q527" s="265"/>
      <c r="R527" s="265"/>
      <c r="S527" s="265"/>
      <c r="T527" s="266"/>
      <c r="U527" s="14"/>
      <c r="V527" s="14"/>
      <c r="W527" s="14"/>
      <c r="X527" s="14"/>
      <c r="Y527" s="14"/>
      <c r="Z527" s="14"/>
      <c r="AA527" s="14"/>
      <c r="AB527" s="14"/>
      <c r="AC527" s="14"/>
      <c r="AD527" s="14"/>
      <c r="AE527" s="14"/>
      <c r="AT527" s="267" t="s">
        <v>270</v>
      </c>
      <c r="AU527" s="267" t="s">
        <v>83</v>
      </c>
      <c r="AV527" s="14" t="s">
        <v>83</v>
      </c>
      <c r="AW527" s="14" t="s">
        <v>34</v>
      </c>
      <c r="AX527" s="14" t="s">
        <v>74</v>
      </c>
      <c r="AY527" s="267" t="s">
        <v>259</v>
      </c>
    </row>
    <row r="528" s="15" customFormat="1">
      <c r="A528" s="15"/>
      <c r="B528" s="268"/>
      <c r="C528" s="269"/>
      <c r="D528" s="243" t="s">
        <v>270</v>
      </c>
      <c r="E528" s="270" t="s">
        <v>21</v>
      </c>
      <c r="F528" s="271" t="s">
        <v>273</v>
      </c>
      <c r="G528" s="269"/>
      <c r="H528" s="272">
        <v>22.219999999999999</v>
      </c>
      <c r="I528" s="273"/>
      <c r="J528" s="269"/>
      <c r="K528" s="269"/>
      <c r="L528" s="274"/>
      <c r="M528" s="275"/>
      <c r="N528" s="276"/>
      <c r="O528" s="276"/>
      <c r="P528" s="276"/>
      <c r="Q528" s="276"/>
      <c r="R528" s="276"/>
      <c r="S528" s="276"/>
      <c r="T528" s="277"/>
      <c r="U528" s="15"/>
      <c r="V528" s="15"/>
      <c r="W528" s="15"/>
      <c r="X528" s="15"/>
      <c r="Y528" s="15"/>
      <c r="Z528" s="15"/>
      <c r="AA528" s="15"/>
      <c r="AB528" s="15"/>
      <c r="AC528" s="15"/>
      <c r="AD528" s="15"/>
      <c r="AE528" s="15"/>
      <c r="AT528" s="278" t="s">
        <v>270</v>
      </c>
      <c r="AU528" s="278" t="s">
        <v>83</v>
      </c>
      <c r="AV528" s="15" t="s">
        <v>266</v>
      </c>
      <c r="AW528" s="15" t="s">
        <v>34</v>
      </c>
      <c r="AX528" s="15" t="s">
        <v>81</v>
      </c>
      <c r="AY528" s="278" t="s">
        <v>259</v>
      </c>
    </row>
    <row r="529" s="2" customFormat="1" ht="21.75" customHeight="1">
      <c r="A529" s="40"/>
      <c r="B529" s="41"/>
      <c r="C529" s="280" t="s">
        <v>836</v>
      </c>
      <c r="D529" s="280" t="s">
        <v>438</v>
      </c>
      <c r="E529" s="281" t="s">
        <v>837</v>
      </c>
      <c r="F529" s="282" t="s">
        <v>838</v>
      </c>
      <c r="G529" s="283" t="s">
        <v>331</v>
      </c>
      <c r="H529" s="284">
        <v>0.053999999999999999</v>
      </c>
      <c r="I529" s="285"/>
      <c r="J529" s="286">
        <f>ROUND(I529*H529,2)</f>
        <v>0</v>
      </c>
      <c r="K529" s="282" t="s">
        <v>265</v>
      </c>
      <c r="L529" s="287"/>
      <c r="M529" s="288" t="s">
        <v>21</v>
      </c>
      <c r="N529" s="289" t="s">
        <v>46</v>
      </c>
      <c r="O529" s="86"/>
      <c r="P529" s="239">
        <f>O529*H529</f>
        <v>0</v>
      </c>
      <c r="Q529" s="239">
        <v>1</v>
      </c>
      <c r="R529" s="239">
        <f>Q529*H529</f>
        <v>0.053999999999999999</v>
      </c>
      <c r="S529" s="239">
        <v>0</v>
      </c>
      <c r="T529" s="240">
        <f>S529*H529</f>
        <v>0</v>
      </c>
      <c r="U529" s="40"/>
      <c r="V529" s="40"/>
      <c r="W529" s="40"/>
      <c r="X529" s="40"/>
      <c r="Y529" s="40"/>
      <c r="Z529" s="40"/>
      <c r="AA529" s="40"/>
      <c r="AB529" s="40"/>
      <c r="AC529" s="40"/>
      <c r="AD529" s="40"/>
      <c r="AE529" s="40"/>
      <c r="AR529" s="241" t="s">
        <v>303</v>
      </c>
      <c r="AT529" s="241" t="s">
        <v>438</v>
      </c>
      <c r="AU529" s="241" t="s">
        <v>83</v>
      </c>
      <c r="AY529" s="19" t="s">
        <v>259</v>
      </c>
      <c r="BE529" s="242">
        <f>IF(N529="základní",J529,0)</f>
        <v>0</v>
      </c>
      <c r="BF529" s="242">
        <f>IF(N529="snížená",J529,0)</f>
        <v>0</v>
      </c>
      <c r="BG529" s="242">
        <f>IF(N529="zákl. přenesená",J529,0)</f>
        <v>0</v>
      </c>
      <c r="BH529" s="242">
        <f>IF(N529="sníž. přenesená",J529,0)</f>
        <v>0</v>
      </c>
      <c r="BI529" s="242">
        <f>IF(N529="nulová",J529,0)</f>
        <v>0</v>
      </c>
      <c r="BJ529" s="19" t="s">
        <v>83</v>
      </c>
      <c r="BK529" s="242">
        <f>ROUND(I529*H529,2)</f>
        <v>0</v>
      </c>
      <c r="BL529" s="19" t="s">
        <v>266</v>
      </c>
      <c r="BM529" s="241" t="s">
        <v>839</v>
      </c>
    </row>
    <row r="530" s="14" customFormat="1">
      <c r="A530" s="14"/>
      <c r="B530" s="257"/>
      <c r="C530" s="258"/>
      <c r="D530" s="243" t="s">
        <v>270</v>
      </c>
      <c r="E530" s="259" t="s">
        <v>21</v>
      </c>
      <c r="F530" s="260" t="s">
        <v>840</v>
      </c>
      <c r="G530" s="258"/>
      <c r="H530" s="261">
        <v>0.053999999999999999</v>
      </c>
      <c r="I530" s="262"/>
      <c r="J530" s="258"/>
      <c r="K530" s="258"/>
      <c r="L530" s="263"/>
      <c r="M530" s="264"/>
      <c r="N530" s="265"/>
      <c r="O530" s="265"/>
      <c r="P530" s="265"/>
      <c r="Q530" s="265"/>
      <c r="R530" s="265"/>
      <c r="S530" s="265"/>
      <c r="T530" s="266"/>
      <c r="U530" s="14"/>
      <c r="V530" s="14"/>
      <c r="W530" s="14"/>
      <c r="X530" s="14"/>
      <c r="Y530" s="14"/>
      <c r="Z530" s="14"/>
      <c r="AA530" s="14"/>
      <c r="AB530" s="14"/>
      <c r="AC530" s="14"/>
      <c r="AD530" s="14"/>
      <c r="AE530" s="14"/>
      <c r="AT530" s="267" t="s">
        <v>270</v>
      </c>
      <c r="AU530" s="267" t="s">
        <v>83</v>
      </c>
      <c r="AV530" s="14" t="s">
        <v>83</v>
      </c>
      <c r="AW530" s="14" t="s">
        <v>34</v>
      </c>
      <c r="AX530" s="14" t="s">
        <v>74</v>
      </c>
      <c r="AY530" s="267" t="s">
        <v>259</v>
      </c>
    </row>
    <row r="531" s="15" customFormat="1">
      <c r="A531" s="15"/>
      <c r="B531" s="268"/>
      <c r="C531" s="269"/>
      <c r="D531" s="243" t="s">
        <v>270</v>
      </c>
      <c r="E531" s="270" t="s">
        <v>21</v>
      </c>
      <c r="F531" s="271" t="s">
        <v>273</v>
      </c>
      <c r="G531" s="269"/>
      <c r="H531" s="272">
        <v>0.053999999999999999</v>
      </c>
      <c r="I531" s="273"/>
      <c r="J531" s="269"/>
      <c r="K531" s="269"/>
      <c r="L531" s="274"/>
      <c r="M531" s="275"/>
      <c r="N531" s="276"/>
      <c r="O531" s="276"/>
      <c r="P531" s="276"/>
      <c r="Q531" s="276"/>
      <c r="R531" s="276"/>
      <c r="S531" s="276"/>
      <c r="T531" s="277"/>
      <c r="U531" s="15"/>
      <c r="V531" s="15"/>
      <c r="W531" s="15"/>
      <c r="X531" s="15"/>
      <c r="Y531" s="15"/>
      <c r="Z531" s="15"/>
      <c r="AA531" s="15"/>
      <c r="AB531" s="15"/>
      <c r="AC531" s="15"/>
      <c r="AD531" s="15"/>
      <c r="AE531" s="15"/>
      <c r="AT531" s="278" t="s">
        <v>270</v>
      </c>
      <c r="AU531" s="278" t="s">
        <v>83</v>
      </c>
      <c r="AV531" s="15" t="s">
        <v>266</v>
      </c>
      <c r="AW531" s="15" t="s">
        <v>34</v>
      </c>
      <c r="AX531" s="15" t="s">
        <v>81</v>
      </c>
      <c r="AY531" s="278" t="s">
        <v>259</v>
      </c>
    </row>
    <row r="532" s="2" customFormat="1" ht="21.75" customHeight="1">
      <c r="A532" s="40"/>
      <c r="B532" s="41"/>
      <c r="C532" s="230" t="s">
        <v>841</v>
      </c>
      <c r="D532" s="230" t="s">
        <v>261</v>
      </c>
      <c r="E532" s="231" t="s">
        <v>842</v>
      </c>
      <c r="F532" s="232" t="s">
        <v>843</v>
      </c>
      <c r="G532" s="233" t="s">
        <v>432</v>
      </c>
      <c r="H532" s="234">
        <v>2</v>
      </c>
      <c r="I532" s="235"/>
      <c r="J532" s="236">
        <f>ROUND(I532*H532,2)</f>
        <v>0</v>
      </c>
      <c r="K532" s="232" t="s">
        <v>265</v>
      </c>
      <c r="L532" s="46"/>
      <c r="M532" s="237" t="s">
        <v>21</v>
      </c>
      <c r="N532" s="238" t="s">
        <v>46</v>
      </c>
      <c r="O532" s="86"/>
      <c r="P532" s="239">
        <f>O532*H532</f>
        <v>0</v>
      </c>
      <c r="Q532" s="239">
        <v>0.00018000000000000001</v>
      </c>
      <c r="R532" s="239">
        <f>Q532*H532</f>
        <v>0.00036000000000000002</v>
      </c>
      <c r="S532" s="239">
        <v>0</v>
      </c>
      <c r="T532" s="240">
        <f>S532*H532</f>
        <v>0</v>
      </c>
      <c r="U532" s="40"/>
      <c r="V532" s="40"/>
      <c r="W532" s="40"/>
      <c r="X532" s="40"/>
      <c r="Y532" s="40"/>
      <c r="Z532" s="40"/>
      <c r="AA532" s="40"/>
      <c r="AB532" s="40"/>
      <c r="AC532" s="40"/>
      <c r="AD532" s="40"/>
      <c r="AE532" s="40"/>
      <c r="AR532" s="241" t="s">
        <v>266</v>
      </c>
      <c r="AT532" s="241" t="s">
        <v>261</v>
      </c>
      <c r="AU532" s="241" t="s">
        <v>83</v>
      </c>
      <c r="AY532" s="19" t="s">
        <v>259</v>
      </c>
      <c r="BE532" s="242">
        <f>IF(N532="základní",J532,0)</f>
        <v>0</v>
      </c>
      <c r="BF532" s="242">
        <f>IF(N532="snížená",J532,0)</f>
        <v>0</v>
      </c>
      <c r="BG532" s="242">
        <f>IF(N532="zákl. přenesená",J532,0)</f>
        <v>0</v>
      </c>
      <c r="BH532" s="242">
        <f>IF(N532="sníž. přenesená",J532,0)</f>
        <v>0</v>
      </c>
      <c r="BI532" s="242">
        <f>IF(N532="nulová",J532,0)</f>
        <v>0</v>
      </c>
      <c r="BJ532" s="19" t="s">
        <v>83</v>
      </c>
      <c r="BK532" s="242">
        <f>ROUND(I532*H532,2)</f>
        <v>0</v>
      </c>
      <c r="BL532" s="19" t="s">
        <v>266</v>
      </c>
      <c r="BM532" s="241" t="s">
        <v>844</v>
      </c>
    </row>
    <row r="533" s="2" customFormat="1">
      <c r="A533" s="40"/>
      <c r="B533" s="41"/>
      <c r="C533" s="42"/>
      <c r="D533" s="243" t="s">
        <v>268</v>
      </c>
      <c r="E533" s="42"/>
      <c r="F533" s="244" t="s">
        <v>833</v>
      </c>
      <c r="G533" s="42"/>
      <c r="H533" s="42"/>
      <c r="I533" s="150"/>
      <c r="J533" s="42"/>
      <c r="K533" s="42"/>
      <c r="L533" s="46"/>
      <c r="M533" s="245"/>
      <c r="N533" s="246"/>
      <c r="O533" s="86"/>
      <c r="P533" s="86"/>
      <c r="Q533" s="86"/>
      <c r="R533" s="86"/>
      <c r="S533" s="86"/>
      <c r="T533" s="87"/>
      <c r="U533" s="40"/>
      <c r="V533" s="40"/>
      <c r="W533" s="40"/>
      <c r="X533" s="40"/>
      <c r="Y533" s="40"/>
      <c r="Z533" s="40"/>
      <c r="AA533" s="40"/>
      <c r="AB533" s="40"/>
      <c r="AC533" s="40"/>
      <c r="AD533" s="40"/>
      <c r="AE533" s="40"/>
      <c r="AT533" s="19" t="s">
        <v>268</v>
      </c>
      <c r="AU533" s="19" t="s">
        <v>83</v>
      </c>
    </row>
    <row r="534" s="2" customFormat="1" ht="16.5" customHeight="1">
      <c r="A534" s="40"/>
      <c r="B534" s="41"/>
      <c r="C534" s="280" t="s">
        <v>845</v>
      </c>
      <c r="D534" s="280" t="s">
        <v>438</v>
      </c>
      <c r="E534" s="281" t="s">
        <v>846</v>
      </c>
      <c r="F534" s="282" t="s">
        <v>847</v>
      </c>
      <c r="G534" s="283" t="s">
        <v>432</v>
      </c>
      <c r="H534" s="284">
        <v>2</v>
      </c>
      <c r="I534" s="285"/>
      <c r="J534" s="286">
        <f>ROUND(I534*H534,2)</f>
        <v>0</v>
      </c>
      <c r="K534" s="282" t="s">
        <v>265</v>
      </c>
      <c r="L534" s="287"/>
      <c r="M534" s="288" t="s">
        <v>21</v>
      </c>
      <c r="N534" s="289" t="s">
        <v>46</v>
      </c>
      <c r="O534" s="86"/>
      <c r="P534" s="239">
        <f>O534*H534</f>
        <v>0</v>
      </c>
      <c r="Q534" s="239">
        <v>0.012</v>
      </c>
      <c r="R534" s="239">
        <f>Q534*H534</f>
        <v>0.024</v>
      </c>
      <c r="S534" s="239">
        <v>0</v>
      </c>
      <c r="T534" s="240">
        <f>S534*H534</f>
        <v>0</v>
      </c>
      <c r="U534" s="40"/>
      <c r="V534" s="40"/>
      <c r="W534" s="40"/>
      <c r="X534" s="40"/>
      <c r="Y534" s="40"/>
      <c r="Z534" s="40"/>
      <c r="AA534" s="40"/>
      <c r="AB534" s="40"/>
      <c r="AC534" s="40"/>
      <c r="AD534" s="40"/>
      <c r="AE534" s="40"/>
      <c r="AR534" s="241" t="s">
        <v>303</v>
      </c>
      <c r="AT534" s="241" t="s">
        <v>438</v>
      </c>
      <c r="AU534" s="241" t="s">
        <v>83</v>
      </c>
      <c r="AY534" s="19" t="s">
        <v>259</v>
      </c>
      <c r="BE534" s="242">
        <f>IF(N534="základní",J534,0)</f>
        <v>0</v>
      </c>
      <c r="BF534" s="242">
        <f>IF(N534="snížená",J534,0)</f>
        <v>0</v>
      </c>
      <c r="BG534" s="242">
        <f>IF(N534="zákl. přenesená",J534,0)</f>
        <v>0</v>
      </c>
      <c r="BH534" s="242">
        <f>IF(N534="sníž. přenesená",J534,0)</f>
        <v>0</v>
      </c>
      <c r="BI534" s="242">
        <f>IF(N534="nulová",J534,0)</f>
        <v>0</v>
      </c>
      <c r="BJ534" s="19" t="s">
        <v>83</v>
      </c>
      <c r="BK534" s="242">
        <f>ROUND(I534*H534,2)</f>
        <v>0</v>
      </c>
      <c r="BL534" s="19" t="s">
        <v>266</v>
      </c>
      <c r="BM534" s="241" t="s">
        <v>848</v>
      </c>
    </row>
    <row r="535" s="2" customFormat="1" ht="33" customHeight="1">
      <c r="A535" s="40"/>
      <c r="B535" s="41"/>
      <c r="C535" s="230" t="s">
        <v>849</v>
      </c>
      <c r="D535" s="230" t="s">
        <v>261</v>
      </c>
      <c r="E535" s="231" t="s">
        <v>850</v>
      </c>
      <c r="F535" s="232" t="s">
        <v>851</v>
      </c>
      <c r="G535" s="233" t="s">
        <v>358</v>
      </c>
      <c r="H535" s="234">
        <v>25.998000000000001</v>
      </c>
      <c r="I535" s="235"/>
      <c r="J535" s="236">
        <f>ROUND(I535*H535,2)</f>
        <v>0</v>
      </c>
      <c r="K535" s="232" t="s">
        <v>265</v>
      </c>
      <c r="L535" s="46"/>
      <c r="M535" s="237" t="s">
        <v>21</v>
      </c>
      <c r="N535" s="238" t="s">
        <v>46</v>
      </c>
      <c r="O535" s="86"/>
      <c r="P535" s="239">
        <f>O535*H535</f>
        <v>0</v>
      </c>
      <c r="Q535" s="239">
        <v>0</v>
      </c>
      <c r="R535" s="239">
        <f>Q535*H535</f>
        <v>0</v>
      </c>
      <c r="S535" s="239">
        <v>0.13100000000000001</v>
      </c>
      <c r="T535" s="240">
        <f>S535*H535</f>
        <v>3.4057380000000004</v>
      </c>
      <c r="U535" s="40"/>
      <c r="V535" s="40"/>
      <c r="W535" s="40"/>
      <c r="X535" s="40"/>
      <c r="Y535" s="40"/>
      <c r="Z535" s="40"/>
      <c r="AA535" s="40"/>
      <c r="AB535" s="40"/>
      <c r="AC535" s="40"/>
      <c r="AD535" s="40"/>
      <c r="AE535" s="40"/>
      <c r="AR535" s="241" t="s">
        <v>266</v>
      </c>
      <c r="AT535" s="241" t="s">
        <v>261</v>
      </c>
      <c r="AU535" s="241" t="s">
        <v>83</v>
      </c>
      <c r="AY535" s="19" t="s">
        <v>259</v>
      </c>
      <c r="BE535" s="242">
        <f>IF(N535="základní",J535,0)</f>
        <v>0</v>
      </c>
      <c r="BF535" s="242">
        <f>IF(N535="snížená",J535,0)</f>
        <v>0</v>
      </c>
      <c r="BG535" s="242">
        <f>IF(N535="zákl. přenesená",J535,0)</f>
        <v>0</v>
      </c>
      <c r="BH535" s="242">
        <f>IF(N535="sníž. přenesená",J535,0)</f>
        <v>0</v>
      </c>
      <c r="BI535" s="242">
        <f>IF(N535="nulová",J535,0)</f>
        <v>0</v>
      </c>
      <c r="BJ535" s="19" t="s">
        <v>83</v>
      </c>
      <c r="BK535" s="242">
        <f>ROUND(I535*H535,2)</f>
        <v>0</v>
      </c>
      <c r="BL535" s="19" t="s">
        <v>266</v>
      </c>
      <c r="BM535" s="241" t="s">
        <v>852</v>
      </c>
    </row>
    <row r="536" s="14" customFormat="1">
      <c r="A536" s="14"/>
      <c r="B536" s="257"/>
      <c r="C536" s="258"/>
      <c r="D536" s="243" t="s">
        <v>270</v>
      </c>
      <c r="E536" s="259" t="s">
        <v>21</v>
      </c>
      <c r="F536" s="260" t="s">
        <v>853</v>
      </c>
      <c r="G536" s="258"/>
      <c r="H536" s="261">
        <v>25.274000000000001</v>
      </c>
      <c r="I536" s="262"/>
      <c r="J536" s="258"/>
      <c r="K536" s="258"/>
      <c r="L536" s="263"/>
      <c r="M536" s="264"/>
      <c r="N536" s="265"/>
      <c r="O536" s="265"/>
      <c r="P536" s="265"/>
      <c r="Q536" s="265"/>
      <c r="R536" s="265"/>
      <c r="S536" s="265"/>
      <c r="T536" s="266"/>
      <c r="U536" s="14"/>
      <c r="V536" s="14"/>
      <c r="W536" s="14"/>
      <c r="X536" s="14"/>
      <c r="Y536" s="14"/>
      <c r="Z536" s="14"/>
      <c r="AA536" s="14"/>
      <c r="AB536" s="14"/>
      <c r="AC536" s="14"/>
      <c r="AD536" s="14"/>
      <c r="AE536" s="14"/>
      <c r="AT536" s="267" t="s">
        <v>270</v>
      </c>
      <c r="AU536" s="267" t="s">
        <v>83</v>
      </c>
      <c r="AV536" s="14" t="s">
        <v>83</v>
      </c>
      <c r="AW536" s="14" t="s">
        <v>34</v>
      </c>
      <c r="AX536" s="14" t="s">
        <v>74</v>
      </c>
      <c r="AY536" s="267" t="s">
        <v>259</v>
      </c>
    </row>
    <row r="537" s="14" customFormat="1">
      <c r="A537" s="14"/>
      <c r="B537" s="257"/>
      <c r="C537" s="258"/>
      <c r="D537" s="243" t="s">
        <v>270</v>
      </c>
      <c r="E537" s="259" t="s">
        <v>21</v>
      </c>
      <c r="F537" s="260" t="s">
        <v>854</v>
      </c>
      <c r="G537" s="258"/>
      <c r="H537" s="261">
        <v>6.2400000000000002</v>
      </c>
      <c r="I537" s="262"/>
      <c r="J537" s="258"/>
      <c r="K537" s="258"/>
      <c r="L537" s="263"/>
      <c r="M537" s="264"/>
      <c r="N537" s="265"/>
      <c r="O537" s="265"/>
      <c r="P537" s="265"/>
      <c r="Q537" s="265"/>
      <c r="R537" s="265"/>
      <c r="S537" s="265"/>
      <c r="T537" s="266"/>
      <c r="U537" s="14"/>
      <c r="V537" s="14"/>
      <c r="W537" s="14"/>
      <c r="X537" s="14"/>
      <c r="Y537" s="14"/>
      <c r="Z537" s="14"/>
      <c r="AA537" s="14"/>
      <c r="AB537" s="14"/>
      <c r="AC537" s="14"/>
      <c r="AD537" s="14"/>
      <c r="AE537" s="14"/>
      <c r="AT537" s="267" t="s">
        <v>270</v>
      </c>
      <c r="AU537" s="267" t="s">
        <v>83</v>
      </c>
      <c r="AV537" s="14" t="s">
        <v>83</v>
      </c>
      <c r="AW537" s="14" t="s">
        <v>34</v>
      </c>
      <c r="AX537" s="14" t="s">
        <v>74</v>
      </c>
      <c r="AY537" s="267" t="s">
        <v>259</v>
      </c>
    </row>
    <row r="538" s="13" customFormat="1">
      <c r="A538" s="13"/>
      <c r="B538" s="247"/>
      <c r="C538" s="248"/>
      <c r="D538" s="243" t="s">
        <v>270</v>
      </c>
      <c r="E538" s="249" t="s">
        <v>21</v>
      </c>
      <c r="F538" s="250" t="s">
        <v>586</v>
      </c>
      <c r="G538" s="248"/>
      <c r="H538" s="249" t="s">
        <v>21</v>
      </c>
      <c r="I538" s="251"/>
      <c r="J538" s="248"/>
      <c r="K538" s="248"/>
      <c r="L538" s="252"/>
      <c r="M538" s="253"/>
      <c r="N538" s="254"/>
      <c r="O538" s="254"/>
      <c r="P538" s="254"/>
      <c r="Q538" s="254"/>
      <c r="R538" s="254"/>
      <c r="S538" s="254"/>
      <c r="T538" s="255"/>
      <c r="U538" s="13"/>
      <c r="V538" s="13"/>
      <c r="W538" s="13"/>
      <c r="X538" s="13"/>
      <c r="Y538" s="13"/>
      <c r="Z538" s="13"/>
      <c r="AA538" s="13"/>
      <c r="AB538" s="13"/>
      <c r="AC538" s="13"/>
      <c r="AD538" s="13"/>
      <c r="AE538" s="13"/>
      <c r="AT538" s="256" t="s">
        <v>270</v>
      </c>
      <c r="AU538" s="256" t="s">
        <v>83</v>
      </c>
      <c r="AV538" s="13" t="s">
        <v>81</v>
      </c>
      <c r="AW538" s="13" t="s">
        <v>34</v>
      </c>
      <c r="AX538" s="13" t="s">
        <v>74</v>
      </c>
      <c r="AY538" s="256" t="s">
        <v>259</v>
      </c>
    </row>
    <row r="539" s="14" customFormat="1">
      <c r="A539" s="14"/>
      <c r="B539" s="257"/>
      <c r="C539" s="258"/>
      <c r="D539" s="243" t="s">
        <v>270</v>
      </c>
      <c r="E539" s="259" t="s">
        <v>21</v>
      </c>
      <c r="F539" s="260" t="s">
        <v>855</v>
      </c>
      <c r="G539" s="258"/>
      <c r="H539" s="261">
        <v>-5.516</v>
      </c>
      <c r="I539" s="262"/>
      <c r="J539" s="258"/>
      <c r="K539" s="258"/>
      <c r="L539" s="263"/>
      <c r="M539" s="264"/>
      <c r="N539" s="265"/>
      <c r="O539" s="265"/>
      <c r="P539" s="265"/>
      <c r="Q539" s="265"/>
      <c r="R539" s="265"/>
      <c r="S539" s="265"/>
      <c r="T539" s="266"/>
      <c r="U539" s="14"/>
      <c r="V539" s="14"/>
      <c r="W539" s="14"/>
      <c r="X539" s="14"/>
      <c r="Y539" s="14"/>
      <c r="Z539" s="14"/>
      <c r="AA539" s="14"/>
      <c r="AB539" s="14"/>
      <c r="AC539" s="14"/>
      <c r="AD539" s="14"/>
      <c r="AE539" s="14"/>
      <c r="AT539" s="267" t="s">
        <v>270</v>
      </c>
      <c r="AU539" s="267" t="s">
        <v>83</v>
      </c>
      <c r="AV539" s="14" t="s">
        <v>83</v>
      </c>
      <c r="AW539" s="14" t="s">
        <v>34</v>
      </c>
      <c r="AX539" s="14" t="s">
        <v>74</v>
      </c>
      <c r="AY539" s="267" t="s">
        <v>259</v>
      </c>
    </row>
    <row r="540" s="15" customFormat="1">
      <c r="A540" s="15"/>
      <c r="B540" s="268"/>
      <c r="C540" s="269"/>
      <c r="D540" s="243" t="s">
        <v>270</v>
      </c>
      <c r="E540" s="270" t="s">
        <v>21</v>
      </c>
      <c r="F540" s="271" t="s">
        <v>273</v>
      </c>
      <c r="G540" s="269"/>
      <c r="H540" s="272">
        <v>25.998000000000001</v>
      </c>
      <c r="I540" s="273"/>
      <c r="J540" s="269"/>
      <c r="K540" s="269"/>
      <c r="L540" s="274"/>
      <c r="M540" s="275"/>
      <c r="N540" s="276"/>
      <c r="O540" s="276"/>
      <c r="P540" s="276"/>
      <c r="Q540" s="276"/>
      <c r="R540" s="276"/>
      <c r="S540" s="276"/>
      <c r="T540" s="277"/>
      <c r="U540" s="15"/>
      <c r="V540" s="15"/>
      <c r="W540" s="15"/>
      <c r="X540" s="15"/>
      <c r="Y540" s="15"/>
      <c r="Z540" s="15"/>
      <c r="AA540" s="15"/>
      <c r="AB540" s="15"/>
      <c r="AC540" s="15"/>
      <c r="AD540" s="15"/>
      <c r="AE540" s="15"/>
      <c r="AT540" s="278" t="s">
        <v>270</v>
      </c>
      <c r="AU540" s="278" t="s">
        <v>83</v>
      </c>
      <c r="AV540" s="15" t="s">
        <v>266</v>
      </c>
      <c r="AW540" s="15" t="s">
        <v>34</v>
      </c>
      <c r="AX540" s="15" t="s">
        <v>81</v>
      </c>
      <c r="AY540" s="278" t="s">
        <v>259</v>
      </c>
    </row>
    <row r="541" s="2" customFormat="1" ht="33" customHeight="1">
      <c r="A541" s="40"/>
      <c r="B541" s="41"/>
      <c r="C541" s="230" t="s">
        <v>856</v>
      </c>
      <c r="D541" s="230" t="s">
        <v>261</v>
      </c>
      <c r="E541" s="231" t="s">
        <v>857</v>
      </c>
      <c r="F541" s="232" t="s">
        <v>858</v>
      </c>
      <c r="G541" s="233" t="s">
        <v>358</v>
      </c>
      <c r="H541" s="234">
        <v>94.359999999999999</v>
      </c>
      <c r="I541" s="235"/>
      <c r="J541" s="236">
        <f>ROUND(I541*H541,2)</f>
        <v>0</v>
      </c>
      <c r="K541" s="232" t="s">
        <v>265</v>
      </c>
      <c r="L541" s="46"/>
      <c r="M541" s="237" t="s">
        <v>21</v>
      </c>
      <c r="N541" s="238" t="s">
        <v>46</v>
      </c>
      <c r="O541" s="86"/>
      <c r="P541" s="239">
        <f>O541*H541</f>
        <v>0</v>
      </c>
      <c r="Q541" s="239">
        <v>0</v>
      </c>
      <c r="R541" s="239">
        <f>Q541*H541</f>
        <v>0</v>
      </c>
      <c r="S541" s="239">
        <v>0.26100000000000001</v>
      </c>
      <c r="T541" s="240">
        <f>S541*H541</f>
        <v>24.627960000000002</v>
      </c>
      <c r="U541" s="40"/>
      <c r="V541" s="40"/>
      <c r="W541" s="40"/>
      <c r="X541" s="40"/>
      <c r="Y541" s="40"/>
      <c r="Z541" s="40"/>
      <c r="AA541" s="40"/>
      <c r="AB541" s="40"/>
      <c r="AC541" s="40"/>
      <c r="AD541" s="40"/>
      <c r="AE541" s="40"/>
      <c r="AR541" s="241" t="s">
        <v>266</v>
      </c>
      <c r="AT541" s="241" t="s">
        <v>261</v>
      </c>
      <c r="AU541" s="241" t="s">
        <v>83</v>
      </c>
      <c r="AY541" s="19" t="s">
        <v>259</v>
      </c>
      <c r="BE541" s="242">
        <f>IF(N541="základní",J541,0)</f>
        <v>0</v>
      </c>
      <c r="BF541" s="242">
        <f>IF(N541="snížená",J541,0)</f>
        <v>0</v>
      </c>
      <c r="BG541" s="242">
        <f>IF(N541="zákl. přenesená",J541,0)</f>
        <v>0</v>
      </c>
      <c r="BH541" s="242">
        <f>IF(N541="sníž. přenesená",J541,0)</f>
        <v>0</v>
      </c>
      <c r="BI541" s="242">
        <f>IF(N541="nulová",J541,0)</f>
        <v>0</v>
      </c>
      <c r="BJ541" s="19" t="s">
        <v>83</v>
      </c>
      <c r="BK541" s="242">
        <f>ROUND(I541*H541,2)</f>
        <v>0</v>
      </c>
      <c r="BL541" s="19" t="s">
        <v>266</v>
      </c>
      <c r="BM541" s="241" t="s">
        <v>859</v>
      </c>
    </row>
    <row r="542" s="14" customFormat="1">
      <c r="A542" s="14"/>
      <c r="B542" s="257"/>
      <c r="C542" s="258"/>
      <c r="D542" s="243" t="s">
        <v>270</v>
      </c>
      <c r="E542" s="259" t="s">
        <v>21</v>
      </c>
      <c r="F542" s="260" t="s">
        <v>860</v>
      </c>
      <c r="G542" s="258"/>
      <c r="H542" s="261">
        <v>104.90000000000001</v>
      </c>
      <c r="I542" s="262"/>
      <c r="J542" s="258"/>
      <c r="K542" s="258"/>
      <c r="L542" s="263"/>
      <c r="M542" s="264"/>
      <c r="N542" s="265"/>
      <c r="O542" s="265"/>
      <c r="P542" s="265"/>
      <c r="Q542" s="265"/>
      <c r="R542" s="265"/>
      <c r="S542" s="265"/>
      <c r="T542" s="266"/>
      <c r="U542" s="14"/>
      <c r="V542" s="14"/>
      <c r="W542" s="14"/>
      <c r="X542" s="14"/>
      <c r="Y542" s="14"/>
      <c r="Z542" s="14"/>
      <c r="AA542" s="14"/>
      <c r="AB542" s="14"/>
      <c r="AC542" s="14"/>
      <c r="AD542" s="14"/>
      <c r="AE542" s="14"/>
      <c r="AT542" s="267" t="s">
        <v>270</v>
      </c>
      <c r="AU542" s="267" t="s">
        <v>83</v>
      </c>
      <c r="AV542" s="14" t="s">
        <v>83</v>
      </c>
      <c r="AW542" s="14" t="s">
        <v>34</v>
      </c>
      <c r="AX542" s="14" t="s">
        <v>74</v>
      </c>
      <c r="AY542" s="267" t="s">
        <v>259</v>
      </c>
    </row>
    <row r="543" s="13" customFormat="1">
      <c r="A543" s="13"/>
      <c r="B543" s="247"/>
      <c r="C543" s="248"/>
      <c r="D543" s="243" t="s">
        <v>270</v>
      </c>
      <c r="E543" s="249" t="s">
        <v>21</v>
      </c>
      <c r="F543" s="250" t="s">
        <v>586</v>
      </c>
      <c r="G543" s="248"/>
      <c r="H543" s="249" t="s">
        <v>21</v>
      </c>
      <c r="I543" s="251"/>
      <c r="J543" s="248"/>
      <c r="K543" s="248"/>
      <c r="L543" s="252"/>
      <c r="M543" s="253"/>
      <c r="N543" s="254"/>
      <c r="O543" s="254"/>
      <c r="P543" s="254"/>
      <c r="Q543" s="254"/>
      <c r="R543" s="254"/>
      <c r="S543" s="254"/>
      <c r="T543" s="255"/>
      <c r="U543" s="13"/>
      <c r="V543" s="13"/>
      <c r="W543" s="13"/>
      <c r="X543" s="13"/>
      <c r="Y543" s="13"/>
      <c r="Z543" s="13"/>
      <c r="AA543" s="13"/>
      <c r="AB543" s="13"/>
      <c r="AC543" s="13"/>
      <c r="AD543" s="13"/>
      <c r="AE543" s="13"/>
      <c r="AT543" s="256" t="s">
        <v>270</v>
      </c>
      <c r="AU543" s="256" t="s">
        <v>83</v>
      </c>
      <c r="AV543" s="13" t="s">
        <v>81</v>
      </c>
      <c r="AW543" s="13" t="s">
        <v>34</v>
      </c>
      <c r="AX543" s="13" t="s">
        <v>74</v>
      </c>
      <c r="AY543" s="256" t="s">
        <v>259</v>
      </c>
    </row>
    <row r="544" s="14" customFormat="1">
      <c r="A544" s="14"/>
      <c r="B544" s="257"/>
      <c r="C544" s="258"/>
      <c r="D544" s="243" t="s">
        <v>270</v>
      </c>
      <c r="E544" s="259" t="s">
        <v>21</v>
      </c>
      <c r="F544" s="260" t="s">
        <v>861</v>
      </c>
      <c r="G544" s="258"/>
      <c r="H544" s="261">
        <v>-10.539999999999999</v>
      </c>
      <c r="I544" s="262"/>
      <c r="J544" s="258"/>
      <c r="K544" s="258"/>
      <c r="L544" s="263"/>
      <c r="M544" s="264"/>
      <c r="N544" s="265"/>
      <c r="O544" s="265"/>
      <c r="P544" s="265"/>
      <c r="Q544" s="265"/>
      <c r="R544" s="265"/>
      <c r="S544" s="265"/>
      <c r="T544" s="266"/>
      <c r="U544" s="14"/>
      <c r="V544" s="14"/>
      <c r="W544" s="14"/>
      <c r="X544" s="14"/>
      <c r="Y544" s="14"/>
      <c r="Z544" s="14"/>
      <c r="AA544" s="14"/>
      <c r="AB544" s="14"/>
      <c r="AC544" s="14"/>
      <c r="AD544" s="14"/>
      <c r="AE544" s="14"/>
      <c r="AT544" s="267" t="s">
        <v>270</v>
      </c>
      <c r="AU544" s="267" t="s">
        <v>83</v>
      </c>
      <c r="AV544" s="14" t="s">
        <v>83</v>
      </c>
      <c r="AW544" s="14" t="s">
        <v>34</v>
      </c>
      <c r="AX544" s="14" t="s">
        <v>74</v>
      </c>
      <c r="AY544" s="267" t="s">
        <v>259</v>
      </c>
    </row>
    <row r="545" s="15" customFormat="1">
      <c r="A545" s="15"/>
      <c r="B545" s="268"/>
      <c r="C545" s="269"/>
      <c r="D545" s="243" t="s">
        <v>270</v>
      </c>
      <c r="E545" s="270" t="s">
        <v>21</v>
      </c>
      <c r="F545" s="271" t="s">
        <v>273</v>
      </c>
      <c r="G545" s="269"/>
      <c r="H545" s="272">
        <v>94.359999999999999</v>
      </c>
      <c r="I545" s="273"/>
      <c r="J545" s="269"/>
      <c r="K545" s="269"/>
      <c r="L545" s="274"/>
      <c r="M545" s="275"/>
      <c r="N545" s="276"/>
      <c r="O545" s="276"/>
      <c r="P545" s="276"/>
      <c r="Q545" s="276"/>
      <c r="R545" s="276"/>
      <c r="S545" s="276"/>
      <c r="T545" s="277"/>
      <c r="U545" s="15"/>
      <c r="V545" s="15"/>
      <c r="W545" s="15"/>
      <c r="X545" s="15"/>
      <c r="Y545" s="15"/>
      <c r="Z545" s="15"/>
      <c r="AA545" s="15"/>
      <c r="AB545" s="15"/>
      <c r="AC545" s="15"/>
      <c r="AD545" s="15"/>
      <c r="AE545" s="15"/>
      <c r="AT545" s="278" t="s">
        <v>270</v>
      </c>
      <c r="AU545" s="278" t="s">
        <v>83</v>
      </c>
      <c r="AV545" s="15" t="s">
        <v>266</v>
      </c>
      <c r="AW545" s="15" t="s">
        <v>34</v>
      </c>
      <c r="AX545" s="15" t="s">
        <v>81</v>
      </c>
      <c r="AY545" s="278" t="s">
        <v>259</v>
      </c>
    </row>
    <row r="546" s="2" customFormat="1" ht="16.5" customHeight="1">
      <c r="A546" s="40"/>
      <c r="B546" s="41"/>
      <c r="C546" s="230" t="s">
        <v>862</v>
      </c>
      <c r="D546" s="230" t="s">
        <v>261</v>
      </c>
      <c r="E546" s="231" t="s">
        <v>863</v>
      </c>
      <c r="F546" s="232" t="s">
        <v>864</v>
      </c>
      <c r="G546" s="233" t="s">
        <v>427</v>
      </c>
      <c r="H546" s="234">
        <v>1</v>
      </c>
      <c r="I546" s="235"/>
      <c r="J546" s="236">
        <f>ROUND(I546*H546,2)</f>
        <v>0</v>
      </c>
      <c r="K546" s="232" t="s">
        <v>401</v>
      </c>
      <c r="L546" s="46"/>
      <c r="M546" s="237" t="s">
        <v>21</v>
      </c>
      <c r="N546" s="238" t="s">
        <v>46</v>
      </c>
      <c r="O546" s="86"/>
      <c r="P546" s="239">
        <f>O546*H546</f>
        <v>0</v>
      </c>
      <c r="Q546" s="239">
        <v>0</v>
      </c>
      <c r="R546" s="239">
        <f>Q546*H546</f>
        <v>0</v>
      </c>
      <c r="S546" s="239">
        <v>0</v>
      </c>
      <c r="T546" s="240">
        <f>S546*H546</f>
        <v>0</v>
      </c>
      <c r="U546" s="40"/>
      <c r="V546" s="40"/>
      <c r="W546" s="40"/>
      <c r="X546" s="40"/>
      <c r="Y546" s="40"/>
      <c r="Z546" s="40"/>
      <c r="AA546" s="40"/>
      <c r="AB546" s="40"/>
      <c r="AC546" s="40"/>
      <c r="AD546" s="40"/>
      <c r="AE546" s="40"/>
      <c r="AR546" s="241" t="s">
        <v>266</v>
      </c>
      <c r="AT546" s="241" t="s">
        <v>261</v>
      </c>
      <c r="AU546" s="241" t="s">
        <v>83</v>
      </c>
      <c r="AY546" s="19" t="s">
        <v>259</v>
      </c>
      <c r="BE546" s="242">
        <f>IF(N546="základní",J546,0)</f>
        <v>0</v>
      </c>
      <c r="BF546" s="242">
        <f>IF(N546="snížená",J546,0)</f>
        <v>0</v>
      </c>
      <c r="BG546" s="242">
        <f>IF(N546="zákl. přenesená",J546,0)</f>
        <v>0</v>
      </c>
      <c r="BH546" s="242">
        <f>IF(N546="sníž. přenesená",J546,0)</f>
        <v>0</v>
      </c>
      <c r="BI546" s="242">
        <f>IF(N546="nulová",J546,0)</f>
        <v>0</v>
      </c>
      <c r="BJ546" s="19" t="s">
        <v>83</v>
      </c>
      <c r="BK546" s="242">
        <f>ROUND(I546*H546,2)</f>
        <v>0</v>
      </c>
      <c r="BL546" s="19" t="s">
        <v>266</v>
      </c>
      <c r="BM546" s="241" t="s">
        <v>865</v>
      </c>
    </row>
    <row r="547" s="2" customFormat="1" ht="33" customHeight="1">
      <c r="A547" s="40"/>
      <c r="B547" s="41"/>
      <c r="C547" s="230" t="s">
        <v>866</v>
      </c>
      <c r="D547" s="230" t="s">
        <v>261</v>
      </c>
      <c r="E547" s="231" t="s">
        <v>867</v>
      </c>
      <c r="F547" s="232" t="s">
        <v>868</v>
      </c>
      <c r="G547" s="233" t="s">
        <v>358</v>
      </c>
      <c r="H547" s="234">
        <v>9.7200000000000006</v>
      </c>
      <c r="I547" s="235"/>
      <c r="J547" s="236">
        <f>ROUND(I547*H547,2)</f>
        <v>0</v>
      </c>
      <c r="K547" s="232" t="s">
        <v>265</v>
      </c>
      <c r="L547" s="46"/>
      <c r="M547" s="237" t="s">
        <v>21</v>
      </c>
      <c r="N547" s="238" t="s">
        <v>46</v>
      </c>
      <c r="O547" s="86"/>
      <c r="P547" s="239">
        <f>O547*H547</f>
        <v>0</v>
      </c>
      <c r="Q547" s="239">
        <v>0</v>
      </c>
      <c r="R547" s="239">
        <f>Q547*H547</f>
        <v>0</v>
      </c>
      <c r="S547" s="239">
        <v>0.048000000000000001</v>
      </c>
      <c r="T547" s="240">
        <f>S547*H547</f>
        <v>0.46656000000000003</v>
      </c>
      <c r="U547" s="40"/>
      <c r="V547" s="40"/>
      <c r="W547" s="40"/>
      <c r="X547" s="40"/>
      <c r="Y547" s="40"/>
      <c r="Z547" s="40"/>
      <c r="AA547" s="40"/>
      <c r="AB547" s="40"/>
      <c r="AC547" s="40"/>
      <c r="AD547" s="40"/>
      <c r="AE547" s="40"/>
      <c r="AR547" s="241" t="s">
        <v>266</v>
      </c>
      <c r="AT547" s="241" t="s">
        <v>261</v>
      </c>
      <c r="AU547" s="241" t="s">
        <v>83</v>
      </c>
      <c r="AY547" s="19" t="s">
        <v>259</v>
      </c>
      <c r="BE547" s="242">
        <f>IF(N547="základní",J547,0)</f>
        <v>0</v>
      </c>
      <c r="BF547" s="242">
        <f>IF(N547="snížená",J547,0)</f>
        <v>0</v>
      </c>
      <c r="BG547" s="242">
        <f>IF(N547="zákl. přenesená",J547,0)</f>
        <v>0</v>
      </c>
      <c r="BH547" s="242">
        <f>IF(N547="sníž. přenesená",J547,0)</f>
        <v>0</v>
      </c>
      <c r="BI547" s="242">
        <f>IF(N547="nulová",J547,0)</f>
        <v>0</v>
      </c>
      <c r="BJ547" s="19" t="s">
        <v>83</v>
      </c>
      <c r="BK547" s="242">
        <f>ROUND(I547*H547,2)</f>
        <v>0</v>
      </c>
      <c r="BL547" s="19" t="s">
        <v>266</v>
      </c>
      <c r="BM547" s="241" t="s">
        <v>869</v>
      </c>
    </row>
    <row r="548" s="2" customFormat="1">
      <c r="A548" s="40"/>
      <c r="B548" s="41"/>
      <c r="C548" s="42"/>
      <c r="D548" s="243" t="s">
        <v>268</v>
      </c>
      <c r="E548" s="42"/>
      <c r="F548" s="244" t="s">
        <v>870</v>
      </c>
      <c r="G548" s="42"/>
      <c r="H548" s="42"/>
      <c r="I548" s="150"/>
      <c r="J548" s="42"/>
      <c r="K548" s="42"/>
      <c r="L548" s="46"/>
      <c r="M548" s="245"/>
      <c r="N548" s="246"/>
      <c r="O548" s="86"/>
      <c r="P548" s="86"/>
      <c r="Q548" s="86"/>
      <c r="R548" s="86"/>
      <c r="S548" s="86"/>
      <c r="T548" s="87"/>
      <c r="U548" s="40"/>
      <c r="V548" s="40"/>
      <c r="W548" s="40"/>
      <c r="X548" s="40"/>
      <c r="Y548" s="40"/>
      <c r="Z548" s="40"/>
      <c r="AA548" s="40"/>
      <c r="AB548" s="40"/>
      <c r="AC548" s="40"/>
      <c r="AD548" s="40"/>
      <c r="AE548" s="40"/>
      <c r="AT548" s="19" t="s">
        <v>268</v>
      </c>
      <c r="AU548" s="19" t="s">
        <v>83</v>
      </c>
    </row>
    <row r="549" s="14" customFormat="1">
      <c r="A549" s="14"/>
      <c r="B549" s="257"/>
      <c r="C549" s="258"/>
      <c r="D549" s="243" t="s">
        <v>270</v>
      </c>
      <c r="E549" s="259" t="s">
        <v>21</v>
      </c>
      <c r="F549" s="260" t="s">
        <v>871</v>
      </c>
      <c r="G549" s="258"/>
      <c r="H549" s="261">
        <v>9.7200000000000006</v>
      </c>
      <c r="I549" s="262"/>
      <c r="J549" s="258"/>
      <c r="K549" s="258"/>
      <c r="L549" s="263"/>
      <c r="M549" s="264"/>
      <c r="N549" s="265"/>
      <c r="O549" s="265"/>
      <c r="P549" s="265"/>
      <c r="Q549" s="265"/>
      <c r="R549" s="265"/>
      <c r="S549" s="265"/>
      <c r="T549" s="266"/>
      <c r="U549" s="14"/>
      <c r="V549" s="14"/>
      <c r="W549" s="14"/>
      <c r="X549" s="14"/>
      <c r="Y549" s="14"/>
      <c r="Z549" s="14"/>
      <c r="AA549" s="14"/>
      <c r="AB549" s="14"/>
      <c r="AC549" s="14"/>
      <c r="AD549" s="14"/>
      <c r="AE549" s="14"/>
      <c r="AT549" s="267" t="s">
        <v>270</v>
      </c>
      <c r="AU549" s="267" t="s">
        <v>83</v>
      </c>
      <c r="AV549" s="14" t="s">
        <v>83</v>
      </c>
      <c r="AW549" s="14" t="s">
        <v>34</v>
      </c>
      <c r="AX549" s="14" t="s">
        <v>74</v>
      </c>
      <c r="AY549" s="267" t="s">
        <v>259</v>
      </c>
    </row>
    <row r="550" s="15" customFormat="1">
      <c r="A550" s="15"/>
      <c r="B550" s="268"/>
      <c r="C550" s="269"/>
      <c r="D550" s="243" t="s">
        <v>270</v>
      </c>
      <c r="E550" s="270" t="s">
        <v>21</v>
      </c>
      <c r="F550" s="271" t="s">
        <v>273</v>
      </c>
      <c r="G550" s="269"/>
      <c r="H550" s="272">
        <v>9.7200000000000006</v>
      </c>
      <c r="I550" s="273"/>
      <c r="J550" s="269"/>
      <c r="K550" s="269"/>
      <c r="L550" s="274"/>
      <c r="M550" s="275"/>
      <c r="N550" s="276"/>
      <c r="O550" s="276"/>
      <c r="P550" s="276"/>
      <c r="Q550" s="276"/>
      <c r="R550" s="276"/>
      <c r="S550" s="276"/>
      <c r="T550" s="277"/>
      <c r="U550" s="15"/>
      <c r="V550" s="15"/>
      <c r="W550" s="15"/>
      <c r="X550" s="15"/>
      <c r="Y550" s="15"/>
      <c r="Z550" s="15"/>
      <c r="AA550" s="15"/>
      <c r="AB550" s="15"/>
      <c r="AC550" s="15"/>
      <c r="AD550" s="15"/>
      <c r="AE550" s="15"/>
      <c r="AT550" s="278" t="s">
        <v>270</v>
      </c>
      <c r="AU550" s="278" t="s">
        <v>83</v>
      </c>
      <c r="AV550" s="15" t="s">
        <v>266</v>
      </c>
      <c r="AW550" s="15" t="s">
        <v>34</v>
      </c>
      <c r="AX550" s="15" t="s">
        <v>81</v>
      </c>
      <c r="AY550" s="278" t="s">
        <v>259</v>
      </c>
    </row>
    <row r="551" s="2" customFormat="1" ht="33" customHeight="1">
      <c r="A551" s="40"/>
      <c r="B551" s="41"/>
      <c r="C551" s="230" t="s">
        <v>872</v>
      </c>
      <c r="D551" s="230" t="s">
        <v>261</v>
      </c>
      <c r="E551" s="231" t="s">
        <v>873</v>
      </c>
      <c r="F551" s="232" t="s">
        <v>874</v>
      </c>
      <c r="G551" s="233" t="s">
        <v>358</v>
      </c>
      <c r="H551" s="234">
        <v>4.5</v>
      </c>
      <c r="I551" s="235"/>
      <c r="J551" s="236">
        <f>ROUND(I551*H551,2)</f>
        <v>0</v>
      </c>
      <c r="K551" s="232" t="s">
        <v>265</v>
      </c>
      <c r="L551" s="46"/>
      <c r="M551" s="237" t="s">
        <v>21</v>
      </c>
      <c r="N551" s="238" t="s">
        <v>46</v>
      </c>
      <c r="O551" s="86"/>
      <c r="P551" s="239">
        <f>O551*H551</f>
        <v>0</v>
      </c>
      <c r="Q551" s="239">
        <v>0</v>
      </c>
      <c r="R551" s="239">
        <f>Q551*H551</f>
        <v>0</v>
      </c>
      <c r="S551" s="239">
        <v>0.034000000000000002</v>
      </c>
      <c r="T551" s="240">
        <f>S551*H551</f>
        <v>0.15300000000000003</v>
      </c>
      <c r="U551" s="40"/>
      <c r="V551" s="40"/>
      <c r="W551" s="40"/>
      <c r="X551" s="40"/>
      <c r="Y551" s="40"/>
      <c r="Z551" s="40"/>
      <c r="AA551" s="40"/>
      <c r="AB551" s="40"/>
      <c r="AC551" s="40"/>
      <c r="AD551" s="40"/>
      <c r="AE551" s="40"/>
      <c r="AR551" s="241" t="s">
        <v>266</v>
      </c>
      <c r="AT551" s="241" t="s">
        <v>261</v>
      </c>
      <c r="AU551" s="241" t="s">
        <v>83</v>
      </c>
      <c r="AY551" s="19" t="s">
        <v>259</v>
      </c>
      <c r="BE551" s="242">
        <f>IF(N551="základní",J551,0)</f>
        <v>0</v>
      </c>
      <c r="BF551" s="242">
        <f>IF(N551="snížená",J551,0)</f>
        <v>0</v>
      </c>
      <c r="BG551" s="242">
        <f>IF(N551="zákl. přenesená",J551,0)</f>
        <v>0</v>
      </c>
      <c r="BH551" s="242">
        <f>IF(N551="sníž. přenesená",J551,0)</f>
        <v>0</v>
      </c>
      <c r="BI551" s="242">
        <f>IF(N551="nulová",J551,0)</f>
        <v>0</v>
      </c>
      <c r="BJ551" s="19" t="s">
        <v>83</v>
      </c>
      <c r="BK551" s="242">
        <f>ROUND(I551*H551,2)</f>
        <v>0</v>
      </c>
      <c r="BL551" s="19" t="s">
        <v>266</v>
      </c>
      <c r="BM551" s="241" t="s">
        <v>875</v>
      </c>
    </row>
    <row r="552" s="2" customFormat="1">
      <c r="A552" s="40"/>
      <c r="B552" s="41"/>
      <c r="C552" s="42"/>
      <c r="D552" s="243" t="s">
        <v>268</v>
      </c>
      <c r="E552" s="42"/>
      <c r="F552" s="244" t="s">
        <v>870</v>
      </c>
      <c r="G552" s="42"/>
      <c r="H552" s="42"/>
      <c r="I552" s="150"/>
      <c r="J552" s="42"/>
      <c r="K552" s="42"/>
      <c r="L552" s="46"/>
      <c r="M552" s="245"/>
      <c r="N552" s="246"/>
      <c r="O552" s="86"/>
      <c r="P552" s="86"/>
      <c r="Q552" s="86"/>
      <c r="R552" s="86"/>
      <c r="S552" s="86"/>
      <c r="T552" s="87"/>
      <c r="U552" s="40"/>
      <c r="V552" s="40"/>
      <c r="W552" s="40"/>
      <c r="X552" s="40"/>
      <c r="Y552" s="40"/>
      <c r="Z552" s="40"/>
      <c r="AA552" s="40"/>
      <c r="AB552" s="40"/>
      <c r="AC552" s="40"/>
      <c r="AD552" s="40"/>
      <c r="AE552" s="40"/>
      <c r="AT552" s="19" t="s">
        <v>268</v>
      </c>
      <c r="AU552" s="19" t="s">
        <v>83</v>
      </c>
    </row>
    <row r="553" s="14" customFormat="1">
      <c r="A553" s="14"/>
      <c r="B553" s="257"/>
      <c r="C553" s="258"/>
      <c r="D553" s="243" t="s">
        <v>270</v>
      </c>
      <c r="E553" s="259" t="s">
        <v>21</v>
      </c>
      <c r="F553" s="260" t="s">
        <v>876</v>
      </c>
      <c r="G553" s="258"/>
      <c r="H553" s="261">
        <v>4.5</v>
      </c>
      <c r="I553" s="262"/>
      <c r="J553" s="258"/>
      <c r="K553" s="258"/>
      <c r="L553" s="263"/>
      <c r="M553" s="264"/>
      <c r="N553" s="265"/>
      <c r="O553" s="265"/>
      <c r="P553" s="265"/>
      <c r="Q553" s="265"/>
      <c r="R553" s="265"/>
      <c r="S553" s="265"/>
      <c r="T553" s="266"/>
      <c r="U553" s="14"/>
      <c r="V553" s="14"/>
      <c r="W553" s="14"/>
      <c r="X553" s="14"/>
      <c r="Y553" s="14"/>
      <c r="Z553" s="14"/>
      <c r="AA553" s="14"/>
      <c r="AB553" s="14"/>
      <c r="AC553" s="14"/>
      <c r="AD553" s="14"/>
      <c r="AE553" s="14"/>
      <c r="AT553" s="267" t="s">
        <v>270</v>
      </c>
      <c r="AU553" s="267" t="s">
        <v>83</v>
      </c>
      <c r="AV553" s="14" t="s">
        <v>83</v>
      </c>
      <c r="AW553" s="14" t="s">
        <v>34</v>
      </c>
      <c r="AX553" s="14" t="s">
        <v>74</v>
      </c>
      <c r="AY553" s="267" t="s">
        <v>259</v>
      </c>
    </row>
    <row r="554" s="15" customFormat="1">
      <c r="A554" s="15"/>
      <c r="B554" s="268"/>
      <c r="C554" s="269"/>
      <c r="D554" s="243" t="s">
        <v>270</v>
      </c>
      <c r="E554" s="270" t="s">
        <v>21</v>
      </c>
      <c r="F554" s="271" t="s">
        <v>273</v>
      </c>
      <c r="G554" s="269"/>
      <c r="H554" s="272">
        <v>4.5</v>
      </c>
      <c r="I554" s="273"/>
      <c r="J554" s="269"/>
      <c r="K554" s="269"/>
      <c r="L554" s="274"/>
      <c r="M554" s="275"/>
      <c r="N554" s="276"/>
      <c r="O554" s="276"/>
      <c r="P554" s="276"/>
      <c r="Q554" s="276"/>
      <c r="R554" s="276"/>
      <c r="S554" s="276"/>
      <c r="T554" s="277"/>
      <c r="U554" s="15"/>
      <c r="V554" s="15"/>
      <c r="W554" s="15"/>
      <c r="X554" s="15"/>
      <c r="Y554" s="15"/>
      <c r="Z554" s="15"/>
      <c r="AA554" s="15"/>
      <c r="AB554" s="15"/>
      <c r="AC554" s="15"/>
      <c r="AD554" s="15"/>
      <c r="AE554" s="15"/>
      <c r="AT554" s="278" t="s">
        <v>270</v>
      </c>
      <c r="AU554" s="278" t="s">
        <v>83</v>
      </c>
      <c r="AV554" s="15" t="s">
        <v>266</v>
      </c>
      <c r="AW554" s="15" t="s">
        <v>34</v>
      </c>
      <c r="AX554" s="15" t="s">
        <v>81</v>
      </c>
      <c r="AY554" s="278" t="s">
        <v>259</v>
      </c>
    </row>
    <row r="555" s="2" customFormat="1" ht="33" customHeight="1">
      <c r="A555" s="40"/>
      <c r="B555" s="41"/>
      <c r="C555" s="230" t="s">
        <v>877</v>
      </c>
      <c r="D555" s="230" t="s">
        <v>261</v>
      </c>
      <c r="E555" s="231" t="s">
        <v>878</v>
      </c>
      <c r="F555" s="232" t="s">
        <v>879</v>
      </c>
      <c r="G555" s="233" t="s">
        <v>358</v>
      </c>
      <c r="H555" s="234">
        <v>20.684999999999999</v>
      </c>
      <c r="I555" s="235"/>
      <c r="J555" s="236">
        <f>ROUND(I555*H555,2)</f>
        <v>0</v>
      </c>
      <c r="K555" s="232" t="s">
        <v>265</v>
      </c>
      <c r="L555" s="46"/>
      <c r="M555" s="237" t="s">
        <v>21</v>
      </c>
      <c r="N555" s="238" t="s">
        <v>46</v>
      </c>
      <c r="O555" s="86"/>
      <c r="P555" s="239">
        <f>O555*H555</f>
        <v>0</v>
      </c>
      <c r="Q555" s="239">
        <v>0</v>
      </c>
      <c r="R555" s="239">
        <f>Q555*H555</f>
        <v>0</v>
      </c>
      <c r="S555" s="239">
        <v>0.075999999999999998</v>
      </c>
      <c r="T555" s="240">
        <f>S555*H555</f>
        <v>1.5720599999999998</v>
      </c>
      <c r="U555" s="40"/>
      <c r="V555" s="40"/>
      <c r="W555" s="40"/>
      <c r="X555" s="40"/>
      <c r="Y555" s="40"/>
      <c r="Z555" s="40"/>
      <c r="AA555" s="40"/>
      <c r="AB555" s="40"/>
      <c r="AC555" s="40"/>
      <c r="AD555" s="40"/>
      <c r="AE555" s="40"/>
      <c r="AR555" s="241" t="s">
        <v>266</v>
      </c>
      <c r="AT555" s="241" t="s">
        <v>261</v>
      </c>
      <c r="AU555" s="241" t="s">
        <v>83</v>
      </c>
      <c r="AY555" s="19" t="s">
        <v>259</v>
      </c>
      <c r="BE555" s="242">
        <f>IF(N555="základní",J555,0)</f>
        <v>0</v>
      </c>
      <c r="BF555" s="242">
        <f>IF(N555="snížená",J555,0)</f>
        <v>0</v>
      </c>
      <c r="BG555" s="242">
        <f>IF(N555="zákl. přenesená",J555,0)</f>
        <v>0</v>
      </c>
      <c r="BH555" s="242">
        <f>IF(N555="sníž. přenesená",J555,0)</f>
        <v>0</v>
      </c>
      <c r="BI555" s="242">
        <f>IF(N555="nulová",J555,0)</f>
        <v>0</v>
      </c>
      <c r="BJ555" s="19" t="s">
        <v>83</v>
      </c>
      <c r="BK555" s="242">
        <f>ROUND(I555*H555,2)</f>
        <v>0</v>
      </c>
      <c r="BL555" s="19" t="s">
        <v>266</v>
      </c>
      <c r="BM555" s="241" t="s">
        <v>880</v>
      </c>
    </row>
    <row r="556" s="2" customFormat="1">
      <c r="A556" s="40"/>
      <c r="B556" s="41"/>
      <c r="C556" s="42"/>
      <c r="D556" s="243" t="s">
        <v>268</v>
      </c>
      <c r="E556" s="42"/>
      <c r="F556" s="244" t="s">
        <v>881</v>
      </c>
      <c r="G556" s="42"/>
      <c r="H556" s="42"/>
      <c r="I556" s="150"/>
      <c r="J556" s="42"/>
      <c r="K556" s="42"/>
      <c r="L556" s="46"/>
      <c r="M556" s="245"/>
      <c r="N556" s="246"/>
      <c r="O556" s="86"/>
      <c r="P556" s="86"/>
      <c r="Q556" s="86"/>
      <c r="R556" s="86"/>
      <c r="S556" s="86"/>
      <c r="T556" s="87"/>
      <c r="U556" s="40"/>
      <c r="V556" s="40"/>
      <c r="W556" s="40"/>
      <c r="X556" s="40"/>
      <c r="Y556" s="40"/>
      <c r="Z556" s="40"/>
      <c r="AA556" s="40"/>
      <c r="AB556" s="40"/>
      <c r="AC556" s="40"/>
      <c r="AD556" s="40"/>
      <c r="AE556" s="40"/>
      <c r="AT556" s="19" t="s">
        <v>268</v>
      </c>
      <c r="AU556" s="19" t="s">
        <v>83</v>
      </c>
    </row>
    <row r="557" s="14" customFormat="1">
      <c r="A557" s="14"/>
      <c r="B557" s="257"/>
      <c r="C557" s="258"/>
      <c r="D557" s="243" t="s">
        <v>270</v>
      </c>
      <c r="E557" s="259" t="s">
        <v>21</v>
      </c>
      <c r="F557" s="260" t="s">
        <v>882</v>
      </c>
      <c r="G557" s="258"/>
      <c r="H557" s="261">
        <v>2.3639999999999999</v>
      </c>
      <c r="I557" s="262"/>
      <c r="J557" s="258"/>
      <c r="K557" s="258"/>
      <c r="L557" s="263"/>
      <c r="M557" s="264"/>
      <c r="N557" s="265"/>
      <c r="O557" s="265"/>
      <c r="P557" s="265"/>
      <c r="Q557" s="265"/>
      <c r="R557" s="265"/>
      <c r="S557" s="265"/>
      <c r="T557" s="266"/>
      <c r="U557" s="14"/>
      <c r="V557" s="14"/>
      <c r="W557" s="14"/>
      <c r="X557" s="14"/>
      <c r="Y557" s="14"/>
      <c r="Z557" s="14"/>
      <c r="AA557" s="14"/>
      <c r="AB557" s="14"/>
      <c r="AC557" s="14"/>
      <c r="AD557" s="14"/>
      <c r="AE557" s="14"/>
      <c r="AT557" s="267" t="s">
        <v>270</v>
      </c>
      <c r="AU557" s="267" t="s">
        <v>83</v>
      </c>
      <c r="AV557" s="14" t="s">
        <v>83</v>
      </c>
      <c r="AW557" s="14" t="s">
        <v>34</v>
      </c>
      <c r="AX557" s="14" t="s">
        <v>74</v>
      </c>
      <c r="AY557" s="267" t="s">
        <v>259</v>
      </c>
    </row>
    <row r="558" s="14" customFormat="1">
      <c r="A558" s="14"/>
      <c r="B558" s="257"/>
      <c r="C558" s="258"/>
      <c r="D558" s="243" t="s">
        <v>270</v>
      </c>
      <c r="E558" s="259" t="s">
        <v>21</v>
      </c>
      <c r="F558" s="260" t="s">
        <v>883</v>
      </c>
      <c r="G558" s="258"/>
      <c r="H558" s="261">
        <v>1.379</v>
      </c>
      <c r="I558" s="262"/>
      <c r="J558" s="258"/>
      <c r="K558" s="258"/>
      <c r="L558" s="263"/>
      <c r="M558" s="264"/>
      <c r="N558" s="265"/>
      <c r="O558" s="265"/>
      <c r="P558" s="265"/>
      <c r="Q558" s="265"/>
      <c r="R558" s="265"/>
      <c r="S558" s="265"/>
      <c r="T558" s="266"/>
      <c r="U558" s="14"/>
      <c r="V558" s="14"/>
      <c r="W558" s="14"/>
      <c r="X558" s="14"/>
      <c r="Y558" s="14"/>
      <c r="Z558" s="14"/>
      <c r="AA558" s="14"/>
      <c r="AB558" s="14"/>
      <c r="AC558" s="14"/>
      <c r="AD558" s="14"/>
      <c r="AE558" s="14"/>
      <c r="AT558" s="267" t="s">
        <v>270</v>
      </c>
      <c r="AU558" s="267" t="s">
        <v>83</v>
      </c>
      <c r="AV558" s="14" t="s">
        <v>83</v>
      </c>
      <c r="AW558" s="14" t="s">
        <v>34</v>
      </c>
      <c r="AX558" s="14" t="s">
        <v>74</v>
      </c>
      <c r="AY558" s="267" t="s">
        <v>259</v>
      </c>
    </row>
    <row r="559" s="14" customFormat="1">
      <c r="A559" s="14"/>
      <c r="B559" s="257"/>
      <c r="C559" s="258"/>
      <c r="D559" s="243" t="s">
        <v>270</v>
      </c>
      <c r="E559" s="259" t="s">
        <v>21</v>
      </c>
      <c r="F559" s="260" t="s">
        <v>884</v>
      </c>
      <c r="G559" s="258"/>
      <c r="H559" s="261">
        <v>6.3040000000000003</v>
      </c>
      <c r="I559" s="262"/>
      <c r="J559" s="258"/>
      <c r="K559" s="258"/>
      <c r="L559" s="263"/>
      <c r="M559" s="264"/>
      <c r="N559" s="265"/>
      <c r="O559" s="265"/>
      <c r="P559" s="265"/>
      <c r="Q559" s="265"/>
      <c r="R559" s="265"/>
      <c r="S559" s="265"/>
      <c r="T559" s="266"/>
      <c r="U559" s="14"/>
      <c r="V559" s="14"/>
      <c r="W559" s="14"/>
      <c r="X559" s="14"/>
      <c r="Y559" s="14"/>
      <c r="Z559" s="14"/>
      <c r="AA559" s="14"/>
      <c r="AB559" s="14"/>
      <c r="AC559" s="14"/>
      <c r="AD559" s="14"/>
      <c r="AE559" s="14"/>
      <c r="AT559" s="267" t="s">
        <v>270</v>
      </c>
      <c r="AU559" s="267" t="s">
        <v>83</v>
      </c>
      <c r="AV559" s="14" t="s">
        <v>83</v>
      </c>
      <c r="AW559" s="14" t="s">
        <v>34</v>
      </c>
      <c r="AX559" s="14" t="s">
        <v>74</v>
      </c>
      <c r="AY559" s="267" t="s">
        <v>259</v>
      </c>
    </row>
    <row r="560" s="14" customFormat="1">
      <c r="A560" s="14"/>
      <c r="B560" s="257"/>
      <c r="C560" s="258"/>
      <c r="D560" s="243" t="s">
        <v>270</v>
      </c>
      <c r="E560" s="259" t="s">
        <v>21</v>
      </c>
      <c r="F560" s="260" t="s">
        <v>885</v>
      </c>
      <c r="G560" s="258"/>
      <c r="H560" s="261">
        <v>10.638</v>
      </c>
      <c r="I560" s="262"/>
      <c r="J560" s="258"/>
      <c r="K560" s="258"/>
      <c r="L560" s="263"/>
      <c r="M560" s="264"/>
      <c r="N560" s="265"/>
      <c r="O560" s="265"/>
      <c r="P560" s="265"/>
      <c r="Q560" s="265"/>
      <c r="R560" s="265"/>
      <c r="S560" s="265"/>
      <c r="T560" s="266"/>
      <c r="U560" s="14"/>
      <c r="V560" s="14"/>
      <c r="W560" s="14"/>
      <c r="X560" s="14"/>
      <c r="Y560" s="14"/>
      <c r="Z560" s="14"/>
      <c r="AA560" s="14"/>
      <c r="AB560" s="14"/>
      <c r="AC560" s="14"/>
      <c r="AD560" s="14"/>
      <c r="AE560" s="14"/>
      <c r="AT560" s="267" t="s">
        <v>270</v>
      </c>
      <c r="AU560" s="267" t="s">
        <v>83</v>
      </c>
      <c r="AV560" s="14" t="s">
        <v>83</v>
      </c>
      <c r="AW560" s="14" t="s">
        <v>34</v>
      </c>
      <c r="AX560" s="14" t="s">
        <v>74</v>
      </c>
      <c r="AY560" s="267" t="s">
        <v>259</v>
      </c>
    </row>
    <row r="561" s="15" customFormat="1">
      <c r="A561" s="15"/>
      <c r="B561" s="268"/>
      <c r="C561" s="269"/>
      <c r="D561" s="243" t="s">
        <v>270</v>
      </c>
      <c r="E561" s="270" t="s">
        <v>21</v>
      </c>
      <c r="F561" s="271" t="s">
        <v>273</v>
      </c>
      <c r="G561" s="269"/>
      <c r="H561" s="272">
        <v>20.684999999999999</v>
      </c>
      <c r="I561" s="273"/>
      <c r="J561" s="269"/>
      <c r="K561" s="269"/>
      <c r="L561" s="274"/>
      <c r="M561" s="275"/>
      <c r="N561" s="276"/>
      <c r="O561" s="276"/>
      <c r="P561" s="276"/>
      <c r="Q561" s="276"/>
      <c r="R561" s="276"/>
      <c r="S561" s="276"/>
      <c r="T561" s="277"/>
      <c r="U561" s="15"/>
      <c r="V561" s="15"/>
      <c r="W561" s="15"/>
      <c r="X561" s="15"/>
      <c r="Y561" s="15"/>
      <c r="Z561" s="15"/>
      <c r="AA561" s="15"/>
      <c r="AB561" s="15"/>
      <c r="AC561" s="15"/>
      <c r="AD561" s="15"/>
      <c r="AE561" s="15"/>
      <c r="AT561" s="278" t="s">
        <v>270</v>
      </c>
      <c r="AU561" s="278" t="s">
        <v>83</v>
      </c>
      <c r="AV561" s="15" t="s">
        <v>266</v>
      </c>
      <c r="AW561" s="15" t="s">
        <v>34</v>
      </c>
      <c r="AX561" s="15" t="s">
        <v>81</v>
      </c>
      <c r="AY561" s="278" t="s">
        <v>259</v>
      </c>
    </row>
    <row r="562" s="2" customFormat="1" ht="33" customHeight="1">
      <c r="A562" s="40"/>
      <c r="B562" s="41"/>
      <c r="C562" s="230" t="s">
        <v>886</v>
      </c>
      <c r="D562" s="230" t="s">
        <v>261</v>
      </c>
      <c r="E562" s="231" t="s">
        <v>887</v>
      </c>
      <c r="F562" s="232" t="s">
        <v>888</v>
      </c>
      <c r="G562" s="233" t="s">
        <v>358</v>
      </c>
      <c r="H562" s="234">
        <v>5.0880000000000001</v>
      </c>
      <c r="I562" s="235"/>
      <c r="J562" s="236">
        <f>ROUND(I562*H562,2)</f>
        <v>0</v>
      </c>
      <c r="K562" s="232" t="s">
        <v>265</v>
      </c>
      <c r="L562" s="46"/>
      <c r="M562" s="237" t="s">
        <v>21</v>
      </c>
      <c r="N562" s="238" t="s">
        <v>46</v>
      </c>
      <c r="O562" s="86"/>
      <c r="P562" s="239">
        <f>O562*H562</f>
        <v>0</v>
      </c>
      <c r="Q562" s="239">
        <v>0</v>
      </c>
      <c r="R562" s="239">
        <f>Q562*H562</f>
        <v>0</v>
      </c>
      <c r="S562" s="239">
        <v>0.063</v>
      </c>
      <c r="T562" s="240">
        <f>S562*H562</f>
        <v>0.320544</v>
      </c>
      <c r="U562" s="40"/>
      <c r="V562" s="40"/>
      <c r="W562" s="40"/>
      <c r="X562" s="40"/>
      <c r="Y562" s="40"/>
      <c r="Z562" s="40"/>
      <c r="AA562" s="40"/>
      <c r="AB562" s="40"/>
      <c r="AC562" s="40"/>
      <c r="AD562" s="40"/>
      <c r="AE562" s="40"/>
      <c r="AR562" s="241" t="s">
        <v>266</v>
      </c>
      <c r="AT562" s="241" t="s">
        <v>261</v>
      </c>
      <c r="AU562" s="241" t="s">
        <v>83</v>
      </c>
      <c r="AY562" s="19" t="s">
        <v>259</v>
      </c>
      <c r="BE562" s="242">
        <f>IF(N562="základní",J562,0)</f>
        <v>0</v>
      </c>
      <c r="BF562" s="242">
        <f>IF(N562="snížená",J562,0)</f>
        <v>0</v>
      </c>
      <c r="BG562" s="242">
        <f>IF(N562="zákl. přenesená",J562,0)</f>
        <v>0</v>
      </c>
      <c r="BH562" s="242">
        <f>IF(N562="sníž. přenesená",J562,0)</f>
        <v>0</v>
      </c>
      <c r="BI562" s="242">
        <f>IF(N562="nulová",J562,0)</f>
        <v>0</v>
      </c>
      <c r="BJ562" s="19" t="s">
        <v>83</v>
      </c>
      <c r="BK562" s="242">
        <f>ROUND(I562*H562,2)</f>
        <v>0</v>
      </c>
      <c r="BL562" s="19" t="s">
        <v>266</v>
      </c>
      <c r="BM562" s="241" t="s">
        <v>889</v>
      </c>
    </row>
    <row r="563" s="2" customFormat="1">
      <c r="A563" s="40"/>
      <c r="B563" s="41"/>
      <c r="C563" s="42"/>
      <c r="D563" s="243" t="s">
        <v>268</v>
      </c>
      <c r="E563" s="42"/>
      <c r="F563" s="244" t="s">
        <v>881</v>
      </c>
      <c r="G563" s="42"/>
      <c r="H563" s="42"/>
      <c r="I563" s="150"/>
      <c r="J563" s="42"/>
      <c r="K563" s="42"/>
      <c r="L563" s="46"/>
      <c r="M563" s="245"/>
      <c r="N563" s="246"/>
      <c r="O563" s="86"/>
      <c r="P563" s="86"/>
      <c r="Q563" s="86"/>
      <c r="R563" s="86"/>
      <c r="S563" s="86"/>
      <c r="T563" s="87"/>
      <c r="U563" s="40"/>
      <c r="V563" s="40"/>
      <c r="W563" s="40"/>
      <c r="X563" s="40"/>
      <c r="Y563" s="40"/>
      <c r="Z563" s="40"/>
      <c r="AA563" s="40"/>
      <c r="AB563" s="40"/>
      <c r="AC563" s="40"/>
      <c r="AD563" s="40"/>
      <c r="AE563" s="40"/>
      <c r="AT563" s="19" t="s">
        <v>268</v>
      </c>
      <c r="AU563" s="19" t="s">
        <v>83</v>
      </c>
    </row>
    <row r="564" s="14" customFormat="1">
      <c r="A564" s="14"/>
      <c r="B564" s="257"/>
      <c r="C564" s="258"/>
      <c r="D564" s="243" t="s">
        <v>270</v>
      </c>
      <c r="E564" s="259" t="s">
        <v>21</v>
      </c>
      <c r="F564" s="260" t="s">
        <v>890</v>
      </c>
      <c r="G564" s="258"/>
      <c r="H564" s="261">
        <v>2.4630000000000001</v>
      </c>
      <c r="I564" s="262"/>
      <c r="J564" s="258"/>
      <c r="K564" s="258"/>
      <c r="L564" s="263"/>
      <c r="M564" s="264"/>
      <c r="N564" s="265"/>
      <c r="O564" s="265"/>
      <c r="P564" s="265"/>
      <c r="Q564" s="265"/>
      <c r="R564" s="265"/>
      <c r="S564" s="265"/>
      <c r="T564" s="266"/>
      <c r="U564" s="14"/>
      <c r="V564" s="14"/>
      <c r="W564" s="14"/>
      <c r="X564" s="14"/>
      <c r="Y564" s="14"/>
      <c r="Z564" s="14"/>
      <c r="AA564" s="14"/>
      <c r="AB564" s="14"/>
      <c r="AC564" s="14"/>
      <c r="AD564" s="14"/>
      <c r="AE564" s="14"/>
      <c r="AT564" s="267" t="s">
        <v>270</v>
      </c>
      <c r="AU564" s="267" t="s">
        <v>83</v>
      </c>
      <c r="AV564" s="14" t="s">
        <v>83</v>
      </c>
      <c r="AW564" s="14" t="s">
        <v>34</v>
      </c>
      <c r="AX564" s="14" t="s">
        <v>74</v>
      </c>
      <c r="AY564" s="267" t="s">
        <v>259</v>
      </c>
    </row>
    <row r="565" s="14" customFormat="1">
      <c r="A565" s="14"/>
      <c r="B565" s="257"/>
      <c r="C565" s="258"/>
      <c r="D565" s="243" t="s">
        <v>270</v>
      </c>
      <c r="E565" s="259" t="s">
        <v>21</v>
      </c>
      <c r="F565" s="260" t="s">
        <v>891</v>
      </c>
      <c r="G565" s="258"/>
      <c r="H565" s="261">
        <v>2.625</v>
      </c>
      <c r="I565" s="262"/>
      <c r="J565" s="258"/>
      <c r="K565" s="258"/>
      <c r="L565" s="263"/>
      <c r="M565" s="264"/>
      <c r="N565" s="265"/>
      <c r="O565" s="265"/>
      <c r="P565" s="265"/>
      <c r="Q565" s="265"/>
      <c r="R565" s="265"/>
      <c r="S565" s="265"/>
      <c r="T565" s="266"/>
      <c r="U565" s="14"/>
      <c r="V565" s="14"/>
      <c r="W565" s="14"/>
      <c r="X565" s="14"/>
      <c r="Y565" s="14"/>
      <c r="Z565" s="14"/>
      <c r="AA565" s="14"/>
      <c r="AB565" s="14"/>
      <c r="AC565" s="14"/>
      <c r="AD565" s="14"/>
      <c r="AE565" s="14"/>
      <c r="AT565" s="267" t="s">
        <v>270</v>
      </c>
      <c r="AU565" s="267" t="s">
        <v>83</v>
      </c>
      <c r="AV565" s="14" t="s">
        <v>83</v>
      </c>
      <c r="AW565" s="14" t="s">
        <v>34</v>
      </c>
      <c r="AX565" s="14" t="s">
        <v>74</v>
      </c>
      <c r="AY565" s="267" t="s">
        <v>259</v>
      </c>
    </row>
    <row r="566" s="15" customFormat="1">
      <c r="A566" s="15"/>
      <c r="B566" s="268"/>
      <c r="C566" s="269"/>
      <c r="D566" s="243" t="s">
        <v>270</v>
      </c>
      <c r="E566" s="270" t="s">
        <v>21</v>
      </c>
      <c r="F566" s="271" t="s">
        <v>273</v>
      </c>
      <c r="G566" s="269"/>
      <c r="H566" s="272">
        <v>5.0880000000000001</v>
      </c>
      <c r="I566" s="273"/>
      <c r="J566" s="269"/>
      <c r="K566" s="269"/>
      <c r="L566" s="274"/>
      <c r="M566" s="275"/>
      <c r="N566" s="276"/>
      <c r="O566" s="276"/>
      <c r="P566" s="276"/>
      <c r="Q566" s="276"/>
      <c r="R566" s="276"/>
      <c r="S566" s="276"/>
      <c r="T566" s="277"/>
      <c r="U566" s="15"/>
      <c r="V566" s="15"/>
      <c r="W566" s="15"/>
      <c r="X566" s="15"/>
      <c r="Y566" s="15"/>
      <c r="Z566" s="15"/>
      <c r="AA566" s="15"/>
      <c r="AB566" s="15"/>
      <c r="AC566" s="15"/>
      <c r="AD566" s="15"/>
      <c r="AE566" s="15"/>
      <c r="AT566" s="278" t="s">
        <v>270</v>
      </c>
      <c r="AU566" s="278" t="s">
        <v>83</v>
      </c>
      <c r="AV566" s="15" t="s">
        <v>266</v>
      </c>
      <c r="AW566" s="15" t="s">
        <v>34</v>
      </c>
      <c r="AX566" s="15" t="s">
        <v>81</v>
      </c>
      <c r="AY566" s="278" t="s">
        <v>259</v>
      </c>
    </row>
    <row r="567" s="2" customFormat="1" ht="33" customHeight="1">
      <c r="A567" s="40"/>
      <c r="B567" s="41"/>
      <c r="C567" s="230" t="s">
        <v>892</v>
      </c>
      <c r="D567" s="230" t="s">
        <v>261</v>
      </c>
      <c r="E567" s="231" t="s">
        <v>893</v>
      </c>
      <c r="F567" s="232" t="s">
        <v>894</v>
      </c>
      <c r="G567" s="233" t="s">
        <v>358</v>
      </c>
      <c r="H567" s="234">
        <v>25.859999999999999</v>
      </c>
      <c r="I567" s="235"/>
      <c r="J567" s="236">
        <f>ROUND(I567*H567,2)</f>
        <v>0</v>
      </c>
      <c r="K567" s="232" t="s">
        <v>265</v>
      </c>
      <c r="L567" s="46"/>
      <c r="M567" s="237" t="s">
        <v>21</v>
      </c>
      <c r="N567" s="238" t="s">
        <v>46</v>
      </c>
      <c r="O567" s="86"/>
      <c r="P567" s="239">
        <f>O567*H567</f>
        <v>0</v>
      </c>
      <c r="Q567" s="239">
        <v>0</v>
      </c>
      <c r="R567" s="239">
        <f>Q567*H567</f>
        <v>0</v>
      </c>
      <c r="S567" s="239">
        <v>0.019</v>
      </c>
      <c r="T567" s="240">
        <f>S567*H567</f>
        <v>0.49134</v>
      </c>
      <c r="U567" s="40"/>
      <c r="V567" s="40"/>
      <c r="W567" s="40"/>
      <c r="X567" s="40"/>
      <c r="Y567" s="40"/>
      <c r="Z567" s="40"/>
      <c r="AA567" s="40"/>
      <c r="AB567" s="40"/>
      <c r="AC567" s="40"/>
      <c r="AD567" s="40"/>
      <c r="AE567" s="40"/>
      <c r="AR567" s="241" t="s">
        <v>266</v>
      </c>
      <c r="AT567" s="241" t="s">
        <v>261</v>
      </c>
      <c r="AU567" s="241" t="s">
        <v>83</v>
      </c>
      <c r="AY567" s="19" t="s">
        <v>259</v>
      </c>
      <c r="BE567" s="242">
        <f>IF(N567="základní",J567,0)</f>
        <v>0</v>
      </c>
      <c r="BF567" s="242">
        <f>IF(N567="snížená",J567,0)</f>
        <v>0</v>
      </c>
      <c r="BG567" s="242">
        <f>IF(N567="zákl. přenesená",J567,0)</f>
        <v>0</v>
      </c>
      <c r="BH567" s="242">
        <f>IF(N567="sníž. přenesená",J567,0)</f>
        <v>0</v>
      </c>
      <c r="BI567" s="242">
        <f>IF(N567="nulová",J567,0)</f>
        <v>0</v>
      </c>
      <c r="BJ567" s="19" t="s">
        <v>83</v>
      </c>
      <c r="BK567" s="242">
        <f>ROUND(I567*H567,2)</f>
        <v>0</v>
      </c>
      <c r="BL567" s="19" t="s">
        <v>266</v>
      </c>
      <c r="BM567" s="241" t="s">
        <v>895</v>
      </c>
    </row>
    <row r="568" s="2" customFormat="1">
      <c r="A568" s="40"/>
      <c r="B568" s="41"/>
      <c r="C568" s="42"/>
      <c r="D568" s="243" t="s">
        <v>268</v>
      </c>
      <c r="E568" s="42"/>
      <c r="F568" s="244" t="s">
        <v>881</v>
      </c>
      <c r="G568" s="42"/>
      <c r="H568" s="42"/>
      <c r="I568" s="150"/>
      <c r="J568" s="42"/>
      <c r="K568" s="42"/>
      <c r="L568" s="46"/>
      <c r="M568" s="245"/>
      <c r="N568" s="246"/>
      <c r="O568" s="86"/>
      <c r="P568" s="86"/>
      <c r="Q568" s="86"/>
      <c r="R568" s="86"/>
      <c r="S568" s="86"/>
      <c r="T568" s="87"/>
      <c r="U568" s="40"/>
      <c r="V568" s="40"/>
      <c r="W568" s="40"/>
      <c r="X568" s="40"/>
      <c r="Y568" s="40"/>
      <c r="Z568" s="40"/>
      <c r="AA568" s="40"/>
      <c r="AB568" s="40"/>
      <c r="AC568" s="40"/>
      <c r="AD568" s="40"/>
      <c r="AE568" s="40"/>
      <c r="AT568" s="19" t="s">
        <v>268</v>
      </c>
      <c r="AU568" s="19" t="s">
        <v>83</v>
      </c>
    </row>
    <row r="569" s="14" customFormat="1">
      <c r="A569" s="14"/>
      <c r="B569" s="257"/>
      <c r="C569" s="258"/>
      <c r="D569" s="243" t="s">
        <v>270</v>
      </c>
      <c r="E569" s="259" t="s">
        <v>21</v>
      </c>
      <c r="F569" s="260" t="s">
        <v>896</v>
      </c>
      <c r="G569" s="258"/>
      <c r="H569" s="261">
        <v>25.199999999999999</v>
      </c>
      <c r="I569" s="262"/>
      <c r="J569" s="258"/>
      <c r="K569" s="258"/>
      <c r="L569" s="263"/>
      <c r="M569" s="264"/>
      <c r="N569" s="265"/>
      <c r="O569" s="265"/>
      <c r="P569" s="265"/>
      <c r="Q569" s="265"/>
      <c r="R569" s="265"/>
      <c r="S569" s="265"/>
      <c r="T569" s="266"/>
      <c r="U569" s="14"/>
      <c r="V569" s="14"/>
      <c r="W569" s="14"/>
      <c r="X569" s="14"/>
      <c r="Y569" s="14"/>
      <c r="Z569" s="14"/>
      <c r="AA569" s="14"/>
      <c r="AB569" s="14"/>
      <c r="AC569" s="14"/>
      <c r="AD569" s="14"/>
      <c r="AE569" s="14"/>
      <c r="AT569" s="267" t="s">
        <v>270</v>
      </c>
      <c r="AU569" s="267" t="s">
        <v>83</v>
      </c>
      <c r="AV569" s="14" t="s">
        <v>83</v>
      </c>
      <c r="AW569" s="14" t="s">
        <v>34</v>
      </c>
      <c r="AX569" s="14" t="s">
        <v>74</v>
      </c>
      <c r="AY569" s="267" t="s">
        <v>259</v>
      </c>
    </row>
    <row r="570" s="14" customFormat="1">
      <c r="A570" s="14"/>
      <c r="B570" s="257"/>
      <c r="C570" s="258"/>
      <c r="D570" s="243" t="s">
        <v>270</v>
      </c>
      <c r="E570" s="259" t="s">
        <v>21</v>
      </c>
      <c r="F570" s="260" t="s">
        <v>897</v>
      </c>
      <c r="G570" s="258"/>
      <c r="H570" s="261">
        <v>0.66000000000000003</v>
      </c>
      <c r="I570" s="262"/>
      <c r="J570" s="258"/>
      <c r="K570" s="258"/>
      <c r="L570" s="263"/>
      <c r="M570" s="264"/>
      <c r="N570" s="265"/>
      <c r="O570" s="265"/>
      <c r="P570" s="265"/>
      <c r="Q570" s="265"/>
      <c r="R570" s="265"/>
      <c r="S570" s="265"/>
      <c r="T570" s="266"/>
      <c r="U570" s="14"/>
      <c r="V570" s="14"/>
      <c r="W570" s="14"/>
      <c r="X570" s="14"/>
      <c r="Y570" s="14"/>
      <c r="Z570" s="14"/>
      <c r="AA570" s="14"/>
      <c r="AB570" s="14"/>
      <c r="AC570" s="14"/>
      <c r="AD570" s="14"/>
      <c r="AE570" s="14"/>
      <c r="AT570" s="267" t="s">
        <v>270</v>
      </c>
      <c r="AU570" s="267" t="s">
        <v>83</v>
      </c>
      <c r="AV570" s="14" t="s">
        <v>83</v>
      </c>
      <c r="AW570" s="14" t="s">
        <v>34</v>
      </c>
      <c r="AX570" s="14" t="s">
        <v>74</v>
      </c>
      <c r="AY570" s="267" t="s">
        <v>259</v>
      </c>
    </row>
    <row r="571" s="15" customFormat="1">
      <c r="A571" s="15"/>
      <c r="B571" s="268"/>
      <c r="C571" s="269"/>
      <c r="D571" s="243" t="s">
        <v>270</v>
      </c>
      <c r="E571" s="270" t="s">
        <v>21</v>
      </c>
      <c r="F571" s="271" t="s">
        <v>273</v>
      </c>
      <c r="G571" s="269"/>
      <c r="H571" s="272">
        <v>25.859999999999999</v>
      </c>
      <c r="I571" s="273"/>
      <c r="J571" s="269"/>
      <c r="K571" s="269"/>
      <c r="L571" s="274"/>
      <c r="M571" s="275"/>
      <c r="N571" s="276"/>
      <c r="O571" s="276"/>
      <c r="P571" s="276"/>
      <c r="Q571" s="276"/>
      <c r="R571" s="276"/>
      <c r="S571" s="276"/>
      <c r="T571" s="277"/>
      <c r="U571" s="15"/>
      <c r="V571" s="15"/>
      <c r="W571" s="15"/>
      <c r="X571" s="15"/>
      <c r="Y571" s="15"/>
      <c r="Z571" s="15"/>
      <c r="AA571" s="15"/>
      <c r="AB571" s="15"/>
      <c r="AC571" s="15"/>
      <c r="AD571" s="15"/>
      <c r="AE571" s="15"/>
      <c r="AT571" s="278" t="s">
        <v>270</v>
      </c>
      <c r="AU571" s="278" t="s">
        <v>83</v>
      </c>
      <c r="AV571" s="15" t="s">
        <v>266</v>
      </c>
      <c r="AW571" s="15" t="s">
        <v>34</v>
      </c>
      <c r="AX571" s="15" t="s">
        <v>81</v>
      </c>
      <c r="AY571" s="278" t="s">
        <v>259</v>
      </c>
    </row>
    <row r="572" s="2" customFormat="1" ht="44.25" customHeight="1">
      <c r="A572" s="40"/>
      <c r="B572" s="41"/>
      <c r="C572" s="230" t="s">
        <v>898</v>
      </c>
      <c r="D572" s="230" t="s">
        <v>261</v>
      </c>
      <c r="E572" s="231" t="s">
        <v>899</v>
      </c>
      <c r="F572" s="232" t="s">
        <v>900</v>
      </c>
      <c r="G572" s="233" t="s">
        <v>264</v>
      </c>
      <c r="H572" s="234">
        <v>6.6059999999999999</v>
      </c>
      <c r="I572" s="235"/>
      <c r="J572" s="236">
        <f>ROUND(I572*H572,2)</f>
        <v>0</v>
      </c>
      <c r="K572" s="232" t="s">
        <v>265</v>
      </c>
      <c r="L572" s="46"/>
      <c r="M572" s="237" t="s">
        <v>21</v>
      </c>
      <c r="N572" s="238" t="s">
        <v>46</v>
      </c>
      <c r="O572" s="86"/>
      <c r="P572" s="239">
        <f>O572*H572</f>
        <v>0</v>
      </c>
      <c r="Q572" s="239">
        <v>0</v>
      </c>
      <c r="R572" s="239">
        <f>Q572*H572</f>
        <v>0</v>
      </c>
      <c r="S572" s="239">
        <v>1.5</v>
      </c>
      <c r="T572" s="240">
        <f>S572*H572</f>
        <v>9.9089999999999989</v>
      </c>
      <c r="U572" s="40"/>
      <c r="V572" s="40"/>
      <c r="W572" s="40"/>
      <c r="X572" s="40"/>
      <c r="Y572" s="40"/>
      <c r="Z572" s="40"/>
      <c r="AA572" s="40"/>
      <c r="AB572" s="40"/>
      <c r="AC572" s="40"/>
      <c r="AD572" s="40"/>
      <c r="AE572" s="40"/>
      <c r="AR572" s="241" t="s">
        <v>266</v>
      </c>
      <c r="AT572" s="241" t="s">
        <v>261</v>
      </c>
      <c r="AU572" s="241" t="s">
        <v>83</v>
      </c>
      <c r="AY572" s="19" t="s">
        <v>259</v>
      </c>
      <c r="BE572" s="242">
        <f>IF(N572="základní",J572,0)</f>
        <v>0</v>
      </c>
      <c r="BF572" s="242">
        <f>IF(N572="snížená",J572,0)</f>
        <v>0</v>
      </c>
      <c r="BG572" s="242">
        <f>IF(N572="zákl. přenesená",J572,0)</f>
        <v>0</v>
      </c>
      <c r="BH572" s="242">
        <f>IF(N572="sníž. přenesená",J572,0)</f>
        <v>0</v>
      </c>
      <c r="BI572" s="242">
        <f>IF(N572="nulová",J572,0)</f>
        <v>0</v>
      </c>
      <c r="BJ572" s="19" t="s">
        <v>83</v>
      </c>
      <c r="BK572" s="242">
        <f>ROUND(I572*H572,2)</f>
        <v>0</v>
      </c>
      <c r="BL572" s="19" t="s">
        <v>266</v>
      </c>
      <c r="BM572" s="241" t="s">
        <v>901</v>
      </c>
    </row>
    <row r="573" s="13" customFormat="1">
      <c r="A573" s="13"/>
      <c r="B573" s="247"/>
      <c r="C573" s="248"/>
      <c r="D573" s="243" t="s">
        <v>270</v>
      </c>
      <c r="E573" s="249" t="s">
        <v>21</v>
      </c>
      <c r="F573" s="250" t="s">
        <v>902</v>
      </c>
      <c r="G573" s="248"/>
      <c r="H573" s="249" t="s">
        <v>21</v>
      </c>
      <c r="I573" s="251"/>
      <c r="J573" s="248"/>
      <c r="K573" s="248"/>
      <c r="L573" s="252"/>
      <c r="M573" s="253"/>
      <c r="N573" s="254"/>
      <c r="O573" s="254"/>
      <c r="P573" s="254"/>
      <c r="Q573" s="254"/>
      <c r="R573" s="254"/>
      <c r="S573" s="254"/>
      <c r="T573" s="255"/>
      <c r="U573" s="13"/>
      <c r="V573" s="13"/>
      <c r="W573" s="13"/>
      <c r="X573" s="13"/>
      <c r="Y573" s="13"/>
      <c r="Z573" s="13"/>
      <c r="AA573" s="13"/>
      <c r="AB573" s="13"/>
      <c r="AC573" s="13"/>
      <c r="AD573" s="13"/>
      <c r="AE573" s="13"/>
      <c r="AT573" s="256" t="s">
        <v>270</v>
      </c>
      <c r="AU573" s="256" t="s">
        <v>83</v>
      </c>
      <c r="AV573" s="13" t="s">
        <v>81</v>
      </c>
      <c r="AW573" s="13" t="s">
        <v>34</v>
      </c>
      <c r="AX573" s="13" t="s">
        <v>74</v>
      </c>
      <c r="AY573" s="256" t="s">
        <v>259</v>
      </c>
    </row>
    <row r="574" s="14" customFormat="1">
      <c r="A574" s="14"/>
      <c r="B574" s="257"/>
      <c r="C574" s="258"/>
      <c r="D574" s="243" t="s">
        <v>270</v>
      </c>
      <c r="E574" s="259" t="s">
        <v>21</v>
      </c>
      <c r="F574" s="260" t="s">
        <v>903</v>
      </c>
      <c r="G574" s="258"/>
      <c r="H574" s="261">
        <v>0.59999999999999998</v>
      </c>
      <c r="I574" s="262"/>
      <c r="J574" s="258"/>
      <c r="K574" s="258"/>
      <c r="L574" s="263"/>
      <c r="M574" s="264"/>
      <c r="N574" s="265"/>
      <c r="O574" s="265"/>
      <c r="P574" s="265"/>
      <c r="Q574" s="265"/>
      <c r="R574" s="265"/>
      <c r="S574" s="265"/>
      <c r="T574" s="266"/>
      <c r="U574" s="14"/>
      <c r="V574" s="14"/>
      <c r="W574" s="14"/>
      <c r="X574" s="14"/>
      <c r="Y574" s="14"/>
      <c r="Z574" s="14"/>
      <c r="AA574" s="14"/>
      <c r="AB574" s="14"/>
      <c r="AC574" s="14"/>
      <c r="AD574" s="14"/>
      <c r="AE574" s="14"/>
      <c r="AT574" s="267" t="s">
        <v>270</v>
      </c>
      <c r="AU574" s="267" t="s">
        <v>83</v>
      </c>
      <c r="AV574" s="14" t="s">
        <v>83</v>
      </c>
      <c r="AW574" s="14" t="s">
        <v>34</v>
      </c>
      <c r="AX574" s="14" t="s">
        <v>74</v>
      </c>
      <c r="AY574" s="267" t="s">
        <v>259</v>
      </c>
    </row>
    <row r="575" s="14" customFormat="1">
      <c r="A575" s="14"/>
      <c r="B575" s="257"/>
      <c r="C575" s="258"/>
      <c r="D575" s="243" t="s">
        <v>270</v>
      </c>
      <c r="E575" s="259" t="s">
        <v>21</v>
      </c>
      <c r="F575" s="260" t="s">
        <v>904</v>
      </c>
      <c r="G575" s="258"/>
      <c r="H575" s="261">
        <v>0.54700000000000004</v>
      </c>
      <c r="I575" s="262"/>
      <c r="J575" s="258"/>
      <c r="K575" s="258"/>
      <c r="L575" s="263"/>
      <c r="M575" s="264"/>
      <c r="N575" s="265"/>
      <c r="O575" s="265"/>
      <c r="P575" s="265"/>
      <c r="Q575" s="265"/>
      <c r="R575" s="265"/>
      <c r="S575" s="265"/>
      <c r="T575" s="266"/>
      <c r="U575" s="14"/>
      <c r="V575" s="14"/>
      <c r="W575" s="14"/>
      <c r="X575" s="14"/>
      <c r="Y575" s="14"/>
      <c r="Z575" s="14"/>
      <c r="AA575" s="14"/>
      <c r="AB575" s="14"/>
      <c r="AC575" s="14"/>
      <c r="AD575" s="14"/>
      <c r="AE575" s="14"/>
      <c r="AT575" s="267" t="s">
        <v>270</v>
      </c>
      <c r="AU575" s="267" t="s">
        <v>83</v>
      </c>
      <c r="AV575" s="14" t="s">
        <v>83</v>
      </c>
      <c r="AW575" s="14" t="s">
        <v>34</v>
      </c>
      <c r="AX575" s="14" t="s">
        <v>74</v>
      </c>
      <c r="AY575" s="267" t="s">
        <v>259</v>
      </c>
    </row>
    <row r="576" s="13" customFormat="1">
      <c r="A576" s="13"/>
      <c r="B576" s="247"/>
      <c r="C576" s="248"/>
      <c r="D576" s="243" t="s">
        <v>270</v>
      </c>
      <c r="E576" s="249" t="s">
        <v>21</v>
      </c>
      <c r="F576" s="250" t="s">
        <v>905</v>
      </c>
      <c r="G576" s="248"/>
      <c r="H576" s="249" t="s">
        <v>21</v>
      </c>
      <c r="I576" s="251"/>
      <c r="J576" s="248"/>
      <c r="K576" s="248"/>
      <c r="L576" s="252"/>
      <c r="M576" s="253"/>
      <c r="N576" s="254"/>
      <c r="O576" s="254"/>
      <c r="P576" s="254"/>
      <c r="Q576" s="254"/>
      <c r="R576" s="254"/>
      <c r="S576" s="254"/>
      <c r="T576" s="255"/>
      <c r="U576" s="13"/>
      <c r="V576" s="13"/>
      <c r="W576" s="13"/>
      <c r="X576" s="13"/>
      <c r="Y576" s="13"/>
      <c r="Z576" s="13"/>
      <c r="AA576" s="13"/>
      <c r="AB576" s="13"/>
      <c r="AC576" s="13"/>
      <c r="AD576" s="13"/>
      <c r="AE576" s="13"/>
      <c r="AT576" s="256" t="s">
        <v>270</v>
      </c>
      <c r="AU576" s="256" t="s">
        <v>83</v>
      </c>
      <c r="AV576" s="13" t="s">
        <v>81</v>
      </c>
      <c r="AW576" s="13" t="s">
        <v>34</v>
      </c>
      <c r="AX576" s="13" t="s">
        <v>74</v>
      </c>
      <c r="AY576" s="256" t="s">
        <v>259</v>
      </c>
    </row>
    <row r="577" s="14" customFormat="1">
      <c r="A577" s="14"/>
      <c r="B577" s="257"/>
      <c r="C577" s="258"/>
      <c r="D577" s="243" t="s">
        <v>270</v>
      </c>
      <c r="E577" s="259" t="s">
        <v>21</v>
      </c>
      <c r="F577" s="260" t="s">
        <v>906</v>
      </c>
      <c r="G577" s="258"/>
      <c r="H577" s="261">
        <v>0.20300000000000001</v>
      </c>
      <c r="I577" s="262"/>
      <c r="J577" s="258"/>
      <c r="K577" s="258"/>
      <c r="L577" s="263"/>
      <c r="M577" s="264"/>
      <c r="N577" s="265"/>
      <c r="O577" s="265"/>
      <c r="P577" s="265"/>
      <c r="Q577" s="265"/>
      <c r="R577" s="265"/>
      <c r="S577" s="265"/>
      <c r="T577" s="266"/>
      <c r="U577" s="14"/>
      <c r="V577" s="14"/>
      <c r="W577" s="14"/>
      <c r="X577" s="14"/>
      <c r="Y577" s="14"/>
      <c r="Z577" s="14"/>
      <c r="AA577" s="14"/>
      <c r="AB577" s="14"/>
      <c r="AC577" s="14"/>
      <c r="AD577" s="14"/>
      <c r="AE577" s="14"/>
      <c r="AT577" s="267" t="s">
        <v>270</v>
      </c>
      <c r="AU577" s="267" t="s">
        <v>83</v>
      </c>
      <c r="AV577" s="14" t="s">
        <v>83</v>
      </c>
      <c r="AW577" s="14" t="s">
        <v>34</v>
      </c>
      <c r="AX577" s="14" t="s">
        <v>74</v>
      </c>
      <c r="AY577" s="267" t="s">
        <v>259</v>
      </c>
    </row>
    <row r="578" s="16" customFormat="1">
      <c r="A578" s="16"/>
      <c r="B578" s="290"/>
      <c r="C578" s="291"/>
      <c r="D578" s="243" t="s">
        <v>270</v>
      </c>
      <c r="E578" s="292" t="s">
        <v>21</v>
      </c>
      <c r="F578" s="293" t="s">
        <v>596</v>
      </c>
      <c r="G578" s="291"/>
      <c r="H578" s="294">
        <v>1.3500000000000001</v>
      </c>
      <c r="I578" s="295"/>
      <c r="J578" s="291"/>
      <c r="K578" s="291"/>
      <c r="L578" s="296"/>
      <c r="M578" s="297"/>
      <c r="N578" s="298"/>
      <c r="O578" s="298"/>
      <c r="P578" s="298"/>
      <c r="Q578" s="298"/>
      <c r="R578" s="298"/>
      <c r="S578" s="298"/>
      <c r="T578" s="299"/>
      <c r="U578" s="16"/>
      <c r="V578" s="16"/>
      <c r="W578" s="16"/>
      <c r="X578" s="16"/>
      <c r="Y578" s="16"/>
      <c r="Z578" s="16"/>
      <c r="AA578" s="16"/>
      <c r="AB578" s="16"/>
      <c r="AC578" s="16"/>
      <c r="AD578" s="16"/>
      <c r="AE578" s="16"/>
      <c r="AT578" s="300" t="s">
        <v>270</v>
      </c>
      <c r="AU578" s="300" t="s">
        <v>83</v>
      </c>
      <c r="AV578" s="16" t="s">
        <v>94</v>
      </c>
      <c r="AW578" s="16" t="s">
        <v>34</v>
      </c>
      <c r="AX578" s="16" t="s">
        <v>74</v>
      </c>
      <c r="AY578" s="300" t="s">
        <v>259</v>
      </c>
    </row>
    <row r="579" s="13" customFormat="1">
      <c r="A579" s="13"/>
      <c r="B579" s="247"/>
      <c r="C579" s="248"/>
      <c r="D579" s="243" t="s">
        <v>270</v>
      </c>
      <c r="E579" s="249" t="s">
        <v>21</v>
      </c>
      <c r="F579" s="250" t="s">
        <v>907</v>
      </c>
      <c r="G579" s="248"/>
      <c r="H579" s="249" t="s">
        <v>21</v>
      </c>
      <c r="I579" s="251"/>
      <c r="J579" s="248"/>
      <c r="K579" s="248"/>
      <c r="L579" s="252"/>
      <c r="M579" s="253"/>
      <c r="N579" s="254"/>
      <c r="O579" s="254"/>
      <c r="P579" s="254"/>
      <c r="Q579" s="254"/>
      <c r="R579" s="254"/>
      <c r="S579" s="254"/>
      <c r="T579" s="255"/>
      <c r="U579" s="13"/>
      <c r="V579" s="13"/>
      <c r="W579" s="13"/>
      <c r="X579" s="13"/>
      <c r="Y579" s="13"/>
      <c r="Z579" s="13"/>
      <c r="AA579" s="13"/>
      <c r="AB579" s="13"/>
      <c r="AC579" s="13"/>
      <c r="AD579" s="13"/>
      <c r="AE579" s="13"/>
      <c r="AT579" s="256" t="s">
        <v>270</v>
      </c>
      <c r="AU579" s="256" t="s">
        <v>83</v>
      </c>
      <c r="AV579" s="13" t="s">
        <v>81</v>
      </c>
      <c r="AW579" s="13" t="s">
        <v>34</v>
      </c>
      <c r="AX579" s="13" t="s">
        <v>74</v>
      </c>
      <c r="AY579" s="256" t="s">
        <v>259</v>
      </c>
    </row>
    <row r="580" s="14" customFormat="1">
      <c r="A580" s="14"/>
      <c r="B580" s="257"/>
      <c r="C580" s="258"/>
      <c r="D580" s="243" t="s">
        <v>270</v>
      </c>
      <c r="E580" s="259" t="s">
        <v>21</v>
      </c>
      <c r="F580" s="260" t="s">
        <v>908</v>
      </c>
      <c r="G580" s="258"/>
      <c r="H580" s="261">
        <v>2.0880000000000001</v>
      </c>
      <c r="I580" s="262"/>
      <c r="J580" s="258"/>
      <c r="K580" s="258"/>
      <c r="L580" s="263"/>
      <c r="M580" s="264"/>
      <c r="N580" s="265"/>
      <c r="O580" s="265"/>
      <c r="P580" s="265"/>
      <c r="Q580" s="265"/>
      <c r="R580" s="265"/>
      <c r="S580" s="265"/>
      <c r="T580" s="266"/>
      <c r="U580" s="14"/>
      <c r="V580" s="14"/>
      <c r="W580" s="14"/>
      <c r="X580" s="14"/>
      <c r="Y580" s="14"/>
      <c r="Z580" s="14"/>
      <c r="AA580" s="14"/>
      <c r="AB580" s="14"/>
      <c r="AC580" s="14"/>
      <c r="AD580" s="14"/>
      <c r="AE580" s="14"/>
      <c r="AT580" s="267" t="s">
        <v>270</v>
      </c>
      <c r="AU580" s="267" t="s">
        <v>83</v>
      </c>
      <c r="AV580" s="14" t="s">
        <v>83</v>
      </c>
      <c r="AW580" s="14" t="s">
        <v>34</v>
      </c>
      <c r="AX580" s="14" t="s">
        <v>74</v>
      </c>
      <c r="AY580" s="267" t="s">
        <v>259</v>
      </c>
    </row>
    <row r="581" s="14" customFormat="1">
      <c r="A581" s="14"/>
      <c r="B581" s="257"/>
      <c r="C581" s="258"/>
      <c r="D581" s="243" t="s">
        <v>270</v>
      </c>
      <c r="E581" s="259" t="s">
        <v>21</v>
      </c>
      <c r="F581" s="260" t="s">
        <v>909</v>
      </c>
      <c r="G581" s="258"/>
      <c r="H581" s="261">
        <v>0.67500000000000004</v>
      </c>
      <c r="I581" s="262"/>
      <c r="J581" s="258"/>
      <c r="K581" s="258"/>
      <c r="L581" s="263"/>
      <c r="M581" s="264"/>
      <c r="N581" s="265"/>
      <c r="O581" s="265"/>
      <c r="P581" s="265"/>
      <c r="Q581" s="265"/>
      <c r="R581" s="265"/>
      <c r="S581" s="265"/>
      <c r="T581" s="266"/>
      <c r="U581" s="14"/>
      <c r="V581" s="14"/>
      <c r="W581" s="14"/>
      <c r="X581" s="14"/>
      <c r="Y581" s="14"/>
      <c r="Z581" s="14"/>
      <c r="AA581" s="14"/>
      <c r="AB581" s="14"/>
      <c r="AC581" s="14"/>
      <c r="AD581" s="14"/>
      <c r="AE581" s="14"/>
      <c r="AT581" s="267" t="s">
        <v>270</v>
      </c>
      <c r="AU581" s="267" t="s">
        <v>83</v>
      </c>
      <c r="AV581" s="14" t="s">
        <v>83</v>
      </c>
      <c r="AW581" s="14" t="s">
        <v>34</v>
      </c>
      <c r="AX581" s="14" t="s">
        <v>74</v>
      </c>
      <c r="AY581" s="267" t="s">
        <v>259</v>
      </c>
    </row>
    <row r="582" s="14" customFormat="1">
      <c r="A582" s="14"/>
      <c r="B582" s="257"/>
      <c r="C582" s="258"/>
      <c r="D582" s="243" t="s">
        <v>270</v>
      </c>
      <c r="E582" s="259" t="s">
        <v>21</v>
      </c>
      <c r="F582" s="260" t="s">
        <v>910</v>
      </c>
      <c r="G582" s="258"/>
      <c r="H582" s="261">
        <v>0.27000000000000002</v>
      </c>
      <c r="I582" s="262"/>
      <c r="J582" s="258"/>
      <c r="K582" s="258"/>
      <c r="L582" s="263"/>
      <c r="M582" s="264"/>
      <c r="N582" s="265"/>
      <c r="O582" s="265"/>
      <c r="P582" s="265"/>
      <c r="Q582" s="265"/>
      <c r="R582" s="265"/>
      <c r="S582" s="265"/>
      <c r="T582" s="266"/>
      <c r="U582" s="14"/>
      <c r="V582" s="14"/>
      <c r="W582" s="14"/>
      <c r="X582" s="14"/>
      <c r="Y582" s="14"/>
      <c r="Z582" s="14"/>
      <c r="AA582" s="14"/>
      <c r="AB582" s="14"/>
      <c r="AC582" s="14"/>
      <c r="AD582" s="14"/>
      <c r="AE582" s="14"/>
      <c r="AT582" s="267" t="s">
        <v>270</v>
      </c>
      <c r="AU582" s="267" t="s">
        <v>83</v>
      </c>
      <c r="AV582" s="14" t="s">
        <v>83</v>
      </c>
      <c r="AW582" s="14" t="s">
        <v>34</v>
      </c>
      <c r="AX582" s="14" t="s">
        <v>74</v>
      </c>
      <c r="AY582" s="267" t="s">
        <v>259</v>
      </c>
    </row>
    <row r="583" s="14" customFormat="1">
      <c r="A583" s="14"/>
      <c r="B583" s="257"/>
      <c r="C583" s="258"/>
      <c r="D583" s="243" t="s">
        <v>270</v>
      </c>
      <c r="E583" s="259" t="s">
        <v>21</v>
      </c>
      <c r="F583" s="260" t="s">
        <v>911</v>
      </c>
      <c r="G583" s="258"/>
      <c r="H583" s="261">
        <v>0.24299999999999999</v>
      </c>
      <c r="I583" s="262"/>
      <c r="J583" s="258"/>
      <c r="K583" s="258"/>
      <c r="L583" s="263"/>
      <c r="M583" s="264"/>
      <c r="N583" s="265"/>
      <c r="O583" s="265"/>
      <c r="P583" s="265"/>
      <c r="Q583" s="265"/>
      <c r="R583" s="265"/>
      <c r="S583" s="265"/>
      <c r="T583" s="266"/>
      <c r="U583" s="14"/>
      <c r="V583" s="14"/>
      <c r="W583" s="14"/>
      <c r="X583" s="14"/>
      <c r="Y583" s="14"/>
      <c r="Z583" s="14"/>
      <c r="AA583" s="14"/>
      <c r="AB583" s="14"/>
      <c r="AC583" s="14"/>
      <c r="AD583" s="14"/>
      <c r="AE583" s="14"/>
      <c r="AT583" s="267" t="s">
        <v>270</v>
      </c>
      <c r="AU583" s="267" t="s">
        <v>83</v>
      </c>
      <c r="AV583" s="14" t="s">
        <v>83</v>
      </c>
      <c r="AW583" s="14" t="s">
        <v>34</v>
      </c>
      <c r="AX583" s="14" t="s">
        <v>74</v>
      </c>
      <c r="AY583" s="267" t="s">
        <v>259</v>
      </c>
    </row>
    <row r="584" s="14" customFormat="1">
      <c r="A584" s="14"/>
      <c r="B584" s="257"/>
      <c r="C584" s="258"/>
      <c r="D584" s="243" t="s">
        <v>270</v>
      </c>
      <c r="E584" s="259" t="s">
        <v>21</v>
      </c>
      <c r="F584" s="260" t="s">
        <v>912</v>
      </c>
      <c r="G584" s="258"/>
      <c r="H584" s="261">
        <v>0.86399999999999999</v>
      </c>
      <c r="I584" s="262"/>
      <c r="J584" s="258"/>
      <c r="K584" s="258"/>
      <c r="L584" s="263"/>
      <c r="M584" s="264"/>
      <c r="N584" s="265"/>
      <c r="O584" s="265"/>
      <c r="P584" s="265"/>
      <c r="Q584" s="265"/>
      <c r="R584" s="265"/>
      <c r="S584" s="265"/>
      <c r="T584" s="266"/>
      <c r="U584" s="14"/>
      <c r="V584" s="14"/>
      <c r="W584" s="14"/>
      <c r="X584" s="14"/>
      <c r="Y584" s="14"/>
      <c r="Z584" s="14"/>
      <c r="AA584" s="14"/>
      <c r="AB584" s="14"/>
      <c r="AC584" s="14"/>
      <c r="AD584" s="14"/>
      <c r="AE584" s="14"/>
      <c r="AT584" s="267" t="s">
        <v>270</v>
      </c>
      <c r="AU584" s="267" t="s">
        <v>83</v>
      </c>
      <c r="AV584" s="14" t="s">
        <v>83</v>
      </c>
      <c r="AW584" s="14" t="s">
        <v>34</v>
      </c>
      <c r="AX584" s="14" t="s">
        <v>74</v>
      </c>
      <c r="AY584" s="267" t="s">
        <v>259</v>
      </c>
    </row>
    <row r="585" s="14" customFormat="1">
      <c r="A585" s="14"/>
      <c r="B585" s="257"/>
      <c r="C585" s="258"/>
      <c r="D585" s="243" t="s">
        <v>270</v>
      </c>
      <c r="E585" s="259" t="s">
        <v>21</v>
      </c>
      <c r="F585" s="260" t="s">
        <v>913</v>
      </c>
      <c r="G585" s="258"/>
      <c r="H585" s="261">
        <v>0.57599999999999996</v>
      </c>
      <c r="I585" s="262"/>
      <c r="J585" s="258"/>
      <c r="K585" s="258"/>
      <c r="L585" s="263"/>
      <c r="M585" s="264"/>
      <c r="N585" s="265"/>
      <c r="O585" s="265"/>
      <c r="P585" s="265"/>
      <c r="Q585" s="265"/>
      <c r="R585" s="265"/>
      <c r="S585" s="265"/>
      <c r="T585" s="266"/>
      <c r="U585" s="14"/>
      <c r="V585" s="14"/>
      <c r="W585" s="14"/>
      <c r="X585" s="14"/>
      <c r="Y585" s="14"/>
      <c r="Z585" s="14"/>
      <c r="AA585" s="14"/>
      <c r="AB585" s="14"/>
      <c r="AC585" s="14"/>
      <c r="AD585" s="14"/>
      <c r="AE585" s="14"/>
      <c r="AT585" s="267" t="s">
        <v>270</v>
      </c>
      <c r="AU585" s="267" t="s">
        <v>83</v>
      </c>
      <c r="AV585" s="14" t="s">
        <v>83</v>
      </c>
      <c r="AW585" s="14" t="s">
        <v>34</v>
      </c>
      <c r="AX585" s="14" t="s">
        <v>74</v>
      </c>
      <c r="AY585" s="267" t="s">
        <v>259</v>
      </c>
    </row>
    <row r="586" s="13" customFormat="1">
      <c r="A586" s="13"/>
      <c r="B586" s="247"/>
      <c r="C586" s="248"/>
      <c r="D586" s="243" t="s">
        <v>270</v>
      </c>
      <c r="E586" s="249" t="s">
        <v>21</v>
      </c>
      <c r="F586" s="250" t="s">
        <v>905</v>
      </c>
      <c r="G586" s="248"/>
      <c r="H586" s="249" t="s">
        <v>21</v>
      </c>
      <c r="I586" s="251"/>
      <c r="J586" s="248"/>
      <c r="K586" s="248"/>
      <c r="L586" s="252"/>
      <c r="M586" s="253"/>
      <c r="N586" s="254"/>
      <c r="O586" s="254"/>
      <c r="P586" s="254"/>
      <c r="Q586" s="254"/>
      <c r="R586" s="254"/>
      <c r="S586" s="254"/>
      <c r="T586" s="255"/>
      <c r="U586" s="13"/>
      <c r="V586" s="13"/>
      <c r="W586" s="13"/>
      <c r="X586" s="13"/>
      <c r="Y586" s="13"/>
      <c r="Z586" s="13"/>
      <c r="AA586" s="13"/>
      <c r="AB586" s="13"/>
      <c r="AC586" s="13"/>
      <c r="AD586" s="13"/>
      <c r="AE586" s="13"/>
      <c r="AT586" s="256" t="s">
        <v>270</v>
      </c>
      <c r="AU586" s="256" t="s">
        <v>83</v>
      </c>
      <c r="AV586" s="13" t="s">
        <v>81</v>
      </c>
      <c r="AW586" s="13" t="s">
        <v>34</v>
      </c>
      <c r="AX586" s="13" t="s">
        <v>74</v>
      </c>
      <c r="AY586" s="256" t="s">
        <v>259</v>
      </c>
    </row>
    <row r="587" s="14" customFormat="1">
      <c r="A587" s="14"/>
      <c r="B587" s="257"/>
      <c r="C587" s="258"/>
      <c r="D587" s="243" t="s">
        <v>270</v>
      </c>
      <c r="E587" s="259" t="s">
        <v>21</v>
      </c>
      <c r="F587" s="260" t="s">
        <v>914</v>
      </c>
      <c r="G587" s="258"/>
      <c r="H587" s="261">
        <v>0.053999999999999999</v>
      </c>
      <c r="I587" s="262"/>
      <c r="J587" s="258"/>
      <c r="K587" s="258"/>
      <c r="L587" s="263"/>
      <c r="M587" s="264"/>
      <c r="N587" s="265"/>
      <c r="O587" s="265"/>
      <c r="P587" s="265"/>
      <c r="Q587" s="265"/>
      <c r="R587" s="265"/>
      <c r="S587" s="265"/>
      <c r="T587" s="266"/>
      <c r="U587" s="14"/>
      <c r="V587" s="14"/>
      <c r="W587" s="14"/>
      <c r="X587" s="14"/>
      <c r="Y587" s="14"/>
      <c r="Z587" s="14"/>
      <c r="AA587" s="14"/>
      <c r="AB587" s="14"/>
      <c r="AC587" s="14"/>
      <c r="AD587" s="14"/>
      <c r="AE587" s="14"/>
      <c r="AT587" s="267" t="s">
        <v>270</v>
      </c>
      <c r="AU587" s="267" t="s">
        <v>83</v>
      </c>
      <c r="AV587" s="14" t="s">
        <v>83</v>
      </c>
      <c r="AW587" s="14" t="s">
        <v>34</v>
      </c>
      <c r="AX587" s="14" t="s">
        <v>74</v>
      </c>
      <c r="AY587" s="267" t="s">
        <v>259</v>
      </c>
    </row>
    <row r="588" s="14" customFormat="1">
      <c r="A588" s="14"/>
      <c r="B588" s="257"/>
      <c r="C588" s="258"/>
      <c r="D588" s="243" t="s">
        <v>270</v>
      </c>
      <c r="E588" s="259" t="s">
        <v>21</v>
      </c>
      <c r="F588" s="260" t="s">
        <v>915</v>
      </c>
      <c r="G588" s="258"/>
      <c r="H588" s="261">
        <v>0.48599999999999999</v>
      </c>
      <c r="I588" s="262"/>
      <c r="J588" s="258"/>
      <c r="K588" s="258"/>
      <c r="L588" s="263"/>
      <c r="M588" s="264"/>
      <c r="N588" s="265"/>
      <c r="O588" s="265"/>
      <c r="P588" s="265"/>
      <c r="Q588" s="265"/>
      <c r="R588" s="265"/>
      <c r="S588" s="265"/>
      <c r="T588" s="266"/>
      <c r="U588" s="14"/>
      <c r="V588" s="14"/>
      <c r="W588" s="14"/>
      <c r="X588" s="14"/>
      <c r="Y588" s="14"/>
      <c r="Z588" s="14"/>
      <c r="AA588" s="14"/>
      <c r="AB588" s="14"/>
      <c r="AC588" s="14"/>
      <c r="AD588" s="14"/>
      <c r="AE588" s="14"/>
      <c r="AT588" s="267" t="s">
        <v>270</v>
      </c>
      <c r="AU588" s="267" t="s">
        <v>83</v>
      </c>
      <c r="AV588" s="14" t="s">
        <v>83</v>
      </c>
      <c r="AW588" s="14" t="s">
        <v>34</v>
      </c>
      <c r="AX588" s="14" t="s">
        <v>74</v>
      </c>
      <c r="AY588" s="267" t="s">
        <v>259</v>
      </c>
    </row>
    <row r="589" s="16" customFormat="1">
      <c r="A589" s="16"/>
      <c r="B589" s="290"/>
      <c r="C589" s="291"/>
      <c r="D589" s="243" t="s">
        <v>270</v>
      </c>
      <c r="E589" s="292" t="s">
        <v>21</v>
      </c>
      <c r="F589" s="293" t="s">
        <v>596</v>
      </c>
      <c r="G589" s="291"/>
      <c r="H589" s="294">
        <v>5.2560000000000002</v>
      </c>
      <c r="I589" s="295"/>
      <c r="J589" s="291"/>
      <c r="K589" s="291"/>
      <c r="L589" s="296"/>
      <c r="M589" s="297"/>
      <c r="N589" s="298"/>
      <c r="O589" s="298"/>
      <c r="P589" s="298"/>
      <c r="Q589" s="298"/>
      <c r="R589" s="298"/>
      <c r="S589" s="298"/>
      <c r="T589" s="299"/>
      <c r="U589" s="16"/>
      <c r="V589" s="16"/>
      <c r="W589" s="16"/>
      <c r="X589" s="16"/>
      <c r="Y589" s="16"/>
      <c r="Z589" s="16"/>
      <c r="AA589" s="16"/>
      <c r="AB589" s="16"/>
      <c r="AC589" s="16"/>
      <c r="AD589" s="16"/>
      <c r="AE589" s="16"/>
      <c r="AT589" s="300" t="s">
        <v>270</v>
      </c>
      <c r="AU589" s="300" t="s">
        <v>83</v>
      </c>
      <c r="AV589" s="16" t="s">
        <v>94</v>
      </c>
      <c r="AW589" s="16" t="s">
        <v>34</v>
      </c>
      <c r="AX589" s="16" t="s">
        <v>74</v>
      </c>
      <c r="AY589" s="300" t="s">
        <v>259</v>
      </c>
    </row>
    <row r="590" s="15" customFormat="1">
      <c r="A590" s="15"/>
      <c r="B590" s="268"/>
      <c r="C590" s="269"/>
      <c r="D590" s="243" t="s">
        <v>270</v>
      </c>
      <c r="E590" s="270" t="s">
        <v>21</v>
      </c>
      <c r="F590" s="271" t="s">
        <v>273</v>
      </c>
      <c r="G590" s="269"/>
      <c r="H590" s="272">
        <v>6.6059999999999999</v>
      </c>
      <c r="I590" s="273"/>
      <c r="J590" s="269"/>
      <c r="K590" s="269"/>
      <c r="L590" s="274"/>
      <c r="M590" s="275"/>
      <c r="N590" s="276"/>
      <c r="O590" s="276"/>
      <c r="P590" s="276"/>
      <c r="Q590" s="276"/>
      <c r="R590" s="276"/>
      <c r="S590" s="276"/>
      <c r="T590" s="277"/>
      <c r="U590" s="15"/>
      <c r="V590" s="15"/>
      <c r="W590" s="15"/>
      <c r="X590" s="15"/>
      <c r="Y590" s="15"/>
      <c r="Z590" s="15"/>
      <c r="AA590" s="15"/>
      <c r="AB590" s="15"/>
      <c r="AC590" s="15"/>
      <c r="AD590" s="15"/>
      <c r="AE590" s="15"/>
      <c r="AT590" s="278" t="s">
        <v>270</v>
      </c>
      <c r="AU590" s="278" t="s">
        <v>83</v>
      </c>
      <c r="AV590" s="15" t="s">
        <v>266</v>
      </c>
      <c r="AW590" s="15" t="s">
        <v>34</v>
      </c>
      <c r="AX590" s="15" t="s">
        <v>81</v>
      </c>
      <c r="AY590" s="278" t="s">
        <v>259</v>
      </c>
    </row>
    <row r="591" s="2" customFormat="1" ht="33" customHeight="1">
      <c r="A591" s="40"/>
      <c r="B591" s="41"/>
      <c r="C591" s="230" t="s">
        <v>916</v>
      </c>
      <c r="D591" s="230" t="s">
        <v>261</v>
      </c>
      <c r="E591" s="231" t="s">
        <v>917</v>
      </c>
      <c r="F591" s="232" t="s">
        <v>918</v>
      </c>
      <c r="G591" s="233" t="s">
        <v>358</v>
      </c>
      <c r="H591" s="234">
        <v>17.66</v>
      </c>
      <c r="I591" s="235"/>
      <c r="J591" s="236">
        <f>ROUND(I591*H591,2)</f>
        <v>0</v>
      </c>
      <c r="K591" s="232" t="s">
        <v>265</v>
      </c>
      <c r="L591" s="46"/>
      <c r="M591" s="237" t="s">
        <v>21</v>
      </c>
      <c r="N591" s="238" t="s">
        <v>46</v>
      </c>
      <c r="O591" s="86"/>
      <c r="P591" s="239">
        <f>O591*H591</f>
        <v>0</v>
      </c>
      <c r="Q591" s="239">
        <v>0</v>
      </c>
      <c r="R591" s="239">
        <f>Q591*H591</f>
        <v>0</v>
      </c>
      <c r="S591" s="239">
        <v>0.068000000000000005</v>
      </c>
      <c r="T591" s="240">
        <f>S591*H591</f>
        <v>1.2008800000000002</v>
      </c>
      <c r="U591" s="40"/>
      <c r="V591" s="40"/>
      <c r="W591" s="40"/>
      <c r="X591" s="40"/>
      <c r="Y591" s="40"/>
      <c r="Z591" s="40"/>
      <c r="AA591" s="40"/>
      <c r="AB591" s="40"/>
      <c r="AC591" s="40"/>
      <c r="AD591" s="40"/>
      <c r="AE591" s="40"/>
      <c r="AR591" s="241" t="s">
        <v>266</v>
      </c>
      <c r="AT591" s="241" t="s">
        <v>261</v>
      </c>
      <c r="AU591" s="241" t="s">
        <v>83</v>
      </c>
      <c r="AY591" s="19" t="s">
        <v>259</v>
      </c>
      <c r="BE591" s="242">
        <f>IF(N591="základní",J591,0)</f>
        <v>0</v>
      </c>
      <c r="BF591" s="242">
        <f>IF(N591="snížená",J591,0)</f>
        <v>0</v>
      </c>
      <c r="BG591" s="242">
        <f>IF(N591="zákl. přenesená",J591,0)</f>
        <v>0</v>
      </c>
      <c r="BH591" s="242">
        <f>IF(N591="sníž. přenesená",J591,0)</f>
        <v>0</v>
      </c>
      <c r="BI591" s="242">
        <f>IF(N591="nulová",J591,0)</f>
        <v>0</v>
      </c>
      <c r="BJ591" s="19" t="s">
        <v>83</v>
      </c>
      <c r="BK591" s="242">
        <f>ROUND(I591*H591,2)</f>
        <v>0</v>
      </c>
      <c r="BL591" s="19" t="s">
        <v>266</v>
      </c>
      <c r="BM591" s="241" t="s">
        <v>919</v>
      </c>
    </row>
    <row r="592" s="2" customFormat="1">
      <c r="A592" s="40"/>
      <c r="B592" s="41"/>
      <c r="C592" s="42"/>
      <c r="D592" s="243" t="s">
        <v>268</v>
      </c>
      <c r="E592" s="42"/>
      <c r="F592" s="244" t="s">
        <v>920</v>
      </c>
      <c r="G592" s="42"/>
      <c r="H592" s="42"/>
      <c r="I592" s="150"/>
      <c r="J592" s="42"/>
      <c r="K592" s="42"/>
      <c r="L592" s="46"/>
      <c r="M592" s="245"/>
      <c r="N592" s="246"/>
      <c r="O592" s="86"/>
      <c r="P592" s="86"/>
      <c r="Q592" s="86"/>
      <c r="R592" s="86"/>
      <c r="S592" s="86"/>
      <c r="T592" s="87"/>
      <c r="U592" s="40"/>
      <c r="V592" s="40"/>
      <c r="W592" s="40"/>
      <c r="X592" s="40"/>
      <c r="Y592" s="40"/>
      <c r="Z592" s="40"/>
      <c r="AA592" s="40"/>
      <c r="AB592" s="40"/>
      <c r="AC592" s="40"/>
      <c r="AD592" s="40"/>
      <c r="AE592" s="40"/>
      <c r="AT592" s="19" t="s">
        <v>268</v>
      </c>
      <c r="AU592" s="19" t="s">
        <v>83</v>
      </c>
    </row>
    <row r="593" s="14" customFormat="1">
      <c r="A593" s="14"/>
      <c r="B593" s="257"/>
      <c r="C593" s="258"/>
      <c r="D593" s="243" t="s">
        <v>270</v>
      </c>
      <c r="E593" s="259" t="s">
        <v>21</v>
      </c>
      <c r="F593" s="260" t="s">
        <v>412</v>
      </c>
      <c r="G593" s="258"/>
      <c r="H593" s="261">
        <v>5.9500000000000002</v>
      </c>
      <c r="I593" s="262"/>
      <c r="J593" s="258"/>
      <c r="K593" s="258"/>
      <c r="L593" s="263"/>
      <c r="M593" s="264"/>
      <c r="N593" s="265"/>
      <c r="O593" s="265"/>
      <c r="P593" s="265"/>
      <c r="Q593" s="265"/>
      <c r="R593" s="265"/>
      <c r="S593" s="265"/>
      <c r="T593" s="266"/>
      <c r="U593" s="14"/>
      <c r="V593" s="14"/>
      <c r="W593" s="14"/>
      <c r="X593" s="14"/>
      <c r="Y593" s="14"/>
      <c r="Z593" s="14"/>
      <c r="AA593" s="14"/>
      <c r="AB593" s="14"/>
      <c r="AC593" s="14"/>
      <c r="AD593" s="14"/>
      <c r="AE593" s="14"/>
      <c r="AT593" s="267" t="s">
        <v>270</v>
      </c>
      <c r="AU593" s="267" t="s">
        <v>83</v>
      </c>
      <c r="AV593" s="14" t="s">
        <v>83</v>
      </c>
      <c r="AW593" s="14" t="s">
        <v>34</v>
      </c>
      <c r="AX593" s="14" t="s">
        <v>74</v>
      </c>
      <c r="AY593" s="267" t="s">
        <v>259</v>
      </c>
    </row>
    <row r="594" s="14" customFormat="1">
      <c r="A594" s="14"/>
      <c r="B594" s="257"/>
      <c r="C594" s="258"/>
      <c r="D594" s="243" t="s">
        <v>270</v>
      </c>
      <c r="E594" s="259" t="s">
        <v>21</v>
      </c>
      <c r="F594" s="260" t="s">
        <v>921</v>
      </c>
      <c r="G594" s="258"/>
      <c r="H594" s="261">
        <v>8.8499999999999996</v>
      </c>
      <c r="I594" s="262"/>
      <c r="J594" s="258"/>
      <c r="K594" s="258"/>
      <c r="L594" s="263"/>
      <c r="M594" s="264"/>
      <c r="N594" s="265"/>
      <c r="O594" s="265"/>
      <c r="P594" s="265"/>
      <c r="Q594" s="265"/>
      <c r="R594" s="265"/>
      <c r="S594" s="265"/>
      <c r="T594" s="266"/>
      <c r="U594" s="14"/>
      <c r="V594" s="14"/>
      <c r="W594" s="14"/>
      <c r="X594" s="14"/>
      <c r="Y594" s="14"/>
      <c r="Z594" s="14"/>
      <c r="AA594" s="14"/>
      <c r="AB594" s="14"/>
      <c r="AC594" s="14"/>
      <c r="AD594" s="14"/>
      <c r="AE594" s="14"/>
      <c r="AT594" s="267" t="s">
        <v>270</v>
      </c>
      <c r="AU594" s="267" t="s">
        <v>83</v>
      </c>
      <c r="AV594" s="14" t="s">
        <v>83</v>
      </c>
      <c r="AW594" s="14" t="s">
        <v>34</v>
      </c>
      <c r="AX594" s="14" t="s">
        <v>74</v>
      </c>
      <c r="AY594" s="267" t="s">
        <v>259</v>
      </c>
    </row>
    <row r="595" s="14" customFormat="1">
      <c r="A595" s="14"/>
      <c r="B595" s="257"/>
      <c r="C595" s="258"/>
      <c r="D595" s="243" t="s">
        <v>270</v>
      </c>
      <c r="E595" s="259" t="s">
        <v>21</v>
      </c>
      <c r="F595" s="260" t="s">
        <v>922</v>
      </c>
      <c r="G595" s="258"/>
      <c r="H595" s="261">
        <v>2.8599999999999999</v>
      </c>
      <c r="I595" s="262"/>
      <c r="J595" s="258"/>
      <c r="K595" s="258"/>
      <c r="L595" s="263"/>
      <c r="M595" s="264"/>
      <c r="N595" s="265"/>
      <c r="O595" s="265"/>
      <c r="P595" s="265"/>
      <c r="Q595" s="265"/>
      <c r="R595" s="265"/>
      <c r="S595" s="265"/>
      <c r="T595" s="266"/>
      <c r="U595" s="14"/>
      <c r="V595" s="14"/>
      <c r="W595" s="14"/>
      <c r="X595" s="14"/>
      <c r="Y595" s="14"/>
      <c r="Z595" s="14"/>
      <c r="AA595" s="14"/>
      <c r="AB595" s="14"/>
      <c r="AC595" s="14"/>
      <c r="AD595" s="14"/>
      <c r="AE595" s="14"/>
      <c r="AT595" s="267" t="s">
        <v>270</v>
      </c>
      <c r="AU595" s="267" t="s">
        <v>83</v>
      </c>
      <c r="AV595" s="14" t="s">
        <v>83</v>
      </c>
      <c r="AW595" s="14" t="s">
        <v>34</v>
      </c>
      <c r="AX595" s="14" t="s">
        <v>74</v>
      </c>
      <c r="AY595" s="267" t="s">
        <v>259</v>
      </c>
    </row>
    <row r="596" s="15" customFormat="1">
      <c r="A596" s="15"/>
      <c r="B596" s="268"/>
      <c r="C596" s="269"/>
      <c r="D596" s="243" t="s">
        <v>270</v>
      </c>
      <c r="E596" s="270" t="s">
        <v>150</v>
      </c>
      <c r="F596" s="271" t="s">
        <v>273</v>
      </c>
      <c r="G596" s="269"/>
      <c r="H596" s="272">
        <v>17.66</v>
      </c>
      <c r="I596" s="273"/>
      <c r="J596" s="269"/>
      <c r="K596" s="269"/>
      <c r="L596" s="274"/>
      <c r="M596" s="275"/>
      <c r="N596" s="276"/>
      <c r="O596" s="276"/>
      <c r="P596" s="276"/>
      <c r="Q596" s="276"/>
      <c r="R596" s="276"/>
      <c r="S596" s="276"/>
      <c r="T596" s="277"/>
      <c r="U596" s="15"/>
      <c r="V596" s="15"/>
      <c r="W596" s="15"/>
      <c r="X596" s="15"/>
      <c r="Y596" s="15"/>
      <c r="Z596" s="15"/>
      <c r="AA596" s="15"/>
      <c r="AB596" s="15"/>
      <c r="AC596" s="15"/>
      <c r="AD596" s="15"/>
      <c r="AE596" s="15"/>
      <c r="AT596" s="278" t="s">
        <v>270</v>
      </c>
      <c r="AU596" s="278" t="s">
        <v>83</v>
      </c>
      <c r="AV596" s="15" t="s">
        <v>266</v>
      </c>
      <c r="AW596" s="15" t="s">
        <v>34</v>
      </c>
      <c r="AX596" s="15" t="s">
        <v>81</v>
      </c>
      <c r="AY596" s="278" t="s">
        <v>259</v>
      </c>
    </row>
    <row r="597" s="2" customFormat="1" ht="33" customHeight="1">
      <c r="A597" s="40"/>
      <c r="B597" s="41"/>
      <c r="C597" s="230" t="s">
        <v>923</v>
      </c>
      <c r="D597" s="230" t="s">
        <v>261</v>
      </c>
      <c r="E597" s="231" t="s">
        <v>924</v>
      </c>
      <c r="F597" s="232" t="s">
        <v>925</v>
      </c>
      <c r="G597" s="233" t="s">
        <v>358</v>
      </c>
      <c r="H597" s="234">
        <v>38.68</v>
      </c>
      <c r="I597" s="235"/>
      <c r="J597" s="236">
        <f>ROUND(I597*H597,2)</f>
        <v>0</v>
      </c>
      <c r="K597" s="232" t="s">
        <v>265</v>
      </c>
      <c r="L597" s="46"/>
      <c r="M597" s="237" t="s">
        <v>21</v>
      </c>
      <c r="N597" s="238" t="s">
        <v>46</v>
      </c>
      <c r="O597" s="86"/>
      <c r="P597" s="239">
        <f>O597*H597</f>
        <v>0</v>
      </c>
      <c r="Q597" s="239">
        <v>0</v>
      </c>
      <c r="R597" s="239">
        <f>Q597*H597</f>
        <v>0</v>
      </c>
      <c r="S597" s="239">
        <v>0.088999999999999996</v>
      </c>
      <c r="T597" s="240">
        <f>S597*H597</f>
        <v>3.44252</v>
      </c>
      <c r="U597" s="40"/>
      <c r="V597" s="40"/>
      <c r="W597" s="40"/>
      <c r="X597" s="40"/>
      <c r="Y597" s="40"/>
      <c r="Z597" s="40"/>
      <c r="AA597" s="40"/>
      <c r="AB597" s="40"/>
      <c r="AC597" s="40"/>
      <c r="AD597" s="40"/>
      <c r="AE597" s="40"/>
      <c r="AR597" s="241" t="s">
        <v>266</v>
      </c>
      <c r="AT597" s="241" t="s">
        <v>261</v>
      </c>
      <c r="AU597" s="241" t="s">
        <v>83</v>
      </c>
      <c r="AY597" s="19" t="s">
        <v>259</v>
      </c>
      <c r="BE597" s="242">
        <f>IF(N597="základní",J597,0)</f>
        <v>0</v>
      </c>
      <c r="BF597" s="242">
        <f>IF(N597="snížená",J597,0)</f>
        <v>0</v>
      </c>
      <c r="BG597" s="242">
        <f>IF(N597="zákl. přenesená",J597,0)</f>
        <v>0</v>
      </c>
      <c r="BH597" s="242">
        <f>IF(N597="sníž. přenesená",J597,0)</f>
        <v>0</v>
      </c>
      <c r="BI597" s="242">
        <f>IF(N597="nulová",J597,0)</f>
        <v>0</v>
      </c>
      <c r="BJ597" s="19" t="s">
        <v>83</v>
      </c>
      <c r="BK597" s="242">
        <f>ROUND(I597*H597,2)</f>
        <v>0</v>
      </c>
      <c r="BL597" s="19" t="s">
        <v>266</v>
      </c>
      <c r="BM597" s="241" t="s">
        <v>926</v>
      </c>
    </row>
    <row r="598" s="2" customFormat="1">
      <c r="A598" s="40"/>
      <c r="B598" s="41"/>
      <c r="C598" s="42"/>
      <c r="D598" s="243" t="s">
        <v>268</v>
      </c>
      <c r="E598" s="42"/>
      <c r="F598" s="244" t="s">
        <v>920</v>
      </c>
      <c r="G598" s="42"/>
      <c r="H598" s="42"/>
      <c r="I598" s="150"/>
      <c r="J598" s="42"/>
      <c r="K598" s="42"/>
      <c r="L598" s="46"/>
      <c r="M598" s="245"/>
      <c r="N598" s="246"/>
      <c r="O598" s="86"/>
      <c r="P598" s="86"/>
      <c r="Q598" s="86"/>
      <c r="R598" s="86"/>
      <c r="S598" s="86"/>
      <c r="T598" s="87"/>
      <c r="U598" s="40"/>
      <c r="V598" s="40"/>
      <c r="W598" s="40"/>
      <c r="X598" s="40"/>
      <c r="Y598" s="40"/>
      <c r="Z598" s="40"/>
      <c r="AA598" s="40"/>
      <c r="AB598" s="40"/>
      <c r="AC598" s="40"/>
      <c r="AD598" s="40"/>
      <c r="AE598" s="40"/>
      <c r="AT598" s="19" t="s">
        <v>268</v>
      </c>
      <c r="AU598" s="19" t="s">
        <v>83</v>
      </c>
    </row>
    <row r="599" s="14" customFormat="1">
      <c r="A599" s="14"/>
      <c r="B599" s="257"/>
      <c r="C599" s="258"/>
      <c r="D599" s="243" t="s">
        <v>270</v>
      </c>
      <c r="E599" s="259" t="s">
        <v>21</v>
      </c>
      <c r="F599" s="260" t="s">
        <v>927</v>
      </c>
      <c r="G599" s="258"/>
      <c r="H599" s="261">
        <v>13.970000000000001</v>
      </c>
      <c r="I599" s="262"/>
      <c r="J599" s="258"/>
      <c r="K599" s="258"/>
      <c r="L599" s="263"/>
      <c r="M599" s="264"/>
      <c r="N599" s="265"/>
      <c r="O599" s="265"/>
      <c r="P599" s="265"/>
      <c r="Q599" s="265"/>
      <c r="R599" s="265"/>
      <c r="S599" s="265"/>
      <c r="T599" s="266"/>
      <c r="U599" s="14"/>
      <c r="V599" s="14"/>
      <c r="W599" s="14"/>
      <c r="X599" s="14"/>
      <c r="Y599" s="14"/>
      <c r="Z599" s="14"/>
      <c r="AA599" s="14"/>
      <c r="AB599" s="14"/>
      <c r="AC599" s="14"/>
      <c r="AD599" s="14"/>
      <c r="AE599" s="14"/>
      <c r="AT599" s="267" t="s">
        <v>270</v>
      </c>
      <c r="AU599" s="267" t="s">
        <v>83</v>
      </c>
      <c r="AV599" s="14" t="s">
        <v>83</v>
      </c>
      <c r="AW599" s="14" t="s">
        <v>34</v>
      </c>
      <c r="AX599" s="14" t="s">
        <v>74</v>
      </c>
      <c r="AY599" s="267" t="s">
        <v>259</v>
      </c>
    </row>
    <row r="600" s="14" customFormat="1">
      <c r="A600" s="14"/>
      <c r="B600" s="257"/>
      <c r="C600" s="258"/>
      <c r="D600" s="243" t="s">
        <v>270</v>
      </c>
      <c r="E600" s="259" t="s">
        <v>21</v>
      </c>
      <c r="F600" s="260" t="s">
        <v>928</v>
      </c>
      <c r="G600" s="258"/>
      <c r="H600" s="261">
        <v>9.5199999999999996</v>
      </c>
      <c r="I600" s="262"/>
      <c r="J600" s="258"/>
      <c r="K600" s="258"/>
      <c r="L600" s="263"/>
      <c r="M600" s="264"/>
      <c r="N600" s="265"/>
      <c r="O600" s="265"/>
      <c r="P600" s="265"/>
      <c r="Q600" s="265"/>
      <c r="R600" s="265"/>
      <c r="S600" s="265"/>
      <c r="T600" s="266"/>
      <c r="U600" s="14"/>
      <c r="V600" s="14"/>
      <c r="W600" s="14"/>
      <c r="X600" s="14"/>
      <c r="Y600" s="14"/>
      <c r="Z600" s="14"/>
      <c r="AA600" s="14"/>
      <c r="AB600" s="14"/>
      <c r="AC600" s="14"/>
      <c r="AD600" s="14"/>
      <c r="AE600" s="14"/>
      <c r="AT600" s="267" t="s">
        <v>270</v>
      </c>
      <c r="AU600" s="267" t="s">
        <v>83</v>
      </c>
      <c r="AV600" s="14" t="s">
        <v>83</v>
      </c>
      <c r="AW600" s="14" t="s">
        <v>34</v>
      </c>
      <c r="AX600" s="14" t="s">
        <v>74</v>
      </c>
      <c r="AY600" s="267" t="s">
        <v>259</v>
      </c>
    </row>
    <row r="601" s="14" customFormat="1">
      <c r="A601" s="14"/>
      <c r="B601" s="257"/>
      <c r="C601" s="258"/>
      <c r="D601" s="243" t="s">
        <v>270</v>
      </c>
      <c r="E601" s="259" t="s">
        <v>21</v>
      </c>
      <c r="F601" s="260" t="s">
        <v>929</v>
      </c>
      <c r="G601" s="258"/>
      <c r="H601" s="261">
        <v>15.19</v>
      </c>
      <c r="I601" s="262"/>
      <c r="J601" s="258"/>
      <c r="K601" s="258"/>
      <c r="L601" s="263"/>
      <c r="M601" s="264"/>
      <c r="N601" s="265"/>
      <c r="O601" s="265"/>
      <c r="P601" s="265"/>
      <c r="Q601" s="265"/>
      <c r="R601" s="265"/>
      <c r="S601" s="265"/>
      <c r="T601" s="266"/>
      <c r="U601" s="14"/>
      <c r="V601" s="14"/>
      <c r="W601" s="14"/>
      <c r="X601" s="14"/>
      <c r="Y601" s="14"/>
      <c r="Z601" s="14"/>
      <c r="AA601" s="14"/>
      <c r="AB601" s="14"/>
      <c r="AC601" s="14"/>
      <c r="AD601" s="14"/>
      <c r="AE601" s="14"/>
      <c r="AT601" s="267" t="s">
        <v>270</v>
      </c>
      <c r="AU601" s="267" t="s">
        <v>83</v>
      </c>
      <c r="AV601" s="14" t="s">
        <v>83</v>
      </c>
      <c r="AW601" s="14" t="s">
        <v>34</v>
      </c>
      <c r="AX601" s="14" t="s">
        <v>74</v>
      </c>
      <c r="AY601" s="267" t="s">
        <v>259</v>
      </c>
    </row>
    <row r="602" s="15" customFormat="1">
      <c r="A602" s="15"/>
      <c r="B602" s="268"/>
      <c r="C602" s="269"/>
      <c r="D602" s="243" t="s">
        <v>270</v>
      </c>
      <c r="E602" s="270" t="s">
        <v>147</v>
      </c>
      <c r="F602" s="271" t="s">
        <v>273</v>
      </c>
      <c r="G602" s="269"/>
      <c r="H602" s="272">
        <v>38.68</v>
      </c>
      <c r="I602" s="273"/>
      <c r="J602" s="269"/>
      <c r="K602" s="269"/>
      <c r="L602" s="274"/>
      <c r="M602" s="275"/>
      <c r="N602" s="276"/>
      <c r="O602" s="276"/>
      <c r="P602" s="276"/>
      <c r="Q602" s="276"/>
      <c r="R602" s="276"/>
      <c r="S602" s="276"/>
      <c r="T602" s="277"/>
      <c r="U602" s="15"/>
      <c r="V602" s="15"/>
      <c r="W602" s="15"/>
      <c r="X602" s="15"/>
      <c r="Y602" s="15"/>
      <c r="Z602" s="15"/>
      <c r="AA602" s="15"/>
      <c r="AB602" s="15"/>
      <c r="AC602" s="15"/>
      <c r="AD602" s="15"/>
      <c r="AE602" s="15"/>
      <c r="AT602" s="278" t="s">
        <v>270</v>
      </c>
      <c r="AU602" s="278" t="s">
        <v>83</v>
      </c>
      <c r="AV602" s="15" t="s">
        <v>266</v>
      </c>
      <c r="AW602" s="15" t="s">
        <v>34</v>
      </c>
      <c r="AX602" s="15" t="s">
        <v>81</v>
      </c>
      <c r="AY602" s="278" t="s">
        <v>259</v>
      </c>
    </row>
    <row r="603" s="2" customFormat="1" ht="16.5" customHeight="1">
      <c r="A603" s="40"/>
      <c r="B603" s="41"/>
      <c r="C603" s="230" t="s">
        <v>930</v>
      </c>
      <c r="D603" s="230" t="s">
        <v>261</v>
      </c>
      <c r="E603" s="231" t="s">
        <v>931</v>
      </c>
      <c r="F603" s="232" t="s">
        <v>932</v>
      </c>
      <c r="G603" s="233" t="s">
        <v>933</v>
      </c>
      <c r="H603" s="234">
        <v>1</v>
      </c>
      <c r="I603" s="235"/>
      <c r="J603" s="236">
        <f>ROUND(I603*H603,2)</f>
        <v>0</v>
      </c>
      <c r="K603" s="232" t="s">
        <v>401</v>
      </c>
      <c r="L603" s="46"/>
      <c r="M603" s="237" t="s">
        <v>21</v>
      </c>
      <c r="N603" s="238" t="s">
        <v>46</v>
      </c>
      <c r="O603" s="86"/>
      <c r="P603" s="239">
        <f>O603*H603</f>
        <v>0</v>
      </c>
      <c r="Q603" s="239">
        <v>1</v>
      </c>
      <c r="R603" s="239">
        <f>Q603*H603</f>
        <v>1</v>
      </c>
      <c r="S603" s="239">
        <v>0</v>
      </c>
      <c r="T603" s="240">
        <f>S603*H603</f>
        <v>0</v>
      </c>
      <c r="U603" s="40"/>
      <c r="V603" s="40"/>
      <c r="W603" s="40"/>
      <c r="X603" s="40"/>
      <c r="Y603" s="40"/>
      <c r="Z603" s="40"/>
      <c r="AA603" s="40"/>
      <c r="AB603" s="40"/>
      <c r="AC603" s="40"/>
      <c r="AD603" s="40"/>
      <c r="AE603" s="40"/>
      <c r="AR603" s="241" t="s">
        <v>266</v>
      </c>
      <c r="AT603" s="241" t="s">
        <v>261</v>
      </c>
      <c r="AU603" s="241" t="s">
        <v>83</v>
      </c>
      <c r="AY603" s="19" t="s">
        <v>259</v>
      </c>
      <c r="BE603" s="242">
        <f>IF(N603="základní",J603,0)</f>
        <v>0</v>
      </c>
      <c r="BF603" s="242">
        <f>IF(N603="snížená",J603,0)</f>
        <v>0</v>
      </c>
      <c r="BG603" s="242">
        <f>IF(N603="zákl. přenesená",J603,0)</f>
        <v>0</v>
      </c>
      <c r="BH603" s="242">
        <f>IF(N603="sníž. přenesená",J603,0)</f>
        <v>0</v>
      </c>
      <c r="BI603" s="242">
        <f>IF(N603="nulová",J603,0)</f>
        <v>0</v>
      </c>
      <c r="BJ603" s="19" t="s">
        <v>83</v>
      </c>
      <c r="BK603" s="242">
        <f>ROUND(I603*H603,2)</f>
        <v>0</v>
      </c>
      <c r="BL603" s="19" t="s">
        <v>266</v>
      </c>
      <c r="BM603" s="241" t="s">
        <v>934</v>
      </c>
    </row>
    <row r="604" s="2" customFormat="1" ht="16.5" customHeight="1">
      <c r="A604" s="40"/>
      <c r="B604" s="41"/>
      <c r="C604" s="230" t="s">
        <v>935</v>
      </c>
      <c r="D604" s="230" t="s">
        <v>261</v>
      </c>
      <c r="E604" s="231" t="s">
        <v>936</v>
      </c>
      <c r="F604" s="232" t="s">
        <v>937</v>
      </c>
      <c r="G604" s="233" t="s">
        <v>933</v>
      </c>
      <c r="H604" s="234">
        <v>1</v>
      </c>
      <c r="I604" s="235"/>
      <c r="J604" s="236">
        <f>ROUND(I604*H604,2)</f>
        <v>0</v>
      </c>
      <c r="K604" s="232" t="s">
        <v>401</v>
      </c>
      <c r="L604" s="46"/>
      <c r="M604" s="237" t="s">
        <v>21</v>
      </c>
      <c r="N604" s="238" t="s">
        <v>46</v>
      </c>
      <c r="O604" s="86"/>
      <c r="P604" s="239">
        <f>O604*H604</f>
        <v>0</v>
      </c>
      <c r="Q604" s="239">
        <v>0.050000000000000003</v>
      </c>
      <c r="R604" s="239">
        <f>Q604*H604</f>
        <v>0.050000000000000003</v>
      </c>
      <c r="S604" s="239">
        <v>0</v>
      </c>
      <c r="T604" s="240">
        <f>S604*H604</f>
        <v>0</v>
      </c>
      <c r="U604" s="40"/>
      <c r="V604" s="40"/>
      <c r="W604" s="40"/>
      <c r="X604" s="40"/>
      <c r="Y604" s="40"/>
      <c r="Z604" s="40"/>
      <c r="AA604" s="40"/>
      <c r="AB604" s="40"/>
      <c r="AC604" s="40"/>
      <c r="AD604" s="40"/>
      <c r="AE604" s="40"/>
      <c r="AR604" s="241" t="s">
        <v>266</v>
      </c>
      <c r="AT604" s="241" t="s">
        <v>261</v>
      </c>
      <c r="AU604" s="241" t="s">
        <v>83</v>
      </c>
      <c r="AY604" s="19" t="s">
        <v>259</v>
      </c>
      <c r="BE604" s="242">
        <f>IF(N604="základní",J604,0)</f>
        <v>0</v>
      </c>
      <c r="BF604" s="242">
        <f>IF(N604="snížená",J604,0)</f>
        <v>0</v>
      </c>
      <c r="BG604" s="242">
        <f>IF(N604="zákl. přenesená",J604,0)</f>
        <v>0</v>
      </c>
      <c r="BH604" s="242">
        <f>IF(N604="sníž. přenesená",J604,0)</f>
        <v>0</v>
      </c>
      <c r="BI604" s="242">
        <f>IF(N604="nulová",J604,0)</f>
        <v>0</v>
      </c>
      <c r="BJ604" s="19" t="s">
        <v>83</v>
      </c>
      <c r="BK604" s="242">
        <f>ROUND(I604*H604,2)</f>
        <v>0</v>
      </c>
      <c r="BL604" s="19" t="s">
        <v>266</v>
      </c>
      <c r="BM604" s="241" t="s">
        <v>938</v>
      </c>
    </row>
    <row r="605" s="12" customFormat="1" ht="22.8" customHeight="1">
      <c r="A605" s="12"/>
      <c r="B605" s="214"/>
      <c r="C605" s="215"/>
      <c r="D605" s="216" t="s">
        <v>73</v>
      </c>
      <c r="E605" s="228" t="s">
        <v>939</v>
      </c>
      <c r="F605" s="228" t="s">
        <v>940</v>
      </c>
      <c r="G605" s="215"/>
      <c r="H605" s="215"/>
      <c r="I605" s="218"/>
      <c r="J605" s="229">
        <f>BK605</f>
        <v>0</v>
      </c>
      <c r="K605" s="215"/>
      <c r="L605" s="220"/>
      <c r="M605" s="221"/>
      <c r="N605" s="222"/>
      <c r="O605" s="222"/>
      <c r="P605" s="223">
        <f>SUM(P606:P615)</f>
        <v>0</v>
      </c>
      <c r="Q605" s="222"/>
      <c r="R605" s="223">
        <f>SUM(R606:R615)</f>
        <v>0</v>
      </c>
      <c r="S605" s="222"/>
      <c r="T605" s="224">
        <f>SUM(T606:T615)</f>
        <v>0</v>
      </c>
      <c r="U605" s="12"/>
      <c r="V605" s="12"/>
      <c r="W605" s="12"/>
      <c r="X605" s="12"/>
      <c r="Y605" s="12"/>
      <c r="Z605" s="12"/>
      <c r="AA605" s="12"/>
      <c r="AB605" s="12"/>
      <c r="AC605" s="12"/>
      <c r="AD605" s="12"/>
      <c r="AE605" s="12"/>
      <c r="AR605" s="225" t="s">
        <v>81</v>
      </c>
      <c r="AT605" s="226" t="s">
        <v>73</v>
      </c>
      <c r="AU605" s="226" t="s">
        <v>81</v>
      </c>
      <c r="AY605" s="225" t="s">
        <v>259</v>
      </c>
      <c r="BK605" s="227">
        <f>SUM(BK606:BK615)</f>
        <v>0</v>
      </c>
    </row>
    <row r="606" s="2" customFormat="1" ht="33" customHeight="1">
      <c r="A606" s="40"/>
      <c r="B606" s="41"/>
      <c r="C606" s="230" t="s">
        <v>941</v>
      </c>
      <c r="D606" s="230" t="s">
        <v>261</v>
      </c>
      <c r="E606" s="231" t="s">
        <v>942</v>
      </c>
      <c r="F606" s="232" t="s">
        <v>943</v>
      </c>
      <c r="G606" s="233" t="s">
        <v>331</v>
      </c>
      <c r="H606" s="234">
        <v>50.993000000000002</v>
      </c>
      <c r="I606" s="235"/>
      <c r="J606" s="236">
        <f>ROUND(I606*H606,2)</f>
        <v>0</v>
      </c>
      <c r="K606" s="232" t="s">
        <v>265</v>
      </c>
      <c r="L606" s="46"/>
      <c r="M606" s="237" t="s">
        <v>21</v>
      </c>
      <c r="N606" s="238" t="s">
        <v>46</v>
      </c>
      <c r="O606" s="86"/>
      <c r="P606" s="239">
        <f>O606*H606</f>
        <v>0</v>
      </c>
      <c r="Q606" s="239">
        <v>0</v>
      </c>
      <c r="R606" s="239">
        <f>Q606*H606</f>
        <v>0</v>
      </c>
      <c r="S606" s="239">
        <v>0</v>
      </c>
      <c r="T606" s="240">
        <f>S606*H606</f>
        <v>0</v>
      </c>
      <c r="U606" s="40"/>
      <c r="V606" s="40"/>
      <c r="W606" s="40"/>
      <c r="X606" s="40"/>
      <c r="Y606" s="40"/>
      <c r="Z606" s="40"/>
      <c r="AA606" s="40"/>
      <c r="AB606" s="40"/>
      <c r="AC606" s="40"/>
      <c r="AD606" s="40"/>
      <c r="AE606" s="40"/>
      <c r="AR606" s="241" t="s">
        <v>266</v>
      </c>
      <c r="AT606" s="241" t="s">
        <v>261</v>
      </c>
      <c r="AU606" s="241" t="s">
        <v>83</v>
      </c>
      <c r="AY606" s="19" t="s">
        <v>259</v>
      </c>
      <c r="BE606" s="242">
        <f>IF(N606="základní",J606,0)</f>
        <v>0</v>
      </c>
      <c r="BF606" s="242">
        <f>IF(N606="snížená",J606,0)</f>
        <v>0</v>
      </c>
      <c r="BG606" s="242">
        <f>IF(N606="zákl. přenesená",J606,0)</f>
        <v>0</v>
      </c>
      <c r="BH606" s="242">
        <f>IF(N606="sníž. přenesená",J606,0)</f>
        <v>0</v>
      </c>
      <c r="BI606" s="242">
        <f>IF(N606="nulová",J606,0)</f>
        <v>0</v>
      </c>
      <c r="BJ606" s="19" t="s">
        <v>83</v>
      </c>
      <c r="BK606" s="242">
        <f>ROUND(I606*H606,2)</f>
        <v>0</v>
      </c>
      <c r="BL606" s="19" t="s">
        <v>266</v>
      </c>
      <c r="BM606" s="241" t="s">
        <v>944</v>
      </c>
    </row>
    <row r="607" s="2" customFormat="1">
      <c r="A607" s="40"/>
      <c r="B607" s="41"/>
      <c r="C607" s="42"/>
      <c r="D607" s="243" t="s">
        <v>268</v>
      </c>
      <c r="E607" s="42"/>
      <c r="F607" s="244" t="s">
        <v>945</v>
      </c>
      <c r="G607" s="42"/>
      <c r="H607" s="42"/>
      <c r="I607" s="150"/>
      <c r="J607" s="42"/>
      <c r="K607" s="42"/>
      <c r="L607" s="46"/>
      <c r="M607" s="245"/>
      <c r="N607" s="246"/>
      <c r="O607" s="86"/>
      <c r="P607" s="86"/>
      <c r="Q607" s="86"/>
      <c r="R607" s="86"/>
      <c r="S607" s="86"/>
      <c r="T607" s="87"/>
      <c r="U607" s="40"/>
      <c r="V607" s="40"/>
      <c r="W607" s="40"/>
      <c r="X607" s="40"/>
      <c r="Y607" s="40"/>
      <c r="Z607" s="40"/>
      <c r="AA607" s="40"/>
      <c r="AB607" s="40"/>
      <c r="AC607" s="40"/>
      <c r="AD607" s="40"/>
      <c r="AE607" s="40"/>
      <c r="AT607" s="19" t="s">
        <v>268</v>
      </c>
      <c r="AU607" s="19" t="s">
        <v>83</v>
      </c>
    </row>
    <row r="608" s="2" customFormat="1" ht="21.75" customHeight="1">
      <c r="A608" s="40"/>
      <c r="B608" s="41"/>
      <c r="C608" s="230" t="s">
        <v>946</v>
      </c>
      <c r="D608" s="230" t="s">
        <v>261</v>
      </c>
      <c r="E608" s="231" t="s">
        <v>947</v>
      </c>
      <c r="F608" s="232" t="s">
        <v>948</v>
      </c>
      <c r="G608" s="233" t="s">
        <v>331</v>
      </c>
      <c r="H608" s="234">
        <v>50.993000000000002</v>
      </c>
      <c r="I608" s="235"/>
      <c r="J608" s="236">
        <f>ROUND(I608*H608,2)</f>
        <v>0</v>
      </c>
      <c r="K608" s="232" t="s">
        <v>265</v>
      </c>
      <c r="L608" s="46"/>
      <c r="M608" s="237" t="s">
        <v>21</v>
      </c>
      <c r="N608" s="238" t="s">
        <v>46</v>
      </c>
      <c r="O608" s="86"/>
      <c r="P608" s="239">
        <f>O608*H608</f>
        <v>0</v>
      </c>
      <c r="Q608" s="239">
        <v>0</v>
      </c>
      <c r="R608" s="239">
        <f>Q608*H608</f>
        <v>0</v>
      </c>
      <c r="S608" s="239">
        <v>0</v>
      </c>
      <c r="T608" s="240">
        <f>S608*H608</f>
        <v>0</v>
      </c>
      <c r="U608" s="40"/>
      <c r="V608" s="40"/>
      <c r="W608" s="40"/>
      <c r="X608" s="40"/>
      <c r="Y608" s="40"/>
      <c r="Z608" s="40"/>
      <c r="AA608" s="40"/>
      <c r="AB608" s="40"/>
      <c r="AC608" s="40"/>
      <c r="AD608" s="40"/>
      <c r="AE608" s="40"/>
      <c r="AR608" s="241" t="s">
        <v>266</v>
      </c>
      <c r="AT608" s="241" t="s">
        <v>261</v>
      </c>
      <c r="AU608" s="241" t="s">
        <v>83</v>
      </c>
      <c r="AY608" s="19" t="s">
        <v>259</v>
      </c>
      <c r="BE608" s="242">
        <f>IF(N608="základní",J608,0)</f>
        <v>0</v>
      </c>
      <c r="BF608" s="242">
        <f>IF(N608="snížená",J608,0)</f>
        <v>0</v>
      </c>
      <c r="BG608" s="242">
        <f>IF(N608="zákl. přenesená",J608,0)</f>
        <v>0</v>
      </c>
      <c r="BH608" s="242">
        <f>IF(N608="sníž. přenesená",J608,0)</f>
        <v>0</v>
      </c>
      <c r="BI608" s="242">
        <f>IF(N608="nulová",J608,0)</f>
        <v>0</v>
      </c>
      <c r="BJ608" s="19" t="s">
        <v>83</v>
      </c>
      <c r="BK608" s="242">
        <f>ROUND(I608*H608,2)</f>
        <v>0</v>
      </c>
      <c r="BL608" s="19" t="s">
        <v>266</v>
      </c>
      <c r="BM608" s="241" t="s">
        <v>949</v>
      </c>
    </row>
    <row r="609" s="2" customFormat="1">
      <c r="A609" s="40"/>
      <c r="B609" s="41"/>
      <c r="C609" s="42"/>
      <c r="D609" s="243" t="s">
        <v>268</v>
      </c>
      <c r="E609" s="42"/>
      <c r="F609" s="244" t="s">
        <v>950</v>
      </c>
      <c r="G609" s="42"/>
      <c r="H609" s="42"/>
      <c r="I609" s="150"/>
      <c r="J609" s="42"/>
      <c r="K609" s="42"/>
      <c r="L609" s="46"/>
      <c r="M609" s="245"/>
      <c r="N609" s="246"/>
      <c r="O609" s="86"/>
      <c r="P609" s="86"/>
      <c r="Q609" s="86"/>
      <c r="R609" s="86"/>
      <c r="S609" s="86"/>
      <c r="T609" s="87"/>
      <c r="U609" s="40"/>
      <c r="V609" s="40"/>
      <c r="W609" s="40"/>
      <c r="X609" s="40"/>
      <c r="Y609" s="40"/>
      <c r="Z609" s="40"/>
      <c r="AA609" s="40"/>
      <c r="AB609" s="40"/>
      <c r="AC609" s="40"/>
      <c r="AD609" s="40"/>
      <c r="AE609" s="40"/>
      <c r="AT609" s="19" t="s">
        <v>268</v>
      </c>
      <c r="AU609" s="19" t="s">
        <v>83</v>
      </c>
    </row>
    <row r="610" s="2" customFormat="1" ht="33" customHeight="1">
      <c r="A610" s="40"/>
      <c r="B610" s="41"/>
      <c r="C610" s="230" t="s">
        <v>951</v>
      </c>
      <c r="D610" s="230" t="s">
        <v>261</v>
      </c>
      <c r="E610" s="231" t="s">
        <v>952</v>
      </c>
      <c r="F610" s="232" t="s">
        <v>953</v>
      </c>
      <c r="G610" s="233" t="s">
        <v>331</v>
      </c>
      <c r="H610" s="234">
        <v>764.89499999999998</v>
      </c>
      <c r="I610" s="235"/>
      <c r="J610" s="236">
        <f>ROUND(I610*H610,2)</f>
        <v>0</v>
      </c>
      <c r="K610" s="232" t="s">
        <v>265</v>
      </c>
      <c r="L610" s="46"/>
      <c r="M610" s="237" t="s">
        <v>21</v>
      </c>
      <c r="N610" s="238" t="s">
        <v>46</v>
      </c>
      <c r="O610" s="86"/>
      <c r="P610" s="239">
        <f>O610*H610</f>
        <v>0</v>
      </c>
      <c r="Q610" s="239">
        <v>0</v>
      </c>
      <c r="R610" s="239">
        <f>Q610*H610</f>
        <v>0</v>
      </c>
      <c r="S610" s="239">
        <v>0</v>
      </c>
      <c r="T610" s="240">
        <f>S610*H610</f>
        <v>0</v>
      </c>
      <c r="U610" s="40"/>
      <c r="V610" s="40"/>
      <c r="W610" s="40"/>
      <c r="X610" s="40"/>
      <c r="Y610" s="40"/>
      <c r="Z610" s="40"/>
      <c r="AA610" s="40"/>
      <c r="AB610" s="40"/>
      <c r="AC610" s="40"/>
      <c r="AD610" s="40"/>
      <c r="AE610" s="40"/>
      <c r="AR610" s="241" t="s">
        <v>266</v>
      </c>
      <c r="AT610" s="241" t="s">
        <v>261</v>
      </c>
      <c r="AU610" s="241" t="s">
        <v>83</v>
      </c>
      <c r="AY610" s="19" t="s">
        <v>259</v>
      </c>
      <c r="BE610" s="242">
        <f>IF(N610="základní",J610,0)</f>
        <v>0</v>
      </c>
      <c r="BF610" s="242">
        <f>IF(N610="snížená",J610,0)</f>
        <v>0</v>
      </c>
      <c r="BG610" s="242">
        <f>IF(N610="zákl. přenesená",J610,0)</f>
        <v>0</v>
      </c>
      <c r="BH610" s="242">
        <f>IF(N610="sníž. přenesená",J610,0)</f>
        <v>0</v>
      </c>
      <c r="BI610" s="242">
        <f>IF(N610="nulová",J610,0)</f>
        <v>0</v>
      </c>
      <c r="BJ610" s="19" t="s">
        <v>83</v>
      </c>
      <c r="BK610" s="242">
        <f>ROUND(I610*H610,2)</f>
        <v>0</v>
      </c>
      <c r="BL610" s="19" t="s">
        <v>266</v>
      </c>
      <c r="BM610" s="241" t="s">
        <v>954</v>
      </c>
    </row>
    <row r="611" s="2" customFormat="1">
      <c r="A611" s="40"/>
      <c r="B611" s="41"/>
      <c r="C611" s="42"/>
      <c r="D611" s="243" t="s">
        <v>268</v>
      </c>
      <c r="E611" s="42"/>
      <c r="F611" s="244" t="s">
        <v>950</v>
      </c>
      <c r="G611" s="42"/>
      <c r="H611" s="42"/>
      <c r="I611" s="150"/>
      <c r="J611" s="42"/>
      <c r="K611" s="42"/>
      <c r="L611" s="46"/>
      <c r="M611" s="245"/>
      <c r="N611" s="246"/>
      <c r="O611" s="86"/>
      <c r="P611" s="86"/>
      <c r="Q611" s="86"/>
      <c r="R611" s="86"/>
      <c r="S611" s="86"/>
      <c r="T611" s="87"/>
      <c r="U611" s="40"/>
      <c r="V611" s="40"/>
      <c r="W611" s="40"/>
      <c r="X611" s="40"/>
      <c r="Y611" s="40"/>
      <c r="Z611" s="40"/>
      <c r="AA611" s="40"/>
      <c r="AB611" s="40"/>
      <c r="AC611" s="40"/>
      <c r="AD611" s="40"/>
      <c r="AE611" s="40"/>
      <c r="AT611" s="19" t="s">
        <v>268</v>
      </c>
      <c r="AU611" s="19" t="s">
        <v>83</v>
      </c>
    </row>
    <row r="612" s="14" customFormat="1">
      <c r="A612" s="14"/>
      <c r="B612" s="257"/>
      <c r="C612" s="258"/>
      <c r="D612" s="243" t="s">
        <v>270</v>
      </c>
      <c r="E612" s="259" t="s">
        <v>21</v>
      </c>
      <c r="F612" s="260" t="s">
        <v>955</v>
      </c>
      <c r="G612" s="258"/>
      <c r="H612" s="261">
        <v>764.89499999999998</v>
      </c>
      <c r="I612" s="262"/>
      <c r="J612" s="258"/>
      <c r="K612" s="258"/>
      <c r="L612" s="263"/>
      <c r="M612" s="264"/>
      <c r="N612" s="265"/>
      <c r="O612" s="265"/>
      <c r="P612" s="265"/>
      <c r="Q612" s="265"/>
      <c r="R612" s="265"/>
      <c r="S612" s="265"/>
      <c r="T612" s="266"/>
      <c r="U612" s="14"/>
      <c r="V612" s="14"/>
      <c r="W612" s="14"/>
      <c r="X612" s="14"/>
      <c r="Y612" s="14"/>
      <c r="Z612" s="14"/>
      <c r="AA612" s="14"/>
      <c r="AB612" s="14"/>
      <c r="AC612" s="14"/>
      <c r="AD612" s="14"/>
      <c r="AE612" s="14"/>
      <c r="AT612" s="267" t="s">
        <v>270</v>
      </c>
      <c r="AU612" s="267" t="s">
        <v>83</v>
      </c>
      <c r="AV612" s="14" t="s">
        <v>83</v>
      </c>
      <c r="AW612" s="14" t="s">
        <v>34</v>
      </c>
      <c r="AX612" s="14" t="s">
        <v>74</v>
      </c>
      <c r="AY612" s="267" t="s">
        <v>259</v>
      </c>
    </row>
    <row r="613" s="15" customFormat="1">
      <c r="A613" s="15"/>
      <c r="B613" s="268"/>
      <c r="C613" s="269"/>
      <c r="D613" s="243" t="s">
        <v>270</v>
      </c>
      <c r="E613" s="270" t="s">
        <v>21</v>
      </c>
      <c r="F613" s="271" t="s">
        <v>273</v>
      </c>
      <c r="G613" s="269"/>
      <c r="H613" s="272">
        <v>764.89499999999998</v>
      </c>
      <c r="I613" s="273"/>
      <c r="J613" s="269"/>
      <c r="K613" s="269"/>
      <c r="L613" s="274"/>
      <c r="M613" s="275"/>
      <c r="N613" s="276"/>
      <c r="O613" s="276"/>
      <c r="P613" s="276"/>
      <c r="Q613" s="276"/>
      <c r="R613" s="276"/>
      <c r="S613" s="276"/>
      <c r="T613" s="277"/>
      <c r="U613" s="15"/>
      <c r="V613" s="15"/>
      <c r="W613" s="15"/>
      <c r="X613" s="15"/>
      <c r="Y613" s="15"/>
      <c r="Z613" s="15"/>
      <c r="AA613" s="15"/>
      <c r="AB613" s="15"/>
      <c r="AC613" s="15"/>
      <c r="AD613" s="15"/>
      <c r="AE613" s="15"/>
      <c r="AT613" s="278" t="s">
        <v>270</v>
      </c>
      <c r="AU613" s="278" t="s">
        <v>83</v>
      </c>
      <c r="AV613" s="15" t="s">
        <v>266</v>
      </c>
      <c r="AW613" s="15" t="s">
        <v>34</v>
      </c>
      <c r="AX613" s="15" t="s">
        <v>81</v>
      </c>
      <c r="AY613" s="278" t="s">
        <v>259</v>
      </c>
    </row>
    <row r="614" s="2" customFormat="1" ht="33" customHeight="1">
      <c r="A614" s="40"/>
      <c r="B614" s="41"/>
      <c r="C614" s="230" t="s">
        <v>956</v>
      </c>
      <c r="D614" s="230" t="s">
        <v>261</v>
      </c>
      <c r="E614" s="231" t="s">
        <v>957</v>
      </c>
      <c r="F614" s="232" t="s">
        <v>958</v>
      </c>
      <c r="G614" s="233" t="s">
        <v>331</v>
      </c>
      <c r="H614" s="234">
        <v>50.993000000000002</v>
      </c>
      <c r="I614" s="235"/>
      <c r="J614" s="236">
        <f>ROUND(I614*H614,2)</f>
        <v>0</v>
      </c>
      <c r="K614" s="232" t="s">
        <v>265</v>
      </c>
      <c r="L614" s="46"/>
      <c r="M614" s="237" t="s">
        <v>21</v>
      </c>
      <c r="N614" s="238" t="s">
        <v>46</v>
      </c>
      <c r="O614" s="86"/>
      <c r="P614" s="239">
        <f>O614*H614</f>
        <v>0</v>
      </c>
      <c r="Q614" s="239">
        <v>0</v>
      </c>
      <c r="R614" s="239">
        <f>Q614*H614</f>
        <v>0</v>
      </c>
      <c r="S614" s="239">
        <v>0</v>
      </c>
      <c r="T614" s="240">
        <f>S614*H614</f>
        <v>0</v>
      </c>
      <c r="U614" s="40"/>
      <c r="V614" s="40"/>
      <c r="W614" s="40"/>
      <c r="X614" s="40"/>
      <c r="Y614" s="40"/>
      <c r="Z614" s="40"/>
      <c r="AA614" s="40"/>
      <c r="AB614" s="40"/>
      <c r="AC614" s="40"/>
      <c r="AD614" s="40"/>
      <c r="AE614" s="40"/>
      <c r="AR614" s="241" t="s">
        <v>266</v>
      </c>
      <c r="AT614" s="241" t="s">
        <v>261</v>
      </c>
      <c r="AU614" s="241" t="s">
        <v>83</v>
      </c>
      <c r="AY614" s="19" t="s">
        <v>259</v>
      </c>
      <c r="BE614" s="242">
        <f>IF(N614="základní",J614,0)</f>
        <v>0</v>
      </c>
      <c r="BF614" s="242">
        <f>IF(N614="snížená",J614,0)</f>
        <v>0</v>
      </c>
      <c r="BG614" s="242">
        <f>IF(N614="zákl. přenesená",J614,0)</f>
        <v>0</v>
      </c>
      <c r="BH614" s="242">
        <f>IF(N614="sníž. přenesená",J614,0)</f>
        <v>0</v>
      </c>
      <c r="BI614" s="242">
        <f>IF(N614="nulová",J614,0)</f>
        <v>0</v>
      </c>
      <c r="BJ614" s="19" t="s">
        <v>83</v>
      </c>
      <c r="BK614" s="242">
        <f>ROUND(I614*H614,2)</f>
        <v>0</v>
      </c>
      <c r="BL614" s="19" t="s">
        <v>266</v>
      </c>
      <c r="BM614" s="241" t="s">
        <v>959</v>
      </c>
    </row>
    <row r="615" s="2" customFormat="1">
      <c r="A615" s="40"/>
      <c r="B615" s="41"/>
      <c r="C615" s="42"/>
      <c r="D615" s="243" t="s">
        <v>268</v>
      </c>
      <c r="E615" s="42"/>
      <c r="F615" s="244" t="s">
        <v>960</v>
      </c>
      <c r="G615" s="42"/>
      <c r="H615" s="42"/>
      <c r="I615" s="150"/>
      <c r="J615" s="42"/>
      <c r="K615" s="42"/>
      <c r="L615" s="46"/>
      <c r="M615" s="245"/>
      <c r="N615" s="246"/>
      <c r="O615" s="86"/>
      <c r="P615" s="86"/>
      <c r="Q615" s="86"/>
      <c r="R615" s="86"/>
      <c r="S615" s="86"/>
      <c r="T615" s="87"/>
      <c r="U615" s="40"/>
      <c r="V615" s="40"/>
      <c r="W615" s="40"/>
      <c r="X615" s="40"/>
      <c r="Y615" s="40"/>
      <c r="Z615" s="40"/>
      <c r="AA615" s="40"/>
      <c r="AB615" s="40"/>
      <c r="AC615" s="40"/>
      <c r="AD615" s="40"/>
      <c r="AE615" s="40"/>
      <c r="AT615" s="19" t="s">
        <v>268</v>
      </c>
      <c r="AU615" s="19" t="s">
        <v>83</v>
      </c>
    </row>
    <row r="616" s="12" customFormat="1" ht="22.8" customHeight="1">
      <c r="A616" s="12"/>
      <c r="B616" s="214"/>
      <c r="C616" s="215"/>
      <c r="D616" s="216" t="s">
        <v>73</v>
      </c>
      <c r="E616" s="228" t="s">
        <v>961</v>
      </c>
      <c r="F616" s="228" t="s">
        <v>962</v>
      </c>
      <c r="G616" s="215"/>
      <c r="H616" s="215"/>
      <c r="I616" s="218"/>
      <c r="J616" s="229">
        <f>BK616</f>
        <v>0</v>
      </c>
      <c r="K616" s="215"/>
      <c r="L616" s="220"/>
      <c r="M616" s="221"/>
      <c r="N616" s="222"/>
      <c r="O616" s="222"/>
      <c r="P616" s="223">
        <f>SUM(P617:P618)</f>
        <v>0</v>
      </c>
      <c r="Q616" s="222"/>
      <c r="R616" s="223">
        <f>SUM(R617:R618)</f>
        <v>0</v>
      </c>
      <c r="S616" s="222"/>
      <c r="T616" s="224">
        <f>SUM(T617:T618)</f>
        <v>0</v>
      </c>
      <c r="U616" s="12"/>
      <c r="V616" s="12"/>
      <c r="W616" s="12"/>
      <c r="X616" s="12"/>
      <c r="Y616" s="12"/>
      <c r="Z616" s="12"/>
      <c r="AA616" s="12"/>
      <c r="AB616" s="12"/>
      <c r="AC616" s="12"/>
      <c r="AD616" s="12"/>
      <c r="AE616" s="12"/>
      <c r="AR616" s="225" t="s">
        <v>81</v>
      </c>
      <c r="AT616" s="226" t="s">
        <v>73</v>
      </c>
      <c r="AU616" s="226" t="s">
        <v>81</v>
      </c>
      <c r="AY616" s="225" t="s">
        <v>259</v>
      </c>
      <c r="BK616" s="227">
        <f>SUM(BK617:BK618)</f>
        <v>0</v>
      </c>
    </row>
    <row r="617" s="2" customFormat="1" ht="44.25" customHeight="1">
      <c r="A617" s="40"/>
      <c r="B617" s="41"/>
      <c r="C617" s="230" t="s">
        <v>963</v>
      </c>
      <c r="D617" s="230" t="s">
        <v>261</v>
      </c>
      <c r="E617" s="231" t="s">
        <v>964</v>
      </c>
      <c r="F617" s="232" t="s">
        <v>965</v>
      </c>
      <c r="G617" s="233" t="s">
        <v>331</v>
      </c>
      <c r="H617" s="234">
        <v>53.414000000000001</v>
      </c>
      <c r="I617" s="235"/>
      <c r="J617" s="236">
        <f>ROUND(I617*H617,2)</f>
        <v>0</v>
      </c>
      <c r="K617" s="232" t="s">
        <v>265</v>
      </c>
      <c r="L617" s="46"/>
      <c r="M617" s="237" t="s">
        <v>21</v>
      </c>
      <c r="N617" s="238" t="s">
        <v>46</v>
      </c>
      <c r="O617" s="86"/>
      <c r="P617" s="239">
        <f>O617*H617</f>
        <v>0</v>
      </c>
      <c r="Q617" s="239">
        <v>0</v>
      </c>
      <c r="R617" s="239">
        <f>Q617*H617</f>
        <v>0</v>
      </c>
      <c r="S617" s="239">
        <v>0</v>
      </c>
      <c r="T617" s="240">
        <f>S617*H617</f>
        <v>0</v>
      </c>
      <c r="U617" s="40"/>
      <c r="V617" s="40"/>
      <c r="W617" s="40"/>
      <c r="X617" s="40"/>
      <c r="Y617" s="40"/>
      <c r="Z617" s="40"/>
      <c r="AA617" s="40"/>
      <c r="AB617" s="40"/>
      <c r="AC617" s="40"/>
      <c r="AD617" s="40"/>
      <c r="AE617" s="40"/>
      <c r="AR617" s="241" t="s">
        <v>266</v>
      </c>
      <c r="AT617" s="241" t="s">
        <v>261</v>
      </c>
      <c r="AU617" s="241" t="s">
        <v>83</v>
      </c>
      <c r="AY617" s="19" t="s">
        <v>259</v>
      </c>
      <c r="BE617" s="242">
        <f>IF(N617="základní",J617,0)</f>
        <v>0</v>
      </c>
      <c r="BF617" s="242">
        <f>IF(N617="snížená",J617,0)</f>
        <v>0</v>
      </c>
      <c r="BG617" s="242">
        <f>IF(N617="zákl. přenesená",J617,0)</f>
        <v>0</v>
      </c>
      <c r="BH617" s="242">
        <f>IF(N617="sníž. přenesená",J617,0)</f>
        <v>0</v>
      </c>
      <c r="BI617" s="242">
        <f>IF(N617="nulová",J617,0)</f>
        <v>0</v>
      </c>
      <c r="BJ617" s="19" t="s">
        <v>83</v>
      </c>
      <c r="BK617" s="242">
        <f>ROUND(I617*H617,2)</f>
        <v>0</v>
      </c>
      <c r="BL617" s="19" t="s">
        <v>266</v>
      </c>
      <c r="BM617" s="241" t="s">
        <v>966</v>
      </c>
    </row>
    <row r="618" s="2" customFormat="1">
      <c r="A618" s="40"/>
      <c r="B618" s="41"/>
      <c r="C618" s="42"/>
      <c r="D618" s="243" t="s">
        <v>268</v>
      </c>
      <c r="E618" s="42"/>
      <c r="F618" s="244" t="s">
        <v>967</v>
      </c>
      <c r="G618" s="42"/>
      <c r="H618" s="42"/>
      <c r="I618" s="150"/>
      <c r="J618" s="42"/>
      <c r="K618" s="42"/>
      <c r="L618" s="46"/>
      <c r="M618" s="245"/>
      <c r="N618" s="246"/>
      <c r="O618" s="86"/>
      <c r="P618" s="86"/>
      <c r="Q618" s="86"/>
      <c r="R618" s="86"/>
      <c r="S618" s="86"/>
      <c r="T618" s="87"/>
      <c r="U618" s="40"/>
      <c r="V618" s="40"/>
      <c r="W618" s="40"/>
      <c r="X618" s="40"/>
      <c r="Y618" s="40"/>
      <c r="Z618" s="40"/>
      <c r="AA618" s="40"/>
      <c r="AB618" s="40"/>
      <c r="AC618" s="40"/>
      <c r="AD618" s="40"/>
      <c r="AE618" s="40"/>
      <c r="AT618" s="19" t="s">
        <v>268</v>
      </c>
      <c r="AU618" s="19" t="s">
        <v>83</v>
      </c>
    </row>
    <row r="619" s="12" customFormat="1" ht="25.92" customHeight="1">
      <c r="A619" s="12"/>
      <c r="B619" s="214"/>
      <c r="C619" s="215"/>
      <c r="D619" s="216" t="s">
        <v>73</v>
      </c>
      <c r="E619" s="217" t="s">
        <v>968</v>
      </c>
      <c r="F619" s="217" t="s">
        <v>969</v>
      </c>
      <c r="G619" s="215"/>
      <c r="H619" s="215"/>
      <c r="I619" s="218"/>
      <c r="J619" s="219">
        <f>BK619</f>
        <v>0</v>
      </c>
      <c r="K619" s="215"/>
      <c r="L619" s="220"/>
      <c r="M619" s="221"/>
      <c r="N619" s="222"/>
      <c r="O619" s="222"/>
      <c r="P619" s="223">
        <f>P620+P649+P690+P703+P711+P728+P802+P851+P941+P997+P1082+P1107+P1131+P1155+P1195</f>
        <v>0</v>
      </c>
      <c r="Q619" s="222"/>
      <c r="R619" s="223">
        <f>R620+R649+R690+R703+R711+R728+R802+R851+R941+R997+R1082+R1107+R1131+R1155+R1195</f>
        <v>35.277318999999991</v>
      </c>
      <c r="S619" s="222"/>
      <c r="T619" s="224">
        <f>T620+T649+T690+T703+T711+T728+T802+T851+T941+T997+T1082+T1107+T1131+T1155+T1195</f>
        <v>5.40386626</v>
      </c>
      <c r="U619" s="12"/>
      <c r="V619" s="12"/>
      <c r="W619" s="12"/>
      <c r="X619" s="12"/>
      <c r="Y619" s="12"/>
      <c r="Z619" s="12"/>
      <c r="AA619" s="12"/>
      <c r="AB619" s="12"/>
      <c r="AC619" s="12"/>
      <c r="AD619" s="12"/>
      <c r="AE619" s="12"/>
      <c r="AR619" s="225" t="s">
        <v>83</v>
      </c>
      <c r="AT619" s="226" t="s">
        <v>73</v>
      </c>
      <c r="AU619" s="226" t="s">
        <v>74</v>
      </c>
      <c r="AY619" s="225" t="s">
        <v>259</v>
      </c>
      <c r="BK619" s="227">
        <f>BK620+BK649+BK690+BK703+BK711+BK728+BK802+BK851+BK941+BK997+BK1082+BK1107+BK1131+BK1155+BK1195</f>
        <v>0</v>
      </c>
    </row>
    <row r="620" s="12" customFormat="1" ht="22.8" customHeight="1">
      <c r="A620" s="12"/>
      <c r="B620" s="214"/>
      <c r="C620" s="215"/>
      <c r="D620" s="216" t="s">
        <v>73</v>
      </c>
      <c r="E620" s="228" t="s">
        <v>970</v>
      </c>
      <c r="F620" s="228" t="s">
        <v>971</v>
      </c>
      <c r="G620" s="215"/>
      <c r="H620" s="215"/>
      <c r="I620" s="218"/>
      <c r="J620" s="229">
        <f>BK620</f>
        <v>0</v>
      </c>
      <c r="K620" s="215"/>
      <c r="L620" s="220"/>
      <c r="M620" s="221"/>
      <c r="N620" s="222"/>
      <c r="O620" s="222"/>
      <c r="P620" s="223">
        <f>SUM(P621:P648)</f>
        <v>0</v>
      </c>
      <c r="Q620" s="222"/>
      <c r="R620" s="223">
        <f>SUM(R621:R648)</f>
        <v>0.047797400000000004</v>
      </c>
      <c r="S620" s="222"/>
      <c r="T620" s="224">
        <f>SUM(T621:T648)</f>
        <v>0</v>
      </c>
      <c r="U620" s="12"/>
      <c r="V620" s="12"/>
      <c r="W620" s="12"/>
      <c r="X620" s="12"/>
      <c r="Y620" s="12"/>
      <c r="Z620" s="12"/>
      <c r="AA620" s="12"/>
      <c r="AB620" s="12"/>
      <c r="AC620" s="12"/>
      <c r="AD620" s="12"/>
      <c r="AE620" s="12"/>
      <c r="AR620" s="225" t="s">
        <v>83</v>
      </c>
      <c r="AT620" s="226" t="s">
        <v>73</v>
      </c>
      <c r="AU620" s="226" t="s">
        <v>81</v>
      </c>
      <c r="AY620" s="225" t="s">
        <v>259</v>
      </c>
      <c r="BK620" s="227">
        <f>SUM(BK621:BK648)</f>
        <v>0</v>
      </c>
    </row>
    <row r="621" s="2" customFormat="1" ht="33" customHeight="1">
      <c r="A621" s="40"/>
      <c r="B621" s="41"/>
      <c r="C621" s="230" t="s">
        <v>972</v>
      </c>
      <c r="D621" s="230" t="s">
        <v>261</v>
      </c>
      <c r="E621" s="231" t="s">
        <v>973</v>
      </c>
      <c r="F621" s="232" t="s">
        <v>974</v>
      </c>
      <c r="G621" s="233" t="s">
        <v>358</v>
      </c>
      <c r="H621" s="234">
        <v>7.5659999999999998</v>
      </c>
      <c r="I621" s="235"/>
      <c r="J621" s="236">
        <f>ROUND(I621*H621,2)</f>
        <v>0</v>
      </c>
      <c r="K621" s="232" t="s">
        <v>265</v>
      </c>
      <c r="L621" s="46"/>
      <c r="M621" s="237" t="s">
        <v>21</v>
      </c>
      <c r="N621" s="238" t="s">
        <v>46</v>
      </c>
      <c r="O621" s="86"/>
      <c r="P621" s="239">
        <f>O621*H621</f>
        <v>0</v>
      </c>
      <c r="Q621" s="239">
        <v>0</v>
      </c>
      <c r="R621" s="239">
        <f>Q621*H621</f>
        <v>0</v>
      </c>
      <c r="S621" s="239">
        <v>0</v>
      </c>
      <c r="T621" s="240">
        <f>S621*H621</f>
        <v>0</v>
      </c>
      <c r="U621" s="40"/>
      <c r="V621" s="40"/>
      <c r="W621" s="40"/>
      <c r="X621" s="40"/>
      <c r="Y621" s="40"/>
      <c r="Z621" s="40"/>
      <c r="AA621" s="40"/>
      <c r="AB621" s="40"/>
      <c r="AC621" s="40"/>
      <c r="AD621" s="40"/>
      <c r="AE621" s="40"/>
      <c r="AR621" s="241" t="s">
        <v>355</v>
      </c>
      <c r="AT621" s="241" t="s">
        <v>261</v>
      </c>
      <c r="AU621" s="241" t="s">
        <v>83</v>
      </c>
      <c r="AY621" s="19" t="s">
        <v>259</v>
      </c>
      <c r="BE621" s="242">
        <f>IF(N621="základní",J621,0)</f>
        <v>0</v>
      </c>
      <c r="BF621" s="242">
        <f>IF(N621="snížená",J621,0)</f>
        <v>0</v>
      </c>
      <c r="BG621" s="242">
        <f>IF(N621="zákl. přenesená",J621,0)</f>
        <v>0</v>
      </c>
      <c r="BH621" s="242">
        <f>IF(N621="sníž. přenesená",J621,0)</f>
        <v>0</v>
      </c>
      <c r="BI621" s="242">
        <f>IF(N621="nulová",J621,0)</f>
        <v>0</v>
      </c>
      <c r="BJ621" s="19" t="s">
        <v>83</v>
      </c>
      <c r="BK621" s="242">
        <f>ROUND(I621*H621,2)</f>
        <v>0</v>
      </c>
      <c r="BL621" s="19" t="s">
        <v>355</v>
      </c>
      <c r="BM621" s="241" t="s">
        <v>975</v>
      </c>
    </row>
    <row r="622" s="2" customFormat="1">
      <c r="A622" s="40"/>
      <c r="B622" s="41"/>
      <c r="C622" s="42"/>
      <c r="D622" s="243" t="s">
        <v>268</v>
      </c>
      <c r="E622" s="42"/>
      <c r="F622" s="244" t="s">
        <v>976</v>
      </c>
      <c r="G622" s="42"/>
      <c r="H622" s="42"/>
      <c r="I622" s="150"/>
      <c r="J622" s="42"/>
      <c r="K622" s="42"/>
      <c r="L622" s="46"/>
      <c r="M622" s="245"/>
      <c r="N622" s="246"/>
      <c r="O622" s="86"/>
      <c r="P622" s="86"/>
      <c r="Q622" s="86"/>
      <c r="R622" s="86"/>
      <c r="S622" s="86"/>
      <c r="T622" s="87"/>
      <c r="U622" s="40"/>
      <c r="V622" s="40"/>
      <c r="W622" s="40"/>
      <c r="X622" s="40"/>
      <c r="Y622" s="40"/>
      <c r="Z622" s="40"/>
      <c r="AA622" s="40"/>
      <c r="AB622" s="40"/>
      <c r="AC622" s="40"/>
      <c r="AD622" s="40"/>
      <c r="AE622" s="40"/>
      <c r="AT622" s="19" t="s">
        <v>268</v>
      </c>
      <c r="AU622" s="19" t="s">
        <v>83</v>
      </c>
    </row>
    <row r="623" s="14" customFormat="1">
      <c r="A623" s="14"/>
      <c r="B623" s="257"/>
      <c r="C623" s="258"/>
      <c r="D623" s="243" t="s">
        <v>270</v>
      </c>
      <c r="E623" s="259" t="s">
        <v>21</v>
      </c>
      <c r="F623" s="260" t="s">
        <v>977</v>
      </c>
      <c r="G623" s="258"/>
      <c r="H623" s="261">
        <v>7.5659999999999998</v>
      </c>
      <c r="I623" s="262"/>
      <c r="J623" s="258"/>
      <c r="K623" s="258"/>
      <c r="L623" s="263"/>
      <c r="M623" s="264"/>
      <c r="N623" s="265"/>
      <c r="O623" s="265"/>
      <c r="P623" s="265"/>
      <c r="Q623" s="265"/>
      <c r="R623" s="265"/>
      <c r="S623" s="265"/>
      <c r="T623" s="266"/>
      <c r="U623" s="14"/>
      <c r="V623" s="14"/>
      <c r="W623" s="14"/>
      <c r="X623" s="14"/>
      <c r="Y623" s="14"/>
      <c r="Z623" s="14"/>
      <c r="AA623" s="14"/>
      <c r="AB623" s="14"/>
      <c r="AC623" s="14"/>
      <c r="AD623" s="14"/>
      <c r="AE623" s="14"/>
      <c r="AT623" s="267" t="s">
        <v>270</v>
      </c>
      <c r="AU623" s="267" t="s">
        <v>83</v>
      </c>
      <c r="AV623" s="14" t="s">
        <v>83</v>
      </c>
      <c r="AW623" s="14" t="s">
        <v>34</v>
      </c>
      <c r="AX623" s="14" t="s">
        <v>74</v>
      </c>
      <c r="AY623" s="267" t="s">
        <v>259</v>
      </c>
    </row>
    <row r="624" s="15" customFormat="1">
      <c r="A624" s="15"/>
      <c r="B624" s="268"/>
      <c r="C624" s="269"/>
      <c r="D624" s="243" t="s">
        <v>270</v>
      </c>
      <c r="E624" s="270" t="s">
        <v>209</v>
      </c>
      <c r="F624" s="271" t="s">
        <v>273</v>
      </c>
      <c r="G624" s="269"/>
      <c r="H624" s="272">
        <v>7.5659999999999998</v>
      </c>
      <c r="I624" s="273"/>
      <c r="J624" s="269"/>
      <c r="K624" s="269"/>
      <c r="L624" s="274"/>
      <c r="M624" s="275"/>
      <c r="N624" s="276"/>
      <c r="O624" s="276"/>
      <c r="P624" s="276"/>
      <c r="Q624" s="276"/>
      <c r="R624" s="276"/>
      <c r="S624" s="276"/>
      <c r="T624" s="277"/>
      <c r="U624" s="15"/>
      <c r="V624" s="15"/>
      <c r="W624" s="15"/>
      <c r="X624" s="15"/>
      <c r="Y624" s="15"/>
      <c r="Z624" s="15"/>
      <c r="AA624" s="15"/>
      <c r="AB624" s="15"/>
      <c r="AC624" s="15"/>
      <c r="AD624" s="15"/>
      <c r="AE624" s="15"/>
      <c r="AT624" s="278" t="s">
        <v>270</v>
      </c>
      <c r="AU624" s="278" t="s">
        <v>83</v>
      </c>
      <c r="AV624" s="15" t="s">
        <v>266</v>
      </c>
      <c r="AW624" s="15" t="s">
        <v>34</v>
      </c>
      <c r="AX624" s="15" t="s">
        <v>81</v>
      </c>
      <c r="AY624" s="278" t="s">
        <v>259</v>
      </c>
    </row>
    <row r="625" s="2" customFormat="1" ht="16.5" customHeight="1">
      <c r="A625" s="40"/>
      <c r="B625" s="41"/>
      <c r="C625" s="280" t="s">
        <v>978</v>
      </c>
      <c r="D625" s="280" t="s">
        <v>438</v>
      </c>
      <c r="E625" s="281" t="s">
        <v>979</v>
      </c>
      <c r="F625" s="282" t="s">
        <v>980</v>
      </c>
      <c r="G625" s="283" t="s">
        <v>331</v>
      </c>
      <c r="H625" s="284">
        <v>0.0030000000000000001</v>
      </c>
      <c r="I625" s="285"/>
      <c r="J625" s="286">
        <f>ROUND(I625*H625,2)</f>
        <v>0</v>
      </c>
      <c r="K625" s="282" t="s">
        <v>265</v>
      </c>
      <c r="L625" s="287"/>
      <c r="M625" s="288" t="s">
        <v>21</v>
      </c>
      <c r="N625" s="289" t="s">
        <v>46</v>
      </c>
      <c r="O625" s="86"/>
      <c r="P625" s="239">
        <f>O625*H625</f>
        <v>0</v>
      </c>
      <c r="Q625" s="239">
        <v>1</v>
      </c>
      <c r="R625" s="239">
        <f>Q625*H625</f>
        <v>0.0030000000000000001</v>
      </c>
      <c r="S625" s="239">
        <v>0</v>
      </c>
      <c r="T625" s="240">
        <f>S625*H625</f>
        <v>0</v>
      </c>
      <c r="U625" s="40"/>
      <c r="V625" s="40"/>
      <c r="W625" s="40"/>
      <c r="X625" s="40"/>
      <c r="Y625" s="40"/>
      <c r="Z625" s="40"/>
      <c r="AA625" s="40"/>
      <c r="AB625" s="40"/>
      <c r="AC625" s="40"/>
      <c r="AD625" s="40"/>
      <c r="AE625" s="40"/>
      <c r="AR625" s="241" t="s">
        <v>455</v>
      </c>
      <c r="AT625" s="241" t="s">
        <v>438</v>
      </c>
      <c r="AU625" s="241" t="s">
        <v>83</v>
      </c>
      <c r="AY625" s="19" t="s">
        <v>259</v>
      </c>
      <c r="BE625" s="242">
        <f>IF(N625="základní",J625,0)</f>
        <v>0</v>
      </c>
      <c r="BF625" s="242">
        <f>IF(N625="snížená",J625,0)</f>
        <v>0</v>
      </c>
      <c r="BG625" s="242">
        <f>IF(N625="zákl. přenesená",J625,0)</f>
        <v>0</v>
      </c>
      <c r="BH625" s="242">
        <f>IF(N625="sníž. přenesená",J625,0)</f>
        <v>0</v>
      </c>
      <c r="BI625" s="242">
        <f>IF(N625="nulová",J625,0)</f>
        <v>0</v>
      </c>
      <c r="BJ625" s="19" t="s">
        <v>83</v>
      </c>
      <c r="BK625" s="242">
        <f>ROUND(I625*H625,2)</f>
        <v>0</v>
      </c>
      <c r="BL625" s="19" t="s">
        <v>355</v>
      </c>
      <c r="BM625" s="241" t="s">
        <v>981</v>
      </c>
    </row>
    <row r="626" s="14" customFormat="1">
      <c r="A626" s="14"/>
      <c r="B626" s="257"/>
      <c r="C626" s="258"/>
      <c r="D626" s="243" t="s">
        <v>270</v>
      </c>
      <c r="E626" s="259" t="s">
        <v>21</v>
      </c>
      <c r="F626" s="260" t="s">
        <v>209</v>
      </c>
      <c r="G626" s="258"/>
      <c r="H626" s="261">
        <v>7.5659999999999998</v>
      </c>
      <c r="I626" s="262"/>
      <c r="J626" s="258"/>
      <c r="K626" s="258"/>
      <c r="L626" s="263"/>
      <c r="M626" s="264"/>
      <c r="N626" s="265"/>
      <c r="O626" s="265"/>
      <c r="P626" s="265"/>
      <c r="Q626" s="265"/>
      <c r="R626" s="265"/>
      <c r="S626" s="265"/>
      <c r="T626" s="266"/>
      <c r="U626" s="14"/>
      <c r="V626" s="14"/>
      <c r="W626" s="14"/>
      <c r="X626" s="14"/>
      <c r="Y626" s="14"/>
      <c r="Z626" s="14"/>
      <c r="AA626" s="14"/>
      <c r="AB626" s="14"/>
      <c r="AC626" s="14"/>
      <c r="AD626" s="14"/>
      <c r="AE626" s="14"/>
      <c r="AT626" s="267" t="s">
        <v>270</v>
      </c>
      <c r="AU626" s="267" t="s">
        <v>83</v>
      </c>
      <c r="AV626" s="14" t="s">
        <v>83</v>
      </c>
      <c r="AW626" s="14" t="s">
        <v>34</v>
      </c>
      <c r="AX626" s="14" t="s">
        <v>74</v>
      </c>
      <c r="AY626" s="267" t="s">
        <v>259</v>
      </c>
    </row>
    <row r="627" s="15" customFormat="1">
      <c r="A627" s="15"/>
      <c r="B627" s="268"/>
      <c r="C627" s="269"/>
      <c r="D627" s="243" t="s">
        <v>270</v>
      </c>
      <c r="E627" s="270" t="s">
        <v>21</v>
      </c>
      <c r="F627" s="271" t="s">
        <v>273</v>
      </c>
      <c r="G627" s="269"/>
      <c r="H627" s="272">
        <v>7.5659999999999998</v>
      </c>
      <c r="I627" s="273"/>
      <c r="J627" s="269"/>
      <c r="K627" s="269"/>
      <c r="L627" s="274"/>
      <c r="M627" s="275"/>
      <c r="N627" s="276"/>
      <c r="O627" s="276"/>
      <c r="P627" s="276"/>
      <c r="Q627" s="276"/>
      <c r="R627" s="276"/>
      <c r="S627" s="276"/>
      <c r="T627" s="277"/>
      <c r="U627" s="15"/>
      <c r="V627" s="15"/>
      <c r="W627" s="15"/>
      <c r="X627" s="15"/>
      <c r="Y627" s="15"/>
      <c r="Z627" s="15"/>
      <c r="AA627" s="15"/>
      <c r="AB627" s="15"/>
      <c r="AC627" s="15"/>
      <c r="AD627" s="15"/>
      <c r="AE627" s="15"/>
      <c r="AT627" s="278" t="s">
        <v>270</v>
      </c>
      <c r="AU627" s="278" t="s">
        <v>83</v>
      </c>
      <c r="AV627" s="15" t="s">
        <v>266</v>
      </c>
      <c r="AW627" s="15" t="s">
        <v>34</v>
      </c>
      <c r="AX627" s="15" t="s">
        <v>81</v>
      </c>
      <c r="AY627" s="278" t="s">
        <v>259</v>
      </c>
    </row>
    <row r="628" s="14" customFormat="1">
      <c r="A628" s="14"/>
      <c r="B628" s="257"/>
      <c r="C628" s="258"/>
      <c r="D628" s="243" t="s">
        <v>270</v>
      </c>
      <c r="E628" s="258"/>
      <c r="F628" s="260" t="s">
        <v>982</v>
      </c>
      <c r="G628" s="258"/>
      <c r="H628" s="261">
        <v>0.0030000000000000001</v>
      </c>
      <c r="I628" s="262"/>
      <c r="J628" s="258"/>
      <c r="K628" s="258"/>
      <c r="L628" s="263"/>
      <c r="M628" s="264"/>
      <c r="N628" s="265"/>
      <c r="O628" s="265"/>
      <c r="P628" s="265"/>
      <c r="Q628" s="265"/>
      <c r="R628" s="265"/>
      <c r="S628" s="265"/>
      <c r="T628" s="266"/>
      <c r="U628" s="14"/>
      <c r="V628" s="14"/>
      <c r="W628" s="14"/>
      <c r="X628" s="14"/>
      <c r="Y628" s="14"/>
      <c r="Z628" s="14"/>
      <c r="AA628" s="14"/>
      <c r="AB628" s="14"/>
      <c r="AC628" s="14"/>
      <c r="AD628" s="14"/>
      <c r="AE628" s="14"/>
      <c r="AT628" s="267" t="s">
        <v>270</v>
      </c>
      <c r="AU628" s="267" t="s">
        <v>83</v>
      </c>
      <c r="AV628" s="14" t="s">
        <v>83</v>
      </c>
      <c r="AW628" s="14" t="s">
        <v>4</v>
      </c>
      <c r="AX628" s="14" t="s">
        <v>81</v>
      </c>
      <c r="AY628" s="267" t="s">
        <v>259</v>
      </c>
    </row>
    <row r="629" s="2" customFormat="1" ht="21.75" customHeight="1">
      <c r="A629" s="40"/>
      <c r="B629" s="41"/>
      <c r="C629" s="230" t="s">
        <v>983</v>
      </c>
      <c r="D629" s="230" t="s">
        <v>261</v>
      </c>
      <c r="E629" s="231" t="s">
        <v>984</v>
      </c>
      <c r="F629" s="232" t="s">
        <v>985</v>
      </c>
      <c r="G629" s="233" t="s">
        <v>358</v>
      </c>
      <c r="H629" s="234">
        <v>7.5659999999999998</v>
      </c>
      <c r="I629" s="235"/>
      <c r="J629" s="236">
        <f>ROUND(I629*H629,2)</f>
        <v>0</v>
      </c>
      <c r="K629" s="232" t="s">
        <v>265</v>
      </c>
      <c r="L629" s="46"/>
      <c r="M629" s="237" t="s">
        <v>21</v>
      </c>
      <c r="N629" s="238" t="s">
        <v>46</v>
      </c>
      <c r="O629" s="86"/>
      <c r="P629" s="239">
        <f>O629*H629</f>
        <v>0</v>
      </c>
      <c r="Q629" s="239">
        <v>0.00040000000000000002</v>
      </c>
      <c r="R629" s="239">
        <f>Q629*H629</f>
        <v>0.0030264000000000003</v>
      </c>
      <c r="S629" s="239">
        <v>0</v>
      </c>
      <c r="T629" s="240">
        <f>S629*H629</f>
        <v>0</v>
      </c>
      <c r="U629" s="40"/>
      <c r="V629" s="40"/>
      <c r="W629" s="40"/>
      <c r="X629" s="40"/>
      <c r="Y629" s="40"/>
      <c r="Z629" s="40"/>
      <c r="AA629" s="40"/>
      <c r="AB629" s="40"/>
      <c r="AC629" s="40"/>
      <c r="AD629" s="40"/>
      <c r="AE629" s="40"/>
      <c r="AR629" s="241" t="s">
        <v>355</v>
      </c>
      <c r="AT629" s="241" t="s">
        <v>261</v>
      </c>
      <c r="AU629" s="241" t="s">
        <v>83</v>
      </c>
      <c r="AY629" s="19" t="s">
        <v>259</v>
      </c>
      <c r="BE629" s="242">
        <f>IF(N629="základní",J629,0)</f>
        <v>0</v>
      </c>
      <c r="BF629" s="242">
        <f>IF(N629="snížená",J629,0)</f>
        <v>0</v>
      </c>
      <c r="BG629" s="242">
        <f>IF(N629="zákl. přenesená",J629,0)</f>
        <v>0</v>
      </c>
      <c r="BH629" s="242">
        <f>IF(N629="sníž. přenesená",J629,0)</f>
        <v>0</v>
      </c>
      <c r="BI629" s="242">
        <f>IF(N629="nulová",J629,0)</f>
        <v>0</v>
      </c>
      <c r="BJ629" s="19" t="s">
        <v>83</v>
      </c>
      <c r="BK629" s="242">
        <f>ROUND(I629*H629,2)</f>
        <v>0</v>
      </c>
      <c r="BL629" s="19" t="s">
        <v>355</v>
      </c>
      <c r="BM629" s="241" t="s">
        <v>986</v>
      </c>
    </row>
    <row r="630" s="2" customFormat="1">
      <c r="A630" s="40"/>
      <c r="B630" s="41"/>
      <c r="C630" s="42"/>
      <c r="D630" s="243" t="s">
        <v>268</v>
      </c>
      <c r="E630" s="42"/>
      <c r="F630" s="244" t="s">
        <v>987</v>
      </c>
      <c r="G630" s="42"/>
      <c r="H630" s="42"/>
      <c r="I630" s="150"/>
      <c r="J630" s="42"/>
      <c r="K630" s="42"/>
      <c r="L630" s="46"/>
      <c r="M630" s="245"/>
      <c r="N630" s="246"/>
      <c r="O630" s="86"/>
      <c r="P630" s="86"/>
      <c r="Q630" s="86"/>
      <c r="R630" s="86"/>
      <c r="S630" s="86"/>
      <c r="T630" s="87"/>
      <c r="U630" s="40"/>
      <c r="V630" s="40"/>
      <c r="W630" s="40"/>
      <c r="X630" s="40"/>
      <c r="Y630" s="40"/>
      <c r="Z630" s="40"/>
      <c r="AA630" s="40"/>
      <c r="AB630" s="40"/>
      <c r="AC630" s="40"/>
      <c r="AD630" s="40"/>
      <c r="AE630" s="40"/>
      <c r="AT630" s="19" t="s">
        <v>268</v>
      </c>
      <c r="AU630" s="19" t="s">
        <v>83</v>
      </c>
    </row>
    <row r="631" s="14" customFormat="1">
      <c r="A631" s="14"/>
      <c r="B631" s="257"/>
      <c r="C631" s="258"/>
      <c r="D631" s="243" t="s">
        <v>270</v>
      </c>
      <c r="E631" s="259" t="s">
        <v>21</v>
      </c>
      <c r="F631" s="260" t="s">
        <v>209</v>
      </c>
      <c r="G631" s="258"/>
      <c r="H631" s="261">
        <v>7.5659999999999998</v>
      </c>
      <c r="I631" s="262"/>
      <c r="J631" s="258"/>
      <c r="K631" s="258"/>
      <c r="L631" s="263"/>
      <c r="M631" s="264"/>
      <c r="N631" s="265"/>
      <c r="O631" s="265"/>
      <c r="P631" s="265"/>
      <c r="Q631" s="265"/>
      <c r="R631" s="265"/>
      <c r="S631" s="265"/>
      <c r="T631" s="266"/>
      <c r="U631" s="14"/>
      <c r="V631" s="14"/>
      <c r="W631" s="14"/>
      <c r="X631" s="14"/>
      <c r="Y631" s="14"/>
      <c r="Z631" s="14"/>
      <c r="AA631" s="14"/>
      <c r="AB631" s="14"/>
      <c r="AC631" s="14"/>
      <c r="AD631" s="14"/>
      <c r="AE631" s="14"/>
      <c r="AT631" s="267" t="s">
        <v>270</v>
      </c>
      <c r="AU631" s="267" t="s">
        <v>83</v>
      </c>
      <c r="AV631" s="14" t="s">
        <v>83</v>
      </c>
      <c r="AW631" s="14" t="s">
        <v>34</v>
      </c>
      <c r="AX631" s="14" t="s">
        <v>74</v>
      </c>
      <c r="AY631" s="267" t="s">
        <v>259</v>
      </c>
    </row>
    <row r="632" s="15" customFormat="1">
      <c r="A632" s="15"/>
      <c r="B632" s="268"/>
      <c r="C632" s="269"/>
      <c r="D632" s="243" t="s">
        <v>270</v>
      </c>
      <c r="E632" s="270" t="s">
        <v>21</v>
      </c>
      <c r="F632" s="271" t="s">
        <v>273</v>
      </c>
      <c r="G632" s="269"/>
      <c r="H632" s="272">
        <v>7.5659999999999998</v>
      </c>
      <c r="I632" s="273"/>
      <c r="J632" s="269"/>
      <c r="K632" s="269"/>
      <c r="L632" s="274"/>
      <c r="M632" s="275"/>
      <c r="N632" s="276"/>
      <c r="O632" s="276"/>
      <c r="P632" s="276"/>
      <c r="Q632" s="276"/>
      <c r="R632" s="276"/>
      <c r="S632" s="276"/>
      <c r="T632" s="277"/>
      <c r="U632" s="15"/>
      <c r="V632" s="15"/>
      <c r="W632" s="15"/>
      <c r="X632" s="15"/>
      <c r="Y632" s="15"/>
      <c r="Z632" s="15"/>
      <c r="AA632" s="15"/>
      <c r="AB632" s="15"/>
      <c r="AC632" s="15"/>
      <c r="AD632" s="15"/>
      <c r="AE632" s="15"/>
      <c r="AT632" s="278" t="s">
        <v>270</v>
      </c>
      <c r="AU632" s="278" t="s">
        <v>83</v>
      </c>
      <c r="AV632" s="15" t="s">
        <v>266</v>
      </c>
      <c r="AW632" s="15" t="s">
        <v>34</v>
      </c>
      <c r="AX632" s="15" t="s">
        <v>81</v>
      </c>
      <c r="AY632" s="278" t="s">
        <v>259</v>
      </c>
    </row>
    <row r="633" s="2" customFormat="1" ht="44.25" customHeight="1">
      <c r="A633" s="40"/>
      <c r="B633" s="41"/>
      <c r="C633" s="280" t="s">
        <v>988</v>
      </c>
      <c r="D633" s="280" t="s">
        <v>438</v>
      </c>
      <c r="E633" s="281" t="s">
        <v>989</v>
      </c>
      <c r="F633" s="282" t="s">
        <v>990</v>
      </c>
      <c r="G633" s="283" t="s">
        <v>358</v>
      </c>
      <c r="H633" s="284">
        <v>8.7010000000000005</v>
      </c>
      <c r="I633" s="285"/>
      <c r="J633" s="286">
        <f>ROUND(I633*H633,2)</f>
        <v>0</v>
      </c>
      <c r="K633" s="282" t="s">
        <v>265</v>
      </c>
      <c r="L633" s="287"/>
      <c r="M633" s="288" t="s">
        <v>21</v>
      </c>
      <c r="N633" s="289" t="s">
        <v>46</v>
      </c>
      <c r="O633" s="86"/>
      <c r="P633" s="239">
        <f>O633*H633</f>
        <v>0</v>
      </c>
      <c r="Q633" s="239">
        <v>0.001</v>
      </c>
      <c r="R633" s="239">
        <f>Q633*H633</f>
        <v>0.0087010000000000004</v>
      </c>
      <c r="S633" s="239">
        <v>0</v>
      </c>
      <c r="T633" s="240">
        <f>S633*H633</f>
        <v>0</v>
      </c>
      <c r="U633" s="40"/>
      <c r="V633" s="40"/>
      <c r="W633" s="40"/>
      <c r="X633" s="40"/>
      <c r="Y633" s="40"/>
      <c r="Z633" s="40"/>
      <c r="AA633" s="40"/>
      <c r="AB633" s="40"/>
      <c r="AC633" s="40"/>
      <c r="AD633" s="40"/>
      <c r="AE633" s="40"/>
      <c r="AR633" s="241" t="s">
        <v>455</v>
      </c>
      <c r="AT633" s="241" t="s">
        <v>438</v>
      </c>
      <c r="AU633" s="241" t="s">
        <v>83</v>
      </c>
      <c r="AY633" s="19" t="s">
        <v>259</v>
      </c>
      <c r="BE633" s="242">
        <f>IF(N633="základní",J633,0)</f>
        <v>0</v>
      </c>
      <c r="BF633" s="242">
        <f>IF(N633="snížená",J633,0)</f>
        <v>0</v>
      </c>
      <c r="BG633" s="242">
        <f>IF(N633="zákl. přenesená",J633,0)</f>
        <v>0</v>
      </c>
      <c r="BH633" s="242">
        <f>IF(N633="sníž. přenesená",J633,0)</f>
        <v>0</v>
      </c>
      <c r="BI633" s="242">
        <f>IF(N633="nulová",J633,0)</f>
        <v>0</v>
      </c>
      <c r="BJ633" s="19" t="s">
        <v>83</v>
      </c>
      <c r="BK633" s="242">
        <f>ROUND(I633*H633,2)</f>
        <v>0</v>
      </c>
      <c r="BL633" s="19" t="s">
        <v>355</v>
      </c>
      <c r="BM633" s="241" t="s">
        <v>991</v>
      </c>
    </row>
    <row r="634" s="14" customFormat="1">
      <c r="A634" s="14"/>
      <c r="B634" s="257"/>
      <c r="C634" s="258"/>
      <c r="D634" s="243" t="s">
        <v>270</v>
      </c>
      <c r="E634" s="258"/>
      <c r="F634" s="260" t="s">
        <v>992</v>
      </c>
      <c r="G634" s="258"/>
      <c r="H634" s="261">
        <v>8.7010000000000005</v>
      </c>
      <c r="I634" s="262"/>
      <c r="J634" s="258"/>
      <c r="K634" s="258"/>
      <c r="L634" s="263"/>
      <c r="M634" s="264"/>
      <c r="N634" s="265"/>
      <c r="O634" s="265"/>
      <c r="P634" s="265"/>
      <c r="Q634" s="265"/>
      <c r="R634" s="265"/>
      <c r="S634" s="265"/>
      <c r="T634" s="266"/>
      <c r="U634" s="14"/>
      <c r="V634" s="14"/>
      <c r="W634" s="14"/>
      <c r="X634" s="14"/>
      <c r="Y634" s="14"/>
      <c r="Z634" s="14"/>
      <c r="AA634" s="14"/>
      <c r="AB634" s="14"/>
      <c r="AC634" s="14"/>
      <c r="AD634" s="14"/>
      <c r="AE634" s="14"/>
      <c r="AT634" s="267" t="s">
        <v>270</v>
      </c>
      <c r="AU634" s="267" t="s">
        <v>83</v>
      </c>
      <c r="AV634" s="14" t="s">
        <v>83</v>
      </c>
      <c r="AW634" s="14" t="s">
        <v>4</v>
      </c>
      <c r="AX634" s="14" t="s">
        <v>81</v>
      </c>
      <c r="AY634" s="267" t="s">
        <v>259</v>
      </c>
    </row>
    <row r="635" s="2" customFormat="1" ht="33" customHeight="1">
      <c r="A635" s="40"/>
      <c r="B635" s="41"/>
      <c r="C635" s="230" t="s">
        <v>993</v>
      </c>
      <c r="D635" s="230" t="s">
        <v>261</v>
      </c>
      <c r="E635" s="231" t="s">
        <v>994</v>
      </c>
      <c r="F635" s="232" t="s">
        <v>995</v>
      </c>
      <c r="G635" s="233" t="s">
        <v>358</v>
      </c>
      <c r="H635" s="234">
        <v>20.550000000000001</v>
      </c>
      <c r="I635" s="235"/>
      <c r="J635" s="236">
        <f>ROUND(I635*H635,2)</f>
        <v>0</v>
      </c>
      <c r="K635" s="232" t="s">
        <v>265</v>
      </c>
      <c r="L635" s="46"/>
      <c r="M635" s="237" t="s">
        <v>21</v>
      </c>
      <c r="N635" s="238" t="s">
        <v>46</v>
      </c>
      <c r="O635" s="86"/>
      <c r="P635" s="239">
        <f>O635*H635</f>
        <v>0</v>
      </c>
      <c r="Q635" s="239">
        <v>0.0011999999999999999</v>
      </c>
      <c r="R635" s="239">
        <f>Q635*H635</f>
        <v>0.024659999999999998</v>
      </c>
      <c r="S635" s="239">
        <v>0</v>
      </c>
      <c r="T635" s="240">
        <f>S635*H635</f>
        <v>0</v>
      </c>
      <c r="U635" s="40"/>
      <c r="V635" s="40"/>
      <c r="W635" s="40"/>
      <c r="X635" s="40"/>
      <c r="Y635" s="40"/>
      <c r="Z635" s="40"/>
      <c r="AA635" s="40"/>
      <c r="AB635" s="40"/>
      <c r="AC635" s="40"/>
      <c r="AD635" s="40"/>
      <c r="AE635" s="40"/>
      <c r="AR635" s="241" t="s">
        <v>355</v>
      </c>
      <c r="AT635" s="241" t="s">
        <v>261</v>
      </c>
      <c r="AU635" s="241" t="s">
        <v>83</v>
      </c>
      <c r="AY635" s="19" t="s">
        <v>259</v>
      </c>
      <c r="BE635" s="242">
        <f>IF(N635="základní",J635,0)</f>
        <v>0</v>
      </c>
      <c r="BF635" s="242">
        <f>IF(N635="snížená",J635,0)</f>
        <v>0</v>
      </c>
      <c r="BG635" s="242">
        <f>IF(N635="zákl. přenesená",J635,0)</f>
        <v>0</v>
      </c>
      <c r="BH635" s="242">
        <f>IF(N635="sníž. přenesená",J635,0)</f>
        <v>0</v>
      </c>
      <c r="BI635" s="242">
        <f>IF(N635="nulová",J635,0)</f>
        <v>0</v>
      </c>
      <c r="BJ635" s="19" t="s">
        <v>83</v>
      </c>
      <c r="BK635" s="242">
        <f>ROUND(I635*H635,2)</f>
        <v>0</v>
      </c>
      <c r="BL635" s="19" t="s">
        <v>355</v>
      </c>
      <c r="BM635" s="241" t="s">
        <v>996</v>
      </c>
    </row>
    <row r="636" s="13" customFormat="1">
      <c r="A636" s="13"/>
      <c r="B636" s="247"/>
      <c r="C636" s="248"/>
      <c r="D636" s="243" t="s">
        <v>270</v>
      </c>
      <c r="E636" s="249" t="s">
        <v>21</v>
      </c>
      <c r="F636" s="250" t="s">
        <v>308</v>
      </c>
      <c r="G636" s="248"/>
      <c r="H636" s="249" t="s">
        <v>21</v>
      </c>
      <c r="I636" s="251"/>
      <c r="J636" s="248"/>
      <c r="K636" s="248"/>
      <c r="L636" s="252"/>
      <c r="M636" s="253"/>
      <c r="N636" s="254"/>
      <c r="O636" s="254"/>
      <c r="P636" s="254"/>
      <c r="Q636" s="254"/>
      <c r="R636" s="254"/>
      <c r="S636" s="254"/>
      <c r="T636" s="255"/>
      <c r="U636" s="13"/>
      <c r="V636" s="13"/>
      <c r="W636" s="13"/>
      <c r="X636" s="13"/>
      <c r="Y636" s="13"/>
      <c r="Z636" s="13"/>
      <c r="AA636" s="13"/>
      <c r="AB636" s="13"/>
      <c r="AC636" s="13"/>
      <c r="AD636" s="13"/>
      <c r="AE636" s="13"/>
      <c r="AT636" s="256" t="s">
        <v>270</v>
      </c>
      <c r="AU636" s="256" t="s">
        <v>83</v>
      </c>
      <c r="AV636" s="13" t="s">
        <v>81</v>
      </c>
      <c r="AW636" s="13" t="s">
        <v>34</v>
      </c>
      <c r="AX636" s="13" t="s">
        <v>74</v>
      </c>
      <c r="AY636" s="256" t="s">
        <v>259</v>
      </c>
    </row>
    <row r="637" s="14" customFormat="1">
      <c r="A637" s="14"/>
      <c r="B637" s="257"/>
      <c r="C637" s="258"/>
      <c r="D637" s="243" t="s">
        <v>270</v>
      </c>
      <c r="E637" s="259" t="s">
        <v>21</v>
      </c>
      <c r="F637" s="260" t="s">
        <v>997</v>
      </c>
      <c r="G637" s="258"/>
      <c r="H637" s="261">
        <v>15.300000000000001</v>
      </c>
      <c r="I637" s="262"/>
      <c r="J637" s="258"/>
      <c r="K637" s="258"/>
      <c r="L637" s="263"/>
      <c r="M637" s="264"/>
      <c r="N637" s="265"/>
      <c r="O637" s="265"/>
      <c r="P637" s="265"/>
      <c r="Q637" s="265"/>
      <c r="R637" s="265"/>
      <c r="S637" s="265"/>
      <c r="T637" s="266"/>
      <c r="U637" s="14"/>
      <c r="V637" s="14"/>
      <c r="W637" s="14"/>
      <c r="X637" s="14"/>
      <c r="Y637" s="14"/>
      <c r="Z637" s="14"/>
      <c r="AA637" s="14"/>
      <c r="AB637" s="14"/>
      <c r="AC637" s="14"/>
      <c r="AD637" s="14"/>
      <c r="AE637" s="14"/>
      <c r="AT637" s="267" t="s">
        <v>270</v>
      </c>
      <c r="AU637" s="267" t="s">
        <v>83</v>
      </c>
      <c r="AV637" s="14" t="s">
        <v>83</v>
      </c>
      <c r="AW637" s="14" t="s">
        <v>34</v>
      </c>
      <c r="AX637" s="14" t="s">
        <v>74</v>
      </c>
      <c r="AY637" s="267" t="s">
        <v>259</v>
      </c>
    </row>
    <row r="638" s="13" customFormat="1">
      <c r="A638" s="13"/>
      <c r="B638" s="247"/>
      <c r="C638" s="248"/>
      <c r="D638" s="243" t="s">
        <v>270</v>
      </c>
      <c r="E638" s="249" t="s">
        <v>21</v>
      </c>
      <c r="F638" s="250" t="s">
        <v>452</v>
      </c>
      <c r="G638" s="248"/>
      <c r="H638" s="249" t="s">
        <v>21</v>
      </c>
      <c r="I638" s="251"/>
      <c r="J638" s="248"/>
      <c r="K638" s="248"/>
      <c r="L638" s="252"/>
      <c r="M638" s="253"/>
      <c r="N638" s="254"/>
      <c r="O638" s="254"/>
      <c r="P638" s="254"/>
      <c r="Q638" s="254"/>
      <c r="R638" s="254"/>
      <c r="S638" s="254"/>
      <c r="T638" s="255"/>
      <c r="U638" s="13"/>
      <c r="V638" s="13"/>
      <c r="W638" s="13"/>
      <c r="X638" s="13"/>
      <c r="Y638" s="13"/>
      <c r="Z638" s="13"/>
      <c r="AA638" s="13"/>
      <c r="AB638" s="13"/>
      <c r="AC638" s="13"/>
      <c r="AD638" s="13"/>
      <c r="AE638" s="13"/>
      <c r="AT638" s="256" t="s">
        <v>270</v>
      </c>
      <c r="AU638" s="256" t="s">
        <v>83</v>
      </c>
      <c r="AV638" s="13" t="s">
        <v>81</v>
      </c>
      <c r="AW638" s="13" t="s">
        <v>34</v>
      </c>
      <c r="AX638" s="13" t="s">
        <v>74</v>
      </c>
      <c r="AY638" s="256" t="s">
        <v>259</v>
      </c>
    </row>
    <row r="639" s="14" customFormat="1">
      <c r="A639" s="14"/>
      <c r="B639" s="257"/>
      <c r="C639" s="258"/>
      <c r="D639" s="243" t="s">
        <v>270</v>
      </c>
      <c r="E639" s="259" t="s">
        <v>21</v>
      </c>
      <c r="F639" s="260" t="s">
        <v>998</v>
      </c>
      <c r="G639" s="258"/>
      <c r="H639" s="261">
        <v>5.25</v>
      </c>
      <c r="I639" s="262"/>
      <c r="J639" s="258"/>
      <c r="K639" s="258"/>
      <c r="L639" s="263"/>
      <c r="M639" s="264"/>
      <c r="N639" s="265"/>
      <c r="O639" s="265"/>
      <c r="P639" s="265"/>
      <c r="Q639" s="265"/>
      <c r="R639" s="265"/>
      <c r="S639" s="265"/>
      <c r="T639" s="266"/>
      <c r="U639" s="14"/>
      <c r="V639" s="14"/>
      <c r="W639" s="14"/>
      <c r="X639" s="14"/>
      <c r="Y639" s="14"/>
      <c r="Z639" s="14"/>
      <c r="AA639" s="14"/>
      <c r="AB639" s="14"/>
      <c r="AC639" s="14"/>
      <c r="AD639" s="14"/>
      <c r="AE639" s="14"/>
      <c r="AT639" s="267" t="s">
        <v>270</v>
      </c>
      <c r="AU639" s="267" t="s">
        <v>83</v>
      </c>
      <c r="AV639" s="14" t="s">
        <v>83</v>
      </c>
      <c r="AW639" s="14" t="s">
        <v>34</v>
      </c>
      <c r="AX639" s="14" t="s">
        <v>74</v>
      </c>
      <c r="AY639" s="267" t="s">
        <v>259</v>
      </c>
    </row>
    <row r="640" s="15" customFormat="1">
      <c r="A640" s="15"/>
      <c r="B640" s="268"/>
      <c r="C640" s="269"/>
      <c r="D640" s="243" t="s">
        <v>270</v>
      </c>
      <c r="E640" s="270" t="s">
        <v>21</v>
      </c>
      <c r="F640" s="271" t="s">
        <v>273</v>
      </c>
      <c r="G640" s="269"/>
      <c r="H640" s="272">
        <v>20.550000000000001</v>
      </c>
      <c r="I640" s="273"/>
      <c r="J640" s="269"/>
      <c r="K640" s="269"/>
      <c r="L640" s="274"/>
      <c r="M640" s="275"/>
      <c r="N640" s="276"/>
      <c r="O640" s="276"/>
      <c r="P640" s="276"/>
      <c r="Q640" s="276"/>
      <c r="R640" s="276"/>
      <c r="S640" s="276"/>
      <c r="T640" s="277"/>
      <c r="U640" s="15"/>
      <c r="V640" s="15"/>
      <c r="W640" s="15"/>
      <c r="X640" s="15"/>
      <c r="Y640" s="15"/>
      <c r="Z640" s="15"/>
      <c r="AA640" s="15"/>
      <c r="AB640" s="15"/>
      <c r="AC640" s="15"/>
      <c r="AD640" s="15"/>
      <c r="AE640" s="15"/>
      <c r="AT640" s="278" t="s">
        <v>270</v>
      </c>
      <c r="AU640" s="278" t="s">
        <v>83</v>
      </c>
      <c r="AV640" s="15" t="s">
        <v>266</v>
      </c>
      <c r="AW640" s="15" t="s">
        <v>34</v>
      </c>
      <c r="AX640" s="15" t="s">
        <v>81</v>
      </c>
      <c r="AY640" s="278" t="s">
        <v>259</v>
      </c>
    </row>
    <row r="641" s="2" customFormat="1" ht="21.75" customHeight="1">
      <c r="A641" s="40"/>
      <c r="B641" s="41"/>
      <c r="C641" s="230" t="s">
        <v>999</v>
      </c>
      <c r="D641" s="230" t="s">
        <v>261</v>
      </c>
      <c r="E641" s="231" t="s">
        <v>1000</v>
      </c>
      <c r="F641" s="232" t="s">
        <v>1001</v>
      </c>
      <c r="G641" s="233" t="s">
        <v>449</v>
      </c>
      <c r="H641" s="234">
        <v>29</v>
      </c>
      <c r="I641" s="235"/>
      <c r="J641" s="236">
        <f>ROUND(I641*H641,2)</f>
        <v>0</v>
      </c>
      <c r="K641" s="232" t="s">
        <v>265</v>
      </c>
      <c r="L641" s="46"/>
      <c r="M641" s="237" t="s">
        <v>21</v>
      </c>
      <c r="N641" s="238" t="s">
        <v>46</v>
      </c>
      <c r="O641" s="86"/>
      <c r="P641" s="239">
        <f>O641*H641</f>
        <v>0</v>
      </c>
      <c r="Q641" s="239">
        <v>0.00029</v>
      </c>
      <c r="R641" s="239">
        <f>Q641*H641</f>
        <v>0.0084100000000000008</v>
      </c>
      <c r="S641" s="239">
        <v>0</v>
      </c>
      <c r="T641" s="240">
        <f>S641*H641</f>
        <v>0</v>
      </c>
      <c r="U641" s="40"/>
      <c r="V641" s="40"/>
      <c r="W641" s="40"/>
      <c r="X641" s="40"/>
      <c r="Y641" s="40"/>
      <c r="Z641" s="40"/>
      <c r="AA641" s="40"/>
      <c r="AB641" s="40"/>
      <c r="AC641" s="40"/>
      <c r="AD641" s="40"/>
      <c r="AE641" s="40"/>
      <c r="AR641" s="241" t="s">
        <v>355</v>
      </c>
      <c r="AT641" s="241" t="s">
        <v>261</v>
      </c>
      <c r="AU641" s="241" t="s">
        <v>83</v>
      </c>
      <c r="AY641" s="19" t="s">
        <v>259</v>
      </c>
      <c r="BE641" s="242">
        <f>IF(N641="základní",J641,0)</f>
        <v>0</v>
      </c>
      <c r="BF641" s="242">
        <f>IF(N641="snížená",J641,0)</f>
        <v>0</v>
      </c>
      <c r="BG641" s="242">
        <f>IF(N641="zákl. přenesená",J641,0)</f>
        <v>0</v>
      </c>
      <c r="BH641" s="242">
        <f>IF(N641="sníž. přenesená",J641,0)</f>
        <v>0</v>
      </c>
      <c r="BI641" s="242">
        <f>IF(N641="nulová",J641,0)</f>
        <v>0</v>
      </c>
      <c r="BJ641" s="19" t="s">
        <v>83</v>
      </c>
      <c r="BK641" s="242">
        <f>ROUND(I641*H641,2)</f>
        <v>0</v>
      </c>
      <c r="BL641" s="19" t="s">
        <v>355</v>
      </c>
      <c r="BM641" s="241" t="s">
        <v>1002</v>
      </c>
    </row>
    <row r="642" s="13" customFormat="1">
      <c r="A642" s="13"/>
      <c r="B642" s="247"/>
      <c r="C642" s="248"/>
      <c r="D642" s="243" t="s">
        <v>270</v>
      </c>
      <c r="E642" s="249" t="s">
        <v>21</v>
      </c>
      <c r="F642" s="250" t="s">
        <v>308</v>
      </c>
      <c r="G642" s="248"/>
      <c r="H642" s="249" t="s">
        <v>21</v>
      </c>
      <c r="I642" s="251"/>
      <c r="J642" s="248"/>
      <c r="K642" s="248"/>
      <c r="L642" s="252"/>
      <c r="M642" s="253"/>
      <c r="N642" s="254"/>
      <c r="O642" s="254"/>
      <c r="P642" s="254"/>
      <c r="Q642" s="254"/>
      <c r="R642" s="254"/>
      <c r="S642" s="254"/>
      <c r="T642" s="255"/>
      <c r="U642" s="13"/>
      <c r="V642" s="13"/>
      <c r="W642" s="13"/>
      <c r="X642" s="13"/>
      <c r="Y642" s="13"/>
      <c r="Z642" s="13"/>
      <c r="AA642" s="13"/>
      <c r="AB642" s="13"/>
      <c r="AC642" s="13"/>
      <c r="AD642" s="13"/>
      <c r="AE642" s="13"/>
      <c r="AT642" s="256" t="s">
        <v>270</v>
      </c>
      <c r="AU642" s="256" t="s">
        <v>83</v>
      </c>
      <c r="AV642" s="13" t="s">
        <v>81</v>
      </c>
      <c r="AW642" s="13" t="s">
        <v>34</v>
      </c>
      <c r="AX642" s="13" t="s">
        <v>74</v>
      </c>
      <c r="AY642" s="256" t="s">
        <v>259</v>
      </c>
    </row>
    <row r="643" s="14" customFormat="1">
      <c r="A643" s="14"/>
      <c r="B643" s="257"/>
      <c r="C643" s="258"/>
      <c r="D643" s="243" t="s">
        <v>270</v>
      </c>
      <c r="E643" s="259" t="s">
        <v>21</v>
      </c>
      <c r="F643" s="260" t="s">
        <v>1003</v>
      </c>
      <c r="G643" s="258"/>
      <c r="H643" s="261">
        <v>25.5</v>
      </c>
      <c r="I643" s="262"/>
      <c r="J643" s="258"/>
      <c r="K643" s="258"/>
      <c r="L643" s="263"/>
      <c r="M643" s="264"/>
      <c r="N643" s="265"/>
      <c r="O643" s="265"/>
      <c r="P643" s="265"/>
      <c r="Q643" s="265"/>
      <c r="R643" s="265"/>
      <c r="S643" s="265"/>
      <c r="T643" s="266"/>
      <c r="U643" s="14"/>
      <c r="V643" s="14"/>
      <c r="W643" s="14"/>
      <c r="X643" s="14"/>
      <c r="Y643" s="14"/>
      <c r="Z643" s="14"/>
      <c r="AA643" s="14"/>
      <c r="AB643" s="14"/>
      <c r="AC643" s="14"/>
      <c r="AD643" s="14"/>
      <c r="AE643" s="14"/>
      <c r="AT643" s="267" t="s">
        <v>270</v>
      </c>
      <c r="AU643" s="267" t="s">
        <v>83</v>
      </c>
      <c r="AV643" s="14" t="s">
        <v>83</v>
      </c>
      <c r="AW643" s="14" t="s">
        <v>34</v>
      </c>
      <c r="AX643" s="14" t="s">
        <v>74</v>
      </c>
      <c r="AY643" s="267" t="s">
        <v>259</v>
      </c>
    </row>
    <row r="644" s="13" customFormat="1">
      <c r="A644" s="13"/>
      <c r="B644" s="247"/>
      <c r="C644" s="248"/>
      <c r="D644" s="243" t="s">
        <v>270</v>
      </c>
      <c r="E644" s="249" t="s">
        <v>21</v>
      </c>
      <c r="F644" s="250" t="s">
        <v>452</v>
      </c>
      <c r="G644" s="248"/>
      <c r="H644" s="249" t="s">
        <v>21</v>
      </c>
      <c r="I644" s="251"/>
      <c r="J644" s="248"/>
      <c r="K644" s="248"/>
      <c r="L644" s="252"/>
      <c r="M644" s="253"/>
      <c r="N644" s="254"/>
      <c r="O644" s="254"/>
      <c r="P644" s="254"/>
      <c r="Q644" s="254"/>
      <c r="R644" s="254"/>
      <c r="S644" s="254"/>
      <c r="T644" s="255"/>
      <c r="U644" s="13"/>
      <c r="V644" s="13"/>
      <c r="W644" s="13"/>
      <c r="X644" s="13"/>
      <c r="Y644" s="13"/>
      <c r="Z644" s="13"/>
      <c r="AA644" s="13"/>
      <c r="AB644" s="13"/>
      <c r="AC644" s="13"/>
      <c r="AD644" s="13"/>
      <c r="AE644" s="13"/>
      <c r="AT644" s="256" t="s">
        <v>270</v>
      </c>
      <c r="AU644" s="256" t="s">
        <v>83</v>
      </c>
      <c r="AV644" s="13" t="s">
        <v>81</v>
      </c>
      <c r="AW644" s="13" t="s">
        <v>34</v>
      </c>
      <c r="AX644" s="13" t="s">
        <v>74</v>
      </c>
      <c r="AY644" s="256" t="s">
        <v>259</v>
      </c>
    </row>
    <row r="645" s="14" customFormat="1">
      <c r="A645" s="14"/>
      <c r="B645" s="257"/>
      <c r="C645" s="258"/>
      <c r="D645" s="243" t="s">
        <v>270</v>
      </c>
      <c r="E645" s="259" t="s">
        <v>21</v>
      </c>
      <c r="F645" s="260" t="s">
        <v>453</v>
      </c>
      <c r="G645" s="258"/>
      <c r="H645" s="261">
        <v>3.5</v>
      </c>
      <c r="I645" s="262"/>
      <c r="J645" s="258"/>
      <c r="K645" s="258"/>
      <c r="L645" s="263"/>
      <c r="M645" s="264"/>
      <c r="N645" s="265"/>
      <c r="O645" s="265"/>
      <c r="P645" s="265"/>
      <c r="Q645" s="265"/>
      <c r="R645" s="265"/>
      <c r="S645" s="265"/>
      <c r="T645" s="266"/>
      <c r="U645" s="14"/>
      <c r="V645" s="14"/>
      <c r="W645" s="14"/>
      <c r="X645" s="14"/>
      <c r="Y645" s="14"/>
      <c r="Z645" s="14"/>
      <c r="AA645" s="14"/>
      <c r="AB645" s="14"/>
      <c r="AC645" s="14"/>
      <c r="AD645" s="14"/>
      <c r="AE645" s="14"/>
      <c r="AT645" s="267" t="s">
        <v>270</v>
      </c>
      <c r="AU645" s="267" t="s">
        <v>83</v>
      </c>
      <c r="AV645" s="14" t="s">
        <v>83</v>
      </c>
      <c r="AW645" s="14" t="s">
        <v>34</v>
      </c>
      <c r="AX645" s="14" t="s">
        <v>74</v>
      </c>
      <c r="AY645" s="267" t="s">
        <v>259</v>
      </c>
    </row>
    <row r="646" s="15" customFormat="1">
      <c r="A646" s="15"/>
      <c r="B646" s="268"/>
      <c r="C646" s="269"/>
      <c r="D646" s="243" t="s">
        <v>270</v>
      </c>
      <c r="E646" s="270" t="s">
        <v>21</v>
      </c>
      <c r="F646" s="271" t="s">
        <v>273</v>
      </c>
      <c r="G646" s="269"/>
      <c r="H646" s="272">
        <v>29</v>
      </c>
      <c r="I646" s="273"/>
      <c r="J646" s="269"/>
      <c r="K646" s="269"/>
      <c r="L646" s="274"/>
      <c r="M646" s="275"/>
      <c r="N646" s="276"/>
      <c r="O646" s="276"/>
      <c r="P646" s="276"/>
      <c r="Q646" s="276"/>
      <c r="R646" s="276"/>
      <c r="S646" s="276"/>
      <c r="T646" s="277"/>
      <c r="U646" s="15"/>
      <c r="V646" s="15"/>
      <c r="W646" s="15"/>
      <c r="X646" s="15"/>
      <c r="Y646" s="15"/>
      <c r="Z646" s="15"/>
      <c r="AA646" s="15"/>
      <c r="AB646" s="15"/>
      <c r="AC646" s="15"/>
      <c r="AD646" s="15"/>
      <c r="AE646" s="15"/>
      <c r="AT646" s="278" t="s">
        <v>270</v>
      </c>
      <c r="AU646" s="278" t="s">
        <v>83</v>
      </c>
      <c r="AV646" s="15" t="s">
        <v>266</v>
      </c>
      <c r="AW646" s="15" t="s">
        <v>34</v>
      </c>
      <c r="AX646" s="15" t="s">
        <v>81</v>
      </c>
      <c r="AY646" s="278" t="s">
        <v>259</v>
      </c>
    </row>
    <row r="647" s="2" customFormat="1" ht="44.25" customHeight="1">
      <c r="A647" s="40"/>
      <c r="B647" s="41"/>
      <c r="C647" s="230" t="s">
        <v>1004</v>
      </c>
      <c r="D647" s="230" t="s">
        <v>261</v>
      </c>
      <c r="E647" s="231" t="s">
        <v>1005</v>
      </c>
      <c r="F647" s="232" t="s">
        <v>1006</v>
      </c>
      <c r="G647" s="233" t="s">
        <v>331</v>
      </c>
      <c r="H647" s="234">
        <v>0.048000000000000001</v>
      </c>
      <c r="I647" s="235"/>
      <c r="J647" s="236">
        <f>ROUND(I647*H647,2)</f>
        <v>0</v>
      </c>
      <c r="K647" s="232" t="s">
        <v>265</v>
      </c>
      <c r="L647" s="46"/>
      <c r="M647" s="237" t="s">
        <v>21</v>
      </c>
      <c r="N647" s="238" t="s">
        <v>46</v>
      </c>
      <c r="O647" s="86"/>
      <c r="P647" s="239">
        <f>O647*H647</f>
        <v>0</v>
      </c>
      <c r="Q647" s="239">
        <v>0</v>
      </c>
      <c r="R647" s="239">
        <f>Q647*H647</f>
        <v>0</v>
      </c>
      <c r="S647" s="239">
        <v>0</v>
      </c>
      <c r="T647" s="240">
        <f>S647*H647</f>
        <v>0</v>
      </c>
      <c r="U647" s="40"/>
      <c r="V647" s="40"/>
      <c r="W647" s="40"/>
      <c r="X647" s="40"/>
      <c r="Y647" s="40"/>
      <c r="Z647" s="40"/>
      <c r="AA647" s="40"/>
      <c r="AB647" s="40"/>
      <c r="AC647" s="40"/>
      <c r="AD647" s="40"/>
      <c r="AE647" s="40"/>
      <c r="AR647" s="241" t="s">
        <v>355</v>
      </c>
      <c r="AT647" s="241" t="s">
        <v>261</v>
      </c>
      <c r="AU647" s="241" t="s">
        <v>83</v>
      </c>
      <c r="AY647" s="19" t="s">
        <v>259</v>
      </c>
      <c r="BE647" s="242">
        <f>IF(N647="základní",J647,0)</f>
        <v>0</v>
      </c>
      <c r="BF647" s="242">
        <f>IF(N647="snížená",J647,0)</f>
        <v>0</v>
      </c>
      <c r="BG647" s="242">
        <f>IF(N647="zákl. přenesená",J647,0)</f>
        <v>0</v>
      </c>
      <c r="BH647" s="242">
        <f>IF(N647="sníž. přenesená",J647,0)</f>
        <v>0</v>
      </c>
      <c r="BI647" s="242">
        <f>IF(N647="nulová",J647,0)</f>
        <v>0</v>
      </c>
      <c r="BJ647" s="19" t="s">
        <v>83</v>
      </c>
      <c r="BK647" s="242">
        <f>ROUND(I647*H647,2)</f>
        <v>0</v>
      </c>
      <c r="BL647" s="19" t="s">
        <v>355</v>
      </c>
      <c r="BM647" s="241" t="s">
        <v>1007</v>
      </c>
    </row>
    <row r="648" s="2" customFormat="1">
      <c r="A648" s="40"/>
      <c r="B648" s="41"/>
      <c r="C648" s="42"/>
      <c r="D648" s="243" t="s">
        <v>268</v>
      </c>
      <c r="E648" s="42"/>
      <c r="F648" s="244" t="s">
        <v>1008</v>
      </c>
      <c r="G648" s="42"/>
      <c r="H648" s="42"/>
      <c r="I648" s="150"/>
      <c r="J648" s="42"/>
      <c r="K648" s="42"/>
      <c r="L648" s="46"/>
      <c r="M648" s="245"/>
      <c r="N648" s="246"/>
      <c r="O648" s="86"/>
      <c r="P648" s="86"/>
      <c r="Q648" s="86"/>
      <c r="R648" s="86"/>
      <c r="S648" s="86"/>
      <c r="T648" s="87"/>
      <c r="U648" s="40"/>
      <c r="V648" s="40"/>
      <c r="W648" s="40"/>
      <c r="X648" s="40"/>
      <c r="Y648" s="40"/>
      <c r="Z648" s="40"/>
      <c r="AA648" s="40"/>
      <c r="AB648" s="40"/>
      <c r="AC648" s="40"/>
      <c r="AD648" s="40"/>
      <c r="AE648" s="40"/>
      <c r="AT648" s="19" t="s">
        <v>268</v>
      </c>
      <c r="AU648" s="19" t="s">
        <v>83</v>
      </c>
    </row>
    <row r="649" s="12" customFormat="1" ht="22.8" customHeight="1">
      <c r="A649" s="12"/>
      <c r="B649" s="214"/>
      <c r="C649" s="215"/>
      <c r="D649" s="216" t="s">
        <v>73</v>
      </c>
      <c r="E649" s="228" t="s">
        <v>1009</v>
      </c>
      <c r="F649" s="228" t="s">
        <v>1010</v>
      </c>
      <c r="G649" s="215"/>
      <c r="H649" s="215"/>
      <c r="I649" s="218"/>
      <c r="J649" s="229">
        <f>BK649</f>
        <v>0</v>
      </c>
      <c r="K649" s="215"/>
      <c r="L649" s="220"/>
      <c r="M649" s="221"/>
      <c r="N649" s="222"/>
      <c r="O649" s="222"/>
      <c r="P649" s="223">
        <f>SUM(P650:P689)</f>
        <v>0</v>
      </c>
      <c r="Q649" s="222"/>
      <c r="R649" s="223">
        <f>SUM(R650:R689)</f>
        <v>0.94121309000000009</v>
      </c>
      <c r="S649" s="222"/>
      <c r="T649" s="224">
        <f>SUM(T650:T689)</f>
        <v>0</v>
      </c>
      <c r="U649" s="12"/>
      <c r="V649" s="12"/>
      <c r="W649" s="12"/>
      <c r="X649" s="12"/>
      <c r="Y649" s="12"/>
      <c r="Z649" s="12"/>
      <c r="AA649" s="12"/>
      <c r="AB649" s="12"/>
      <c r="AC649" s="12"/>
      <c r="AD649" s="12"/>
      <c r="AE649" s="12"/>
      <c r="AR649" s="225" t="s">
        <v>83</v>
      </c>
      <c r="AT649" s="226" t="s">
        <v>73</v>
      </c>
      <c r="AU649" s="226" t="s">
        <v>81</v>
      </c>
      <c r="AY649" s="225" t="s">
        <v>259</v>
      </c>
      <c r="BK649" s="227">
        <f>SUM(BK650:BK689)</f>
        <v>0</v>
      </c>
    </row>
    <row r="650" s="2" customFormat="1" ht="21.75" customHeight="1">
      <c r="A650" s="40"/>
      <c r="B650" s="41"/>
      <c r="C650" s="230" t="s">
        <v>645</v>
      </c>
      <c r="D650" s="230" t="s">
        <v>261</v>
      </c>
      <c r="E650" s="231" t="s">
        <v>1011</v>
      </c>
      <c r="F650" s="232" t="s">
        <v>1012</v>
      </c>
      <c r="G650" s="233" t="s">
        <v>358</v>
      </c>
      <c r="H650" s="234">
        <v>312.90300000000002</v>
      </c>
      <c r="I650" s="235"/>
      <c r="J650" s="236">
        <f>ROUND(I650*H650,2)</f>
        <v>0</v>
      </c>
      <c r="K650" s="232" t="s">
        <v>265</v>
      </c>
      <c r="L650" s="46"/>
      <c r="M650" s="237" t="s">
        <v>21</v>
      </c>
      <c r="N650" s="238" t="s">
        <v>46</v>
      </c>
      <c r="O650" s="86"/>
      <c r="P650" s="239">
        <f>O650*H650</f>
        <v>0</v>
      </c>
      <c r="Q650" s="239">
        <v>3.0000000000000001E-05</v>
      </c>
      <c r="R650" s="239">
        <f>Q650*H650</f>
        <v>0.0093870900000000007</v>
      </c>
      <c r="S650" s="239">
        <v>0</v>
      </c>
      <c r="T650" s="240">
        <f>S650*H650</f>
        <v>0</v>
      </c>
      <c r="U650" s="40"/>
      <c r="V650" s="40"/>
      <c r="W650" s="40"/>
      <c r="X650" s="40"/>
      <c r="Y650" s="40"/>
      <c r="Z650" s="40"/>
      <c r="AA650" s="40"/>
      <c r="AB650" s="40"/>
      <c r="AC650" s="40"/>
      <c r="AD650" s="40"/>
      <c r="AE650" s="40"/>
      <c r="AR650" s="241" t="s">
        <v>355</v>
      </c>
      <c r="AT650" s="241" t="s">
        <v>261</v>
      </c>
      <c r="AU650" s="241" t="s">
        <v>83</v>
      </c>
      <c r="AY650" s="19" t="s">
        <v>259</v>
      </c>
      <c r="BE650" s="242">
        <f>IF(N650="základní",J650,0)</f>
        <v>0</v>
      </c>
      <c r="BF650" s="242">
        <f>IF(N650="snížená",J650,0)</f>
        <v>0</v>
      </c>
      <c r="BG650" s="242">
        <f>IF(N650="zákl. přenesená",J650,0)</f>
        <v>0</v>
      </c>
      <c r="BH650" s="242">
        <f>IF(N650="sníž. přenesená",J650,0)</f>
        <v>0</v>
      </c>
      <c r="BI650" s="242">
        <f>IF(N650="nulová",J650,0)</f>
        <v>0</v>
      </c>
      <c r="BJ650" s="19" t="s">
        <v>83</v>
      </c>
      <c r="BK650" s="242">
        <f>ROUND(I650*H650,2)</f>
        <v>0</v>
      </c>
      <c r="BL650" s="19" t="s">
        <v>355</v>
      </c>
      <c r="BM650" s="241" t="s">
        <v>1013</v>
      </c>
    </row>
    <row r="651" s="2" customFormat="1">
      <c r="A651" s="40"/>
      <c r="B651" s="41"/>
      <c r="C651" s="42"/>
      <c r="D651" s="243" t="s">
        <v>268</v>
      </c>
      <c r="E651" s="42"/>
      <c r="F651" s="244" t="s">
        <v>1014</v>
      </c>
      <c r="G651" s="42"/>
      <c r="H651" s="42"/>
      <c r="I651" s="150"/>
      <c r="J651" s="42"/>
      <c r="K651" s="42"/>
      <c r="L651" s="46"/>
      <c r="M651" s="245"/>
      <c r="N651" s="246"/>
      <c r="O651" s="86"/>
      <c r="P651" s="86"/>
      <c r="Q651" s="86"/>
      <c r="R651" s="86"/>
      <c r="S651" s="86"/>
      <c r="T651" s="87"/>
      <c r="U651" s="40"/>
      <c r="V651" s="40"/>
      <c r="W651" s="40"/>
      <c r="X651" s="40"/>
      <c r="Y651" s="40"/>
      <c r="Z651" s="40"/>
      <c r="AA651" s="40"/>
      <c r="AB651" s="40"/>
      <c r="AC651" s="40"/>
      <c r="AD651" s="40"/>
      <c r="AE651" s="40"/>
      <c r="AT651" s="19" t="s">
        <v>268</v>
      </c>
      <c r="AU651" s="19" t="s">
        <v>83</v>
      </c>
    </row>
    <row r="652" s="13" customFormat="1">
      <c r="A652" s="13"/>
      <c r="B652" s="247"/>
      <c r="C652" s="248"/>
      <c r="D652" s="243" t="s">
        <v>270</v>
      </c>
      <c r="E652" s="249" t="s">
        <v>21</v>
      </c>
      <c r="F652" s="250" t="s">
        <v>1015</v>
      </c>
      <c r="G652" s="248"/>
      <c r="H652" s="249" t="s">
        <v>21</v>
      </c>
      <c r="I652" s="251"/>
      <c r="J652" s="248"/>
      <c r="K652" s="248"/>
      <c r="L652" s="252"/>
      <c r="M652" s="253"/>
      <c r="N652" s="254"/>
      <c r="O652" s="254"/>
      <c r="P652" s="254"/>
      <c r="Q652" s="254"/>
      <c r="R652" s="254"/>
      <c r="S652" s="254"/>
      <c r="T652" s="255"/>
      <c r="U652" s="13"/>
      <c r="V652" s="13"/>
      <c r="W652" s="13"/>
      <c r="X652" s="13"/>
      <c r="Y652" s="13"/>
      <c r="Z652" s="13"/>
      <c r="AA652" s="13"/>
      <c r="AB652" s="13"/>
      <c r="AC652" s="13"/>
      <c r="AD652" s="13"/>
      <c r="AE652" s="13"/>
      <c r="AT652" s="256" t="s">
        <v>270</v>
      </c>
      <c r="AU652" s="256" t="s">
        <v>83</v>
      </c>
      <c r="AV652" s="13" t="s">
        <v>81</v>
      </c>
      <c r="AW652" s="13" t="s">
        <v>34</v>
      </c>
      <c r="AX652" s="13" t="s">
        <v>74</v>
      </c>
      <c r="AY652" s="256" t="s">
        <v>259</v>
      </c>
    </row>
    <row r="653" s="14" customFormat="1">
      <c r="A653" s="14"/>
      <c r="B653" s="257"/>
      <c r="C653" s="258"/>
      <c r="D653" s="243" t="s">
        <v>270</v>
      </c>
      <c r="E653" s="259" t="s">
        <v>21</v>
      </c>
      <c r="F653" s="260" t="s">
        <v>1016</v>
      </c>
      <c r="G653" s="258"/>
      <c r="H653" s="261">
        <v>297.882</v>
      </c>
      <c r="I653" s="262"/>
      <c r="J653" s="258"/>
      <c r="K653" s="258"/>
      <c r="L653" s="263"/>
      <c r="M653" s="264"/>
      <c r="N653" s="265"/>
      <c r="O653" s="265"/>
      <c r="P653" s="265"/>
      <c r="Q653" s="265"/>
      <c r="R653" s="265"/>
      <c r="S653" s="265"/>
      <c r="T653" s="266"/>
      <c r="U653" s="14"/>
      <c r="V653" s="14"/>
      <c r="W653" s="14"/>
      <c r="X653" s="14"/>
      <c r="Y653" s="14"/>
      <c r="Z653" s="14"/>
      <c r="AA653" s="14"/>
      <c r="AB653" s="14"/>
      <c r="AC653" s="14"/>
      <c r="AD653" s="14"/>
      <c r="AE653" s="14"/>
      <c r="AT653" s="267" t="s">
        <v>270</v>
      </c>
      <c r="AU653" s="267" t="s">
        <v>83</v>
      </c>
      <c r="AV653" s="14" t="s">
        <v>83</v>
      </c>
      <c r="AW653" s="14" t="s">
        <v>34</v>
      </c>
      <c r="AX653" s="14" t="s">
        <v>74</v>
      </c>
      <c r="AY653" s="267" t="s">
        <v>259</v>
      </c>
    </row>
    <row r="654" s="13" customFormat="1">
      <c r="A654" s="13"/>
      <c r="B654" s="247"/>
      <c r="C654" s="248"/>
      <c r="D654" s="243" t="s">
        <v>270</v>
      </c>
      <c r="E654" s="249" t="s">
        <v>21</v>
      </c>
      <c r="F654" s="250" t="s">
        <v>1017</v>
      </c>
      <c r="G654" s="248"/>
      <c r="H654" s="249" t="s">
        <v>21</v>
      </c>
      <c r="I654" s="251"/>
      <c r="J654" s="248"/>
      <c r="K654" s="248"/>
      <c r="L654" s="252"/>
      <c r="M654" s="253"/>
      <c r="N654" s="254"/>
      <c r="O654" s="254"/>
      <c r="P654" s="254"/>
      <c r="Q654" s="254"/>
      <c r="R654" s="254"/>
      <c r="S654" s="254"/>
      <c r="T654" s="255"/>
      <c r="U654" s="13"/>
      <c r="V654" s="13"/>
      <c r="W654" s="13"/>
      <c r="X654" s="13"/>
      <c r="Y654" s="13"/>
      <c r="Z654" s="13"/>
      <c r="AA654" s="13"/>
      <c r="AB654" s="13"/>
      <c r="AC654" s="13"/>
      <c r="AD654" s="13"/>
      <c r="AE654" s="13"/>
      <c r="AT654" s="256" t="s">
        <v>270</v>
      </c>
      <c r="AU654" s="256" t="s">
        <v>83</v>
      </c>
      <c r="AV654" s="13" t="s">
        <v>81</v>
      </c>
      <c r="AW654" s="13" t="s">
        <v>34</v>
      </c>
      <c r="AX654" s="13" t="s">
        <v>74</v>
      </c>
      <c r="AY654" s="256" t="s">
        <v>259</v>
      </c>
    </row>
    <row r="655" s="14" customFormat="1">
      <c r="A655" s="14"/>
      <c r="B655" s="257"/>
      <c r="C655" s="258"/>
      <c r="D655" s="243" t="s">
        <v>270</v>
      </c>
      <c r="E655" s="259" t="s">
        <v>21</v>
      </c>
      <c r="F655" s="260" t="s">
        <v>1018</v>
      </c>
      <c r="G655" s="258"/>
      <c r="H655" s="261">
        <v>15.021000000000001</v>
      </c>
      <c r="I655" s="262"/>
      <c r="J655" s="258"/>
      <c r="K655" s="258"/>
      <c r="L655" s="263"/>
      <c r="M655" s="264"/>
      <c r="N655" s="265"/>
      <c r="O655" s="265"/>
      <c r="P655" s="265"/>
      <c r="Q655" s="265"/>
      <c r="R655" s="265"/>
      <c r="S655" s="265"/>
      <c r="T655" s="266"/>
      <c r="U655" s="14"/>
      <c r="V655" s="14"/>
      <c r="W655" s="14"/>
      <c r="X655" s="14"/>
      <c r="Y655" s="14"/>
      <c r="Z655" s="14"/>
      <c r="AA655" s="14"/>
      <c r="AB655" s="14"/>
      <c r="AC655" s="14"/>
      <c r="AD655" s="14"/>
      <c r="AE655" s="14"/>
      <c r="AT655" s="267" t="s">
        <v>270</v>
      </c>
      <c r="AU655" s="267" t="s">
        <v>83</v>
      </c>
      <c r="AV655" s="14" t="s">
        <v>83</v>
      </c>
      <c r="AW655" s="14" t="s">
        <v>34</v>
      </c>
      <c r="AX655" s="14" t="s">
        <v>74</v>
      </c>
      <c r="AY655" s="267" t="s">
        <v>259</v>
      </c>
    </row>
    <row r="656" s="15" customFormat="1">
      <c r="A656" s="15"/>
      <c r="B656" s="268"/>
      <c r="C656" s="269"/>
      <c r="D656" s="243" t="s">
        <v>270</v>
      </c>
      <c r="E656" s="270" t="s">
        <v>21</v>
      </c>
      <c r="F656" s="271" t="s">
        <v>273</v>
      </c>
      <c r="G656" s="269"/>
      <c r="H656" s="272">
        <v>312.90300000000002</v>
      </c>
      <c r="I656" s="273"/>
      <c r="J656" s="269"/>
      <c r="K656" s="269"/>
      <c r="L656" s="274"/>
      <c r="M656" s="275"/>
      <c r="N656" s="276"/>
      <c r="O656" s="276"/>
      <c r="P656" s="276"/>
      <c r="Q656" s="276"/>
      <c r="R656" s="276"/>
      <c r="S656" s="276"/>
      <c r="T656" s="277"/>
      <c r="U656" s="15"/>
      <c r="V656" s="15"/>
      <c r="W656" s="15"/>
      <c r="X656" s="15"/>
      <c r="Y656" s="15"/>
      <c r="Z656" s="15"/>
      <c r="AA656" s="15"/>
      <c r="AB656" s="15"/>
      <c r="AC656" s="15"/>
      <c r="AD656" s="15"/>
      <c r="AE656" s="15"/>
      <c r="AT656" s="278" t="s">
        <v>270</v>
      </c>
      <c r="AU656" s="278" t="s">
        <v>83</v>
      </c>
      <c r="AV656" s="15" t="s">
        <v>266</v>
      </c>
      <c r="AW656" s="15" t="s">
        <v>34</v>
      </c>
      <c r="AX656" s="15" t="s">
        <v>81</v>
      </c>
      <c r="AY656" s="278" t="s">
        <v>259</v>
      </c>
    </row>
    <row r="657" s="2" customFormat="1" ht="21.75" customHeight="1">
      <c r="A657" s="40"/>
      <c r="B657" s="41"/>
      <c r="C657" s="280" t="s">
        <v>1019</v>
      </c>
      <c r="D657" s="280" t="s">
        <v>438</v>
      </c>
      <c r="E657" s="281" t="s">
        <v>1020</v>
      </c>
      <c r="F657" s="282" t="s">
        <v>1021</v>
      </c>
      <c r="G657" s="283" t="s">
        <v>358</v>
      </c>
      <c r="H657" s="284">
        <v>319.161</v>
      </c>
      <c r="I657" s="285"/>
      <c r="J657" s="286">
        <f>ROUND(I657*H657,2)</f>
        <v>0</v>
      </c>
      <c r="K657" s="282" t="s">
        <v>265</v>
      </c>
      <c r="L657" s="287"/>
      <c r="M657" s="288" t="s">
        <v>21</v>
      </c>
      <c r="N657" s="289" t="s">
        <v>46</v>
      </c>
      <c r="O657" s="86"/>
      <c r="P657" s="239">
        <f>O657*H657</f>
        <v>0</v>
      </c>
      <c r="Q657" s="239">
        <v>0.002</v>
      </c>
      <c r="R657" s="239">
        <f>Q657*H657</f>
        <v>0.63832200000000006</v>
      </c>
      <c r="S657" s="239">
        <v>0</v>
      </c>
      <c r="T657" s="240">
        <f>S657*H657</f>
        <v>0</v>
      </c>
      <c r="U657" s="40"/>
      <c r="V657" s="40"/>
      <c r="W657" s="40"/>
      <c r="X657" s="40"/>
      <c r="Y657" s="40"/>
      <c r="Z657" s="40"/>
      <c r="AA657" s="40"/>
      <c r="AB657" s="40"/>
      <c r="AC657" s="40"/>
      <c r="AD657" s="40"/>
      <c r="AE657" s="40"/>
      <c r="AR657" s="241" t="s">
        <v>455</v>
      </c>
      <c r="AT657" s="241" t="s">
        <v>438</v>
      </c>
      <c r="AU657" s="241" t="s">
        <v>83</v>
      </c>
      <c r="AY657" s="19" t="s">
        <v>259</v>
      </c>
      <c r="BE657" s="242">
        <f>IF(N657="základní",J657,0)</f>
        <v>0</v>
      </c>
      <c r="BF657" s="242">
        <f>IF(N657="snížená",J657,0)</f>
        <v>0</v>
      </c>
      <c r="BG657" s="242">
        <f>IF(N657="zákl. přenesená",J657,0)</f>
        <v>0</v>
      </c>
      <c r="BH657" s="242">
        <f>IF(N657="sníž. přenesená",J657,0)</f>
        <v>0</v>
      </c>
      <c r="BI657" s="242">
        <f>IF(N657="nulová",J657,0)</f>
        <v>0</v>
      </c>
      <c r="BJ657" s="19" t="s">
        <v>83</v>
      </c>
      <c r="BK657" s="242">
        <f>ROUND(I657*H657,2)</f>
        <v>0</v>
      </c>
      <c r="BL657" s="19" t="s">
        <v>355</v>
      </c>
      <c r="BM657" s="241" t="s">
        <v>1022</v>
      </c>
    </row>
    <row r="658" s="14" customFormat="1">
      <c r="A658" s="14"/>
      <c r="B658" s="257"/>
      <c r="C658" s="258"/>
      <c r="D658" s="243" t="s">
        <v>270</v>
      </c>
      <c r="E658" s="259" t="s">
        <v>21</v>
      </c>
      <c r="F658" s="260" t="s">
        <v>1023</v>
      </c>
      <c r="G658" s="258"/>
      <c r="H658" s="261">
        <v>312.90300000000002</v>
      </c>
      <c r="I658" s="262"/>
      <c r="J658" s="258"/>
      <c r="K658" s="258"/>
      <c r="L658" s="263"/>
      <c r="M658" s="264"/>
      <c r="N658" s="265"/>
      <c r="O658" s="265"/>
      <c r="P658" s="265"/>
      <c r="Q658" s="265"/>
      <c r="R658" s="265"/>
      <c r="S658" s="265"/>
      <c r="T658" s="266"/>
      <c r="U658" s="14"/>
      <c r="V658" s="14"/>
      <c r="W658" s="14"/>
      <c r="X658" s="14"/>
      <c r="Y658" s="14"/>
      <c r="Z658" s="14"/>
      <c r="AA658" s="14"/>
      <c r="AB658" s="14"/>
      <c r="AC658" s="14"/>
      <c r="AD658" s="14"/>
      <c r="AE658" s="14"/>
      <c r="AT658" s="267" t="s">
        <v>270</v>
      </c>
      <c r="AU658" s="267" t="s">
        <v>83</v>
      </c>
      <c r="AV658" s="14" t="s">
        <v>83</v>
      </c>
      <c r="AW658" s="14" t="s">
        <v>34</v>
      </c>
      <c r="AX658" s="14" t="s">
        <v>74</v>
      </c>
      <c r="AY658" s="267" t="s">
        <v>259</v>
      </c>
    </row>
    <row r="659" s="15" customFormat="1">
      <c r="A659" s="15"/>
      <c r="B659" s="268"/>
      <c r="C659" s="269"/>
      <c r="D659" s="243" t="s">
        <v>270</v>
      </c>
      <c r="E659" s="270" t="s">
        <v>21</v>
      </c>
      <c r="F659" s="271" t="s">
        <v>273</v>
      </c>
      <c r="G659" s="269"/>
      <c r="H659" s="272">
        <v>312.90300000000002</v>
      </c>
      <c r="I659" s="273"/>
      <c r="J659" s="269"/>
      <c r="K659" s="269"/>
      <c r="L659" s="274"/>
      <c r="M659" s="275"/>
      <c r="N659" s="276"/>
      <c r="O659" s="276"/>
      <c r="P659" s="276"/>
      <c r="Q659" s="276"/>
      <c r="R659" s="276"/>
      <c r="S659" s="276"/>
      <c r="T659" s="277"/>
      <c r="U659" s="15"/>
      <c r="V659" s="15"/>
      <c r="W659" s="15"/>
      <c r="X659" s="15"/>
      <c r="Y659" s="15"/>
      <c r="Z659" s="15"/>
      <c r="AA659" s="15"/>
      <c r="AB659" s="15"/>
      <c r="AC659" s="15"/>
      <c r="AD659" s="15"/>
      <c r="AE659" s="15"/>
      <c r="AT659" s="278" t="s">
        <v>270</v>
      </c>
      <c r="AU659" s="278" t="s">
        <v>83</v>
      </c>
      <c r="AV659" s="15" t="s">
        <v>266</v>
      </c>
      <c r="AW659" s="15" t="s">
        <v>34</v>
      </c>
      <c r="AX659" s="15" t="s">
        <v>81</v>
      </c>
      <c r="AY659" s="278" t="s">
        <v>259</v>
      </c>
    </row>
    <row r="660" s="14" customFormat="1">
      <c r="A660" s="14"/>
      <c r="B660" s="257"/>
      <c r="C660" s="258"/>
      <c r="D660" s="243" t="s">
        <v>270</v>
      </c>
      <c r="E660" s="258"/>
      <c r="F660" s="260" t="s">
        <v>1024</v>
      </c>
      <c r="G660" s="258"/>
      <c r="H660" s="261">
        <v>319.161</v>
      </c>
      <c r="I660" s="262"/>
      <c r="J660" s="258"/>
      <c r="K660" s="258"/>
      <c r="L660" s="263"/>
      <c r="M660" s="264"/>
      <c r="N660" s="265"/>
      <c r="O660" s="265"/>
      <c r="P660" s="265"/>
      <c r="Q660" s="265"/>
      <c r="R660" s="265"/>
      <c r="S660" s="265"/>
      <c r="T660" s="266"/>
      <c r="U660" s="14"/>
      <c r="V660" s="14"/>
      <c r="W660" s="14"/>
      <c r="X660" s="14"/>
      <c r="Y660" s="14"/>
      <c r="Z660" s="14"/>
      <c r="AA660" s="14"/>
      <c r="AB660" s="14"/>
      <c r="AC660" s="14"/>
      <c r="AD660" s="14"/>
      <c r="AE660" s="14"/>
      <c r="AT660" s="267" t="s">
        <v>270</v>
      </c>
      <c r="AU660" s="267" t="s">
        <v>83</v>
      </c>
      <c r="AV660" s="14" t="s">
        <v>83</v>
      </c>
      <c r="AW660" s="14" t="s">
        <v>4</v>
      </c>
      <c r="AX660" s="14" t="s">
        <v>81</v>
      </c>
      <c r="AY660" s="267" t="s">
        <v>259</v>
      </c>
    </row>
    <row r="661" s="2" customFormat="1" ht="44.25" customHeight="1">
      <c r="A661" s="40"/>
      <c r="B661" s="41"/>
      <c r="C661" s="230" t="s">
        <v>1025</v>
      </c>
      <c r="D661" s="230" t="s">
        <v>261</v>
      </c>
      <c r="E661" s="231" t="s">
        <v>1026</v>
      </c>
      <c r="F661" s="232" t="s">
        <v>1027</v>
      </c>
      <c r="G661" s="233" t="s">
        <v>358</v>
      </c>
      <c r="H661" s="234">
        <v>74.019999999999996</v>
      </c>
      <c r="I661" s="235"/>
      <c r="J661" s="236">
        <f>ROUND(I661*H661,2)</f>
        <v>0</v>
      </c>
      <c r="K661" s="232" t="s">
        <v>265</v>
      </c>
      <c r="L661" s="46"/>
      <c r="M661" s="237" t="s">
        <v>21</v>
      </c>
      <c r="N661" s="238" t="s">
        <v>46</v>
      </c>
      <c r="O661" s="86"/>
      <c r="P661" s="239">
        <f>O661*H661</f>
        <v>0</v>
      </c>
      <c r="Q661" s="239">
        <v>0</v>
      </c>
      <c r="R661" s="239">
        <f>Q661*H661</f>
        <v>0</v>
      </c>
      <c r="S661" s="239">
        <v>0</v>
      </c>
      <c r="T661" s="240">
        <f>S661*H661</f>
        <v>0</v>
      </c>
      <c r="U661" s="40"/>
      <c r="V661" s="40"/>
      <c r="W661" s="40"/>
      <c r="X661" s="40"/>
      <c r="Y661" s="40"/>
      <c r="Z661" s="40"/>
      <c r="AA661" s="40"/>
      <c r="AB661" s="40"/>
      <c r="AC661" s="40"/>
      <c r="AD661" s="40"/>
      <c r="AE661" s="40"/>
      <c r="AR661" s="241" t="s">
        <v>355</v>
      </c>
      <c r="AT661" s="241" t="s">
        <v>261</v>
      </c>
      <c r="AU661" s="241" t="s">
        <v>83</v>
      </c>
      <c r="AY661" s="19" t="s">
        <v>259</v>
      </c>
      <c r="BE661" s="242">
        <f>IF(N661="základní",J661,0)</f>
        <v>0</v>
      </c>
      <c r="BF661" s="242">
        <f>IF(N661="snížená",J661,0)</f>
        <v>0</v>
      </c>
      <c r="BG661" s="242">
        <f>IF(N661="zákl. přenesená",J661,0)</f>
        <v>0</v>
      </c>
      <c r="BH661" s="242">
        <f>IF(N661="sníž. přenesená",J661,0)</f>
        <v>0</v>
      </c>
      <c r="BI661" s="242">
        <f>IF(N661="nulová",J661,0)</f>
        <v>0</v>
      </c>
      <c r="BJ661" s="19" t="s">
        <v>83</v>
      </c>
      <c r="BK661" s="242">
        <f>ROUND(I661*H661,2)</f>
        <v>0</v>
      </c>
      <c r="BL661" s="19" t="s">
        <v>355</v>
      </c>
      <c r="BM661" s="241" t="s">
        <v>1028</v>
      </c>
    </row>
    <row r="662" s="2" customFormat="1">
      <c r="A662" s="40"/>
      <c r="B662" s="41"/>
      <c r="C662" s="42"/>
      <c r="D662" s="243" t="s">
        <v>268</v>
      </c>
      <c r="E662" s="42"/>
      <c r="F662" s="244" t="s">
        <v>1014</v>
      </c>
      <c r="G662" s="42"/>
      <c r="H662" s="42"/>
      <c r="I662" s="150"/>
      <c r="J662" s="42"/>
      <c r="K662" s="42"/>
      <c r="L662" s="46"/>
      <c r="M662" s="245"/>
      <c r="N662" s="246"/>
      <c r="O662" s="86"/>
      <c r="P662" s="86"/>
      <c r="Q662" s="86"/>
      <c r="R662" s="86"/>
      <c r="S662" s="86"/>
      <c r="T662" s="87"/>
      <c r="U662" s="40"/>
      <c r="V662" s="40"/>
      <c r="W662" s="40"/>
      <c r="X662" s="40"/>
      <c r="Y662" s="40"/>
      <c r="Z662" s="40"/>
      <c r="AA662" s="40"/>
      <c r="AB662" s="40"/>
      <c r="AC662" s="40"/>
      <c r="AD662" s="40"/>
      <c r="AE662" s="40"/>
      <c r="AT662" s="19" t="s">
        <v>268</v>
      </c>
      <c r="AU662" s="19" t="s">
        <v>83</v>
      </c>
    </row>
    <row r="663" s="13" customFormat="1">
      <c r="A663" s="13"/>
      <c r="B663" s="247"/>
      <c r="C663" s="248"/>
      <c r="D663" s="243" t="s">
        <v>270</v>
      </c>
      <c r="E663" s="249" t="s">
        <v>21</v>
      </c>
      <c r="F663" s="250" t="s">
        <v>1029</v>
      </c>
      <c r="G663" s="248"/>
      <c r="H663" s="249" t="s">
        <v>21</v>
      </c>
      <c r="I663" s="251"/>
      <c r="J663" s="248"/>
      <c r="K663" s="248"/>
      <c r="L663" s="252"/>
      <c r="M663" s="253"/>
      <c r="N663" s="254"/>
      <c r="O663" s="254"/>
      <c r="P663" s="254"/>
      <c r="Q663" s="254"/>
      <c r="R663" s="254"/>
      <c r="S663" s="254"/>
      <c r="T663" s="255"/>
      <c r="U663" s="13"/>
      <c r="V663" s="13"/>
      <c r="W663" s="13"/>
      <c r="X663" s="13"/>
      <c r="Y663" s="13"/>
      <c r="Z663" s="13"/>
      <c r="AA663" s="13"/>
      <c r="AB663" s="13"/>
      <c r="AC663" s="13"/>
      <c r="AD663" s="13"/>
      <c r="AE663" s="13"/>
      <c r="AT663" s="256" t="s">
        <v>270</v>
      </c>
      <c r="AU663" s="256" t="s">
        <v>83</v>
      </c>
      <c r="AV663" s="13" t="s">
        <v>81</v>
      </c>
      <c r="AW663" s="13" t="s">
        <v>34</v>
      </c>
      <c r="AX663" s="13" t="s">
        <v>74</v>
      </c>
      <c r="AY663" s="256" t="s">
        <v>259</v>
      </c>
    </row>
    <row r="664" s="14" customFormat="1">
      <c r="A664" s="14"/>
      <c r="B664" s="257"/>
      <c r="C664" s="258"/>
      <c r="D664" s="243" t="s">
        <v>270</v>
      </c>
      <c r="E664" s="259" t="s">
        <v>21</v>
      </c>
      <c r="F664" s="260" t="s">
        <v>1030</v>
      </c>
      <c r="G664" s="258"/>
      <c r="H664" s="261">
        <v>74.019999999999996</v>
      </c>
      <c r="I664" s="262"/>
      <c r="J664" s="258"/>
      <c r="K664" s="258"/>
      <c r="L664" s="263"/>
      <c r="M664" s="264"/>
      <c r="N664" s="265"/>
      <c r="O664" s="265"/>
      <c r="P664" s="265"/>
      <c r="Q664" s="265"/>
      <c r="R664" s="265"/>
      <c r="S664" s="265"/>
      <c r="T664" s="266"/>
      <c r="U664" s="14"/>
      <c r="V664" s="14"/>
      <c r="W664" s="14"/>
      <c r="X664" s="14"/>
      <c r="Y664" s="14"/>
      <c r="Z664" s="14"/>
      <c r="AA664" s="14"/>
      <c r="AB664" s="14"/>
      <c r="AC664" s="14"/>
      <c r="AD664" s="14"/>
      <c r="AE664" s="14"/>
      <c r="AT664" s="267" t="s">
        <v>270</v>
      </c>
      <c r="AU664" s="267" t="s">
        <v>83</v>
      </c>
      <c r="AV664" s="14" t="s">
        <v>83</v>
      </c>
      <c r="AW664" s="14" t="s">
        <v>34</v>
      </c>
      <c r="AX664" s="14" t="s">
        <v>74</v>
      </c>
      <c r="AY664" s="267" t="s">
        <v>259</v>
      </c>
    </row>
    <row r="665" s="15" customFormat="1">
      <c r="A665" s="15"/>
      <c r="B665" s="268"/>
      <c r="C665" s="269"/>
      <c r="D665" s="243" t="s">
        <v>270</v>
      </c>
      <c r="E665" s="270" t="s">
        <v>21</v>
      </c>
      <c r="F665" s="271" t="s">
        <v>273</v>
      </c>
      <c r="G665" s="269"/>
      <c r="H665" s="272">
        <v>74.019999999999996</v>
      </c>
      <c r="I665" s="273"/>
      <c r="J665" s="269"/>
      <c r="K665" s="269"/>
      <c r="L665" s="274"/>
      <c r="M665" s="275"/>
      <c r="N665" s="276"/>
      <c r="O665" s="276"/>
      <c r="P665" s="276"/>
      <c r="Q665" s="276"/>
      <c r="R665" s="276"/>
      <c r="S665" s="276"/>
      <c r="T665" s="277"/>
      <c r="U665" s="15"/>
      <c r="V665" s="15"/>
      <c r="W665" s="15"/>
      <c r="X665" s="15"/>
      <c r="Y665" s="15"/>
      <c r="Z665" s="15"/>
      <c r="AA665" s="15"/>
      <c r="AB665" s="15"/>
      <c r="AC665" s="15"/>
      <c r="AD665" s="15"/>
      <c r="AE665" s="15"/>
      <c r="AT665" s="278" t="s">
        <v>270</v>
      </c>
      <c r="AU665" s="278" t="s">
        <v>83</v>
      </c>
      <c r="AV665" s="15" t="s">
        <v>266</v>
      </c>
      <c r="AW665" s="15" t="s">
        <v>34</v>
      </c>
      <c r="AX665" s="15" t="s">
        <v>81</v>
      </c>
      <c r="AY665" s="278" t="s">
        <v>259</v>
      </c>
    </row>
    <row r="666" s="2" customFormat="1" ht="21.75" customHeight="1">
      <c r="A666" s="40"/>
      <c r="B666" s="41"/>
      <c r="C666" s="280" t="s">
        <v>1031</v>
      </c>
      <c r="D666" s="280" t="s">
        <v>438</v>
      </c>
      <c r="E666" s="281" t="s">
        <v>1020</v>
      </c>
      <c r="F666" s="282" t="s">
        <v>1021</v>
      </c>
      <c r="G666" s="283" t="s">
        <v>358</v>
      </c>
      <c r="H666" s="284">
        <v>85.123000000000005</v>
      </c>
      <c r="I666" s="285"/>
      <c r="J666" s="286">
        <f>ROUND(I666*H666,2)</f>
        <v>0</v>
      </c>
      <c r="K666" s="282" t="s">
        <v>265</v>
      </c>
      <c r="L666" s="287"/>
      <c r="M666" s="288" t="s">
        <v>21</v>
      </c>
      <c r="N666" s="289" t="s">
        <v>46</v>
      </c>
      <c r="O666" s="86"/>
      <c r="P666" s="239">
        <f>O666*H666</f>
        <v>0</v>
      </c>
      <c r="Q666" s="239">
        <v>0.002</v>
      </c>
      <c r="R666" s="239">
        <f>Q666*H666</f>
        <v>0.17024600000000001</v>
      </c>
      <c r="S666" s="239">
        <v>0</v>
      </c>
      <c r="T666" s="240">
        <f>S666*H666</f>
        <v>0</v>
      </c>
      <c r="U666" s="40"/>
      <c r="V666" s="40"/>
      <c r="W666" s="40"/>
      <c r="X666" s="40"/>
      <c r="Y666" s="40"/>
      <c r="Z666" s="40"/>
      <c r="AA666" s="40"/>
      <c r="AB666" s="40"/>
      <c r="AC666" s="40"/>
      <c r="AD666" s="40"/>
      <c r="AE666" s="40"/>
      <c r="AR666" s="241" t="s">
        <v>455</v>
      </c>
      <c r="AT666" s="241" t="s">
        <v>438</v>
      </c>
      <c r="AU666" s="241" t="s">
        <v>83</v>
      </c>
      <c r="AY666" s="19" t="s">
        <v>259</v>
      </c>
      <c r="BE666" s="242">
        <f>IF(N666="základní",J666,0)</f>
        <v>0</v>
      </c>
      <c r="BF666" s="242">
        <f>IF(N666="snížená",J666,0)</f>
        <v>0</v>
      </c>
      <c r="BG666" s="242">
        <f>IF(N666="zákl. přenesená",J666,0)</f>
        <v>0</v>
      </c>
      <c r="BH666" s="242">
        <f>IF(N666="sníž. přenesená",J666,0)</f>
        <v>0</v>
      </c>
      <c r="BI666" s="242">
        <f>IF(N666="nulová",J666,0)</f>
        <v>0</v>
      </c>
      <c r="BJ666" s="19" t="s">
        <v>83</v>
      </c>
      <c r="BK666" s="242">
        <f>ROUND(I666*H666,2)</f>
        <v>0</v>
      </c>
      <c r="BL666" s="19" t="s">
        <v>355</v>
      </c>
      <c r="BM666" s="241" t="s">
        <v>1032</v>
      </c>
    </row>
    <row r="667" s="14" customFormat="1">
      <c r="A667" s="14"/>
      <c r="B667" s="257"/>
      <c r="C667" s="258"/>
      <c r="D667" s="243" t="s">
        <v>270</v>
      </c>
      <c r="E667" s="259" t="s">
        <v>21</v>
      </c>
      <c r="F667" s="260" t="s">
        <v>1033</v>
      </c>
      <c r="G667" s="258"/>
      <c r="H667" s="261">
        <v>74.019999999999996</v>
      </c>
      <c r="I667" s="262"/>
      <c r="J667" s="258"/>
      <c r="K667" s="258"/>
      <c r="L667" s="263"/>
      <c r="M667" s="264"/>
      <c r="N667" s="265"/>
      <c r="O667" s="265"/>
      <c r="P667" s="265"/>
      <c r="Q667" s="265"/>
      <c r="R667" s="265"/>
      <c r="S667" s="265"/>
      <c r="T667" s="266"/>
      <c r="U667" s="14"/>
      <c r="V667" s="14"/>
      <c r="W667" s="14"/>
      <c r="X667" s="14"/>
      <c r="Y667" s="14"/>
      <c r="Z667" s="14"/>
      <c r="AA667" s="14"/>
      <c r="AB667" s="14"/>
      <c r="AC667" s="14"/>
      <c r="AD667" s="14"/>
      <c r="AE667" s="14"/>
      <c r="AT667" s="267" t="s">
        <v>270</v>
      </c>
      <c r="AU667" s="267" t="s">
        <v>83</v>
      </c>
      <c r="AV667" s="14" t="s">
        <v>83</v>
      </c>
      <c r="AW667" s="14" t="s">
        <v>34</v>
      </c>
      <c r="AX667" s="14" t="s">
        <v>74</v>
      </c>
      <c r="AY667" s="267" t="s">
        <v>259</v>
      </c>
    </row>
    <row r="668" s="15" customFormat="1">
      <c r="A668" s="15"/>
      <c r="B668" s="268"/>
      <c r="C668" s="269"/>
      <c r="D668" s="243" t="s">
        <v>270</v>
      </c>
      <c r="E668" s="270" t="s">
        <v>21</v>
      </c>
      <c r="F668" s="271" t="s">
        <v>273</v>
      </c>
      <c r="G668" s="269"/>
      <c r="H668" s="272">
        <v>74.019999999999996</v>
      </c>
      <c r="I668" s="273"/>
      <c r="J668" s="269"/>
      <c r="K668" s="269"/>
      <c r="L668" s="274"/>
      <c r="M668" s="275"/>
      <c r="N668" s="276"/>
      <c r="O668" s="276"/>
      <c r="P668" s="276"/>
      <c r="Q668" s="276"/>
      <c r="R668" s="276"/>
      <c r="S668" s="276"/>
      <c r="T668" s="277"/>
      <c r="U668" s="15"/>
      <c r="V668" s="15"/>
      <c r="W668" s="15"/>
      <c r="X668" s="15"/>
      <c r="Y668" s="15"/>
      <c r="Z668" s="15"/>
      <c r="AA668" s="15"/>
      <c r="AB668" s="15"/>
      <c r="AC668" s="15"/>
      <c r="AD668" s="15"/>
      <c r="AE668" s="15"/>
      <c r="AT668" s="278" t="s">
        <v>270</v>
      </c>
      <c r="AU668" s="278" t="s">
        <v>83</v>
      </c>
      <c r="AV668" s="15" t="s">
        <v>266</v>
      </c>
      <c r="AW668" s="15" t="s">
        <v>34</v>
      </c>
      <c r="AX668" s="15" t="s">
        <v>81</v>
      </c>
      <c r="AY668" s="278" t="s">
        <v>259</v>
      </c>
    </row>
    <row r="669" s="14" customFormat="1">
      <c r="A669" s="14"/>
      <c r="B669" s="257"/>
      <c r="C669" s="258"/>
      <c r="D669" s="243" t="s">
        <v>270</v>
      </c>
      <c r="E669" s="258"/>
      <c r="F669" s="260" t="s">
        <v>1034</v>
      </c>
      <c r="G669" s="258"/>
      <c r="H669" s="261">
        <v>85.123000000000005</v>
      </c>
      <c r="I669" s="262"/>
      <c r="J669" s="258"/>
      <c r="K669" s="258"/>
      <c r="L669" s="263"/>
      <c r="M669" s="264"/>
      <c r="N669" s="265"/>
      <c r="O669" s="265"/>
      <c r="P669" s="265"/>
      <c r="Q669" s="265"/>
      <c r="R669" s="265"/>
      <c r="S669" s="265"/>
      <c r="T669" s="266"/>
      <c r="U669" s="14"/>
      <c r="V669" s="14"/>
      <c r="W669" s="14"/>
      <c r="X669" s="14"/>
      <c r="Y669" s="14"/>
      <c r="Z669" s="14"/>
      <c r="AA669" s="14"/>
      <c r="AB669" s="14"/>
      <c r="AC669" s="14"/>
      <c r="AD669" s="14"/>
      <c r="AE669" s="14"/>
      <c r="AT669" s="267" t="s">
        <v>270</v>
      </c>
      <c r="AU669" s="267" t="s">
        <v>83</v>
      </c>
      <c r="AV669" s="14" t="s">
        <v>83</v>
      </c>
      <c r="AW669" s="14" t="s">
        <v>4</v>
      </c>
      <c r="AX669" s="14" t="s">
        <v>81</v>
      </c>
      <c r="AY669" s="267" t="s">
        <v>259</v>
      </c>
    </row>
    <row r="670" s="2" customFormat="1" ht="33" customHeight="1">
      <c r="A670" s="40"/>
      <c r="B670" s="41"/>
      <c r="C670" s="230" t="s">
        <v>1035</v>
      </c>
      <c r="D670" s="230" t="s">
        <v>261</v>
      </c>
      <c r="E670" s="231" t="s">
        <v>1036</v>
      </c>
      <c r="F670" s="232" t="s">
        <v>1037</v>
      </c>
      <c r="G670" s="233" t="s">
        <v>449</v>
      </c>
      <c r="H670" s="234">
        <v>41.340000000000003</v>
      </c>
      <c r="I670" s="235"/>
      <c r="J670" s="236">
        <f>ROUND(I670*H670,2)</f>
        <v>0</v>
      </c>
      <c r="K670" s="232" t="s">
        <v>265</v>
      </c>
      <c r="L670" s="46"/>
      <c r="M670" s="237" t="s">
        <v>21</v>
      </c>
      <c r="N670" s="238" t="s">
        <v>46</v>
      </c>
      <c r="O670" s="86"/>
      <c r="P670" s="239">
        <f>O670*H670</f>
        <v>0</v>
      </c>
      <c r="Q670" s="239">
        <v>0.00059999999999999995</v>
      </c>
      <c r="R670" s="239">
        <f>Q670*H670</f>
        <v>0.024804</v>
      </c>
      <c r="S670" s="239">
        <v>0</v>
      </c>
      <c r="T670" s="240">
        <f>S670*H670</f>
        <v>0</v>
      </c>
      <c r="U670" s="40"/>
      <c r="V670" s="40"/>
      <c r="W670" s="40"/>
      <c r="X670" s="40"/>
      <c r="Y670" s="40"/>
      <c r="Z670" s="40"/>
      <c r="AA670" s="40"/>
      <c r="AB670" s="40"/>
      <c r="AC670" s="40"/>
      <c r="AD670" s="40"/>
      <c r="AE670" s="40"/>
      <c r="AR670" s="241" t="s">
        <v>355</v>
      </c>
      <c r="AT670" s="241" t="s">
        <v>261</v>
      </c>
      <c r="AU670" s="241" t="s">
        <v>83</v>
      </c>
      <c r="AY670" s="19" t="s">
        <v>259</v>
      </c>
      <c r="BE670" s="242">
        <f>IF(N670="základní",J670,0)</f>
        <v>0</v>
      </c>
      <c r="BF670" s="242">
        <f>IF(N670="snížená",J670,0)</f>
        <v>0</v>
      </c>
      <c r="BG670" s="242">
        <f>IF(N670="zákl. přenesená",J670,0)</f>
        <v>0</v>
      </c>
      <c r="BH670" s="242">
        <f>IF(N670="sníž. přenesená",J670,0)</f>
        <v>0</v>
      </c>
      <c r="BI670" s="242">
        <f>IF(N670="nulová",J670,0)</f>
        <v>0</v>
      </c>
      <c r="BJ670" s="19" t="s">
        <v>83</v>
      </c>
      <c r="BK670" s="242">
        <f>ROUND(I670*H670,2)</f>
        <v>0</v>
      </c>
      <c r="BL670" s="19" t="s">
        <v>355</v>
      </c>
      <c r="BM670" s="241" t="s">
        <v>1038</v>
      </c>
    </row>
    <row r="671" s="2" customFormat="1">
      <c r="A671" s="40"/>
      <c r="B671" s="41"/>
      <c r="C671" s="42"/>
      <c r="D671" s="243" t="s">
        <v>268</v>
      </c>
      <c r="E671" s="42"/>
      <c r="F671" s="244" t="s">
        <v>1039</v>
      </c>
      <c r="G671" s="42"/>
      <c r="H671" s="42"/>
      <c r="I671" s="150"/>
      <c r="J671" s="42"/>
      <c r="K671" s="42"/>
      <c r="L671" s="46"/>
      <c r="M671" s="245"/>
      <c r="N671" s="246"/>
      <c r="O671" s="86"/>
      <c r="P671" s="86"/>
      <c r="Q671" s="86"/>
      <c r="R671" s="86"/>
      <c r="S671" s="86"/>
      <c r="T671" s="87"/>
      <c r="U671" s="40"/>
      <c r="V671" s="40"/>
      <c r="W671" s="40"/>
      <c r="X671" s="40"/>
      <c r="Y671" s="40"/>
      <c r="Z671" s="40"/>
      <c r="AA671" s="40"/>
      <c r="AB671" s="40"/>
      <c r="AC671" s="40"/>
      <c r="AD671" s="40"/>
      <c r="AE671" s="40"/>
      <c r="AT671" s="19" t="s">
        <v>268</v>
      </c>
      <c r="AU671" s="19" t="s">
        <v>83</v>
      </c>
    </row>
    <row r="672" s="14" customFormat="1">
      <c r="A672" s="14"/>
      <c r="B672" s="257"/>
      <c r="C672" s="258"/>
      <c r="D672" s="243" t="s">
        <v>270</v>
      </c>
      <c r="E672" s="259" t="s">
        <v>21</v>
      </c>
      <c r="F672" s="260" t="s">
        <v>1040</v>
      </c>
      <c r="G672" s="258"/>
      <c r="H672" s="261">
        <v>39.740000000000002</v>
      </c>
      <c r="I672" s="262"/>
      <c r="J672" s="258"/>
      <c r="K672" s="258"/>
      <c r="L672" s="263"/>
      <c r="M672" s="264"/>
      <c r="N672" s="265"/>
      <c r="O672" s="265"/>
      <c r="P672" s="265"/>
      <c r="Q672" s="265"/>
      <c r="R672" s="265"/>
      <c r="S672" s="265"/>
      <c r="T672" s="266"/>
      <c r="U672" s="14"/>
      <c r="V672" s="14"/>
      <c r="W672" s="14"/>
      <c r="X672" s="14"/>
      <c r="Y672" s="14"/>
      <c r="Z672" s="14"/>
      <c r="AA672" s="14"/>
      <c r="AB672" s="14"/>
      <c r="AC672" s="14"/>
      <c r="AD672" s="14"/>
      <c r="AE672" s="14"/>
      <c r="AT672" s="267" t="s">
        <v>270</v>
      </c>
      <c r="AU672" s="267" t="s">
        <v>83</v>
      </c>
      <c r="AV672" s="14" t="s">
        <v>83</v>
      </c>
      <c r="AW672" s="14" t="s">
        <v>34</v>
      </c>
      <c r="AX672" s="14" t="s">
        <v>74</v>
      </c>
      <c r="AY672" s="267" t="s">
        <v>259</v>
      </c>
    </row>
    <row r="673" s="13" customFormat="1">
      <c r="A673" s="13"/>
      <c r="B673" s="247"/>
      <c r="C673" s="248"/>
      <c r="D673" s="243" t="s">
        <v>270</v>
      </c>
      <c r="E673" s="249" t="s">
        <v>21</v>
      </c>
      <c r="F673" s="250" t="s">
        <v>1041</v>
      </c>
      <c r="G673" s="248"/>
      <c r="H673" s="249" t="s">
        <v>21</v>
      </c>
      <c r="I673" s="251"/>
      <c r="J673" s="248"/>
      <c r="K673" s="248"/>
      <c r="L673" s="252"/>
      <c r="M673" s="253"/>
      <c r="N673" s="254"/>
      <c r="O673" s="254"/>
      <c r="P673" s="254"/>
      <c r="Q673" s="254"/>
      <c r="R673" s="254"/>
      <c r="S673" s="254"/>
      <c r="T673" s="255"/>
      <c r="U673" s="13"/>
      <c r="V673" s="13"/>
      <c r="W673" s="13"/>
      <c r="X673" s="13"/>
      <c r="Y673" s="13"/>
      <c r="Z673" s="13"/>
      <c r="AA673" s="13"/>
      <c r="AB673" s="13"/>
      <c r="AC673" s="13"/>
      <c r="AD673" s="13"/>
      <c r="AE673" s="13"/>
      <c r="AT673" s="256" t="s">
        <v>270</v>
      </c>
      <c r="AU673" s="256" t="s">
        <v>83</v>
      </c>
      <c r="AV673" s="13" t="s">
        <v>81</v>
      </c>
      <c r="AW673" s="13" t="s">
        <v>34</v>
      </c>
      <c r="AX673" s="13" t="s">
        <v>74</v>
      </c>
      <c r="AY673" s="256" t="s">
        <v>259</v>
      </c>
    </row>
    <row r="674" s="14" customFormat="1">
      <c r="A674" s="14"/>
      <c r="B674" s="257"/>
      <c r="C674" s="258"/>
      <c r="D674" s="243" t="s">
        <v>270</v>
      </c>
      <c r="E674" s="259" t="s">
        <v>21</v>
      </c>
      <c r="F674" s="260" t="s">
        <v>1042</v>
      </c>
      <c r="G674" s="258"/>
      <c r="H674" s="261">
        <v>1.6000000000000001</v>
      </c>
      <c r="I674" s="262"/>
      <c r="J674" s="258"/>
      <c r="K674" s="258"/>
      <c r="L674" s="263"/>
      <c r="M674" s="264"/>
      <c r="N674" s="265"/>
      <c r="O674" s="265"/>
      <c r="P674" s="265"/>
      <c r="Q674" s="265"/>
      <c r="R674" s="265"/>
      <c r="S674" s="265"/>
      <c r="T674" s="266"/>
      <c r="U674" s="14"/>
      <c r="V674" s="14"/>
      <c r="W674" s="14"/>
      <c r="X674" s="14"/>
      <c r="Y674" s="14"/>
      <c r="Z674" s="14"/>
      <c r="AA674" s="14"/>
      <c r="AB674" s="14"/>
      <c r="AC674" s="14"/>
      <c r="AD674" s="14"/>
      <c r="AE674" s="14"/>
      <c r="AT674" s="267" t="s">
        <v>270</v>
      </c>
      <c r="AU674" s="267" t="s">
        <v>83</v>
      </c>
      <c r="AV674" s="14" t="s">
        <v>83</v>
      </c>
      <c r="AW674" s="14" t="s">
        <v>34</v>
      </c>
      <c r="AX674" s="14" t="s">
        <v>74</v>
      </c>
      <c r="AY674" s="267" t="s">
        <v>259</v>
      </c>
    </row>
    <row r="675" s="15" customFormat="1">
      <c r="A675" s="15"/>
      <c r="B675" s="268"/>
      <c r="C675" s="269"/>
      <c r="D675" s="243" t="s">
        <v>270</v>
      </c>
      <c r="E675" s="270" t="s">
        <v>21</v>
      </c>
      <c r="F675" s="271" t="s">
        <v>273</v>
      </c>
      <c r="G675" s="269"/>
      <c r="H675" s="272">
        <v>41.340000000000003</v>
      </c>
      <c r="I675" s="273"/>
      <c r="J675" s="269"/>
      <c r="K675" s="269"/>
      <c r="L675" s="274"/>
      <c r="M675" s="275"/>
      <c r="N675" s="276"/>
      <c r="O675" s="276"/>
      <c r="P675" s="276"/>
      <c r="Q675" s="276"/>
      <c r="R675" s="276"/>
      <c r="S675" s="276"/>
      <c r="T675" s="277"/>
      <c r="U675" s="15"/>
      <c r="V675" s="15"/>
      <c r="W675" s="15"/>
      <c r="X675" s="15"/>
      <c r="Y675" s="15"/>
      <c r="Z675" s="15"/>
      <c r="AA675" s="15"/>
      <c r="AB675" s="15"/>
      <c r="AC675" s="15"/>
      <c r="AD675" s="15"/>
      <c r="AE675" s="15"/>
      <c r="AT675" s="278" t="s">
        <v>270</v>
      </c>
      <c r="AU675" s="278" t="s">
        <v>83</v>
      </c>
      <c r="AV675" s="15" t="s">
        <v>266</v>
      </c>
      <c r="AW675" s="15" t="s">
        <v>34</v>
      </c>
      <c r="AX675" s="15" t="s">
        <v>81</v>
      </c>
      <c r="AY675" s="278" t="s">
        <v>259</v>
      </c>
    </row>
    <row r="676" s="2" customFormat="1" ht="33" customHeight="1">
      <c r="A676" s="40"/>
      <c r="B676" s="41"/>
      <c r="C676" s="230" t="s">
        <v>1043</v>
      </c>
      <c r="D676" s="230" t="s">
        <v>261</v>
      </c>
      <c r="E676" s="231" t="s">
        <v>1044</v>
      </c>
      <c r="F676" s="232" t="s">
        <v>1045</v>
      </c>
      <c r="G676" s="233" t="s">
        <v>449</v>
      </c>
      <c r="H676" s="234">
        <v>39.740000000000002</v>
      </c>
      <c r="I676" s="235"/>
      <c r="J676" s="236">
        <f>ROUND(I676*H676,2)</f>
        <v>0</v>
      </c>
      <c r="K676" s="232" t="s">
        <v>265</v>
      </c>
      <c r="L676" s="46"/>
      <c r="M676" s="237" t="s">
        <v>21</v>
      </c>
      <c r="N676" s="238" t="s">
        <v>46</v>
      </c>
      <c r="O676" s="86"/>
      <c r="P676" s="239">
        <f>O676*H676</f>
        <v>0</v>
      </c>
      <c r="Q676" s="239">
        <v>0.00059999999999999995</v>
      </c>
      <c r="R676" s="239">
        <f>Q676*H676</f>
        <v>0.023844000000000001</v>
      </c>
      <c r="S676" s="239">
        <v>0</v>
      </c>
      <c r="T676" s="240">
        <f>S676*H676</f>
        <v>0</v>
      </c>
      <c r="U676" s="40"/>
      <c r="V676" s="40"/>
      <c r="W676" s="40"/>
      <c r="X676" s="40"/>
      <c r="Y676" s="40"/>
      <c r="Z676" s="40"/>
      <c r="AA676" s="40"/>
      <c r="AB676" s="40"/>
      <c r="AC676" s="40"/>
      <c r="AD676" s="40"/>
      <c r="AE676" s="40"/>
      <c r="AR676" s="241" t="s">
        <v>355</v>
      </c>
      <c r="AT676" s="241" t="s">
        <v>261</v>
      </c>
      <c r="AU676" s="241" t="s">
        <v>83</v>
      </c>
      <c r="AY676" s="19" t="s">
        <v>259</v>
      </c>
      <c r="BE676" s="242">
        <f>IF(N676="základní",J676,0)</f>
        <v>0</v>
      </c>
      <c r="BF676" s="242">
        <f>IF(N676="snížená",J676,0)</f>
        <v>0</v>
      </c>
      <c r="BG676" s="242">
        <f>IF(N676="zákl. přenesená",J676,0)</f>
        <v>0</v>
      </c>
      <c r="BH676" s="242">
        <f>IF(N676="sníž. přenesená",J676,0)</f>
        <v>0</v>
      </c>
      <c r="BI676" s="242">
        <f>IF(N676="nulová",J676,0)</f>
        <v>0</v>
      </c>
      <c r="BJ676" s="19" t="s">
        <v>83</v>
      </c>
      <c r="BK676" s="242">
        <f>ROUND(I676*H676,2)</f>
        <v>0</v>
      </c>
      <c r="BL676" s="19" t="s">
        <v>355</v>
      </c>
      <c r="BM676" s="241" t="s">
        <v>1046</v>
      </c>
    </row>
    <row r="677" s="2" customFormat="1">
      <c r="A677" s="40"/>
      <c r="B677" s="41"/>
      <c r="C677" s="42"/>
      <c r="D677" s="243" t="s">
        <v>268</v>
      </c>
      <c r="E677" s="42"/>
      <c r="F677" s="244" t="s">
        <v>1039</v>
      </c>
      <c r="G677" s="42"/>
      <c r="H677" s="42"/>
      <c r="I677" s="150"/>
      <c r="J677" s="42"/>
      <c r="K677" s="42"/>
      <c r="L677" s="46"/>
      <c r="M677" s="245"/>
      <c r="N677" s="246"/>
      <c r="O677" s="86"/>
      <c r="P677" s="86"/>
      <c r="Q677" s="86"/>
      <c r="R677" s="86"/>
      <c r="S677" s="86"/>
      <c r="T677" s="87"/>
      <c r="U677" s="40"/>
      <c r="V677" s="40"/>
      <c r="W677" s="40"/>
      <c r="X677" s="40"/>
      <c r="Y677" s="40"/>
      <c r="Z677" s="40"/>
      <c r="AA677" s="40"/>
      <c r="AB677" s="40"/>
      <c r="AC677" s="40"/>
      <c r="AD677" s="40"/>
      <c r="AE677" s="40"/>
      <c r="AT677" s="19" t="s">
        <v>268</v>
      </c>
      <c r="AU677" s="19" t="s">
        <v>83</v>
      </c>
    </row>
    <row r="678" s="14" customFormat="1">
      <c r="A678" s="14"/>
      <c r="B678" s="257"/>
      <c r="C678" s="258"/>
      <c r="D678" s="243" t="s">
        <v>270</v>
      </c>
      <c r="E678" s="259" t="s">
        <v>21</v>
      </c>
      <c r="F678" s="260" t="s">
        <v>1040</v>
      </c>
      <c r="G678" s="258"/>
      <c r="H678" s="261">
        <v>39.740000000000002</v>
      </c>
      <c r="I678" s="262"/>
      <c r="J678" s="258"/>
      <c r="K678" s="258"/>
      <c r="L678" s="263"/>
      <c r="M678" s="264"/>
      <c r="N678" s="265"/>
      <c r="O678" s="265"/>
      <c r="P678" s="265"/>
      <c r="Q678" s="265"/>
      <c r="R678" s="265"/>
      <c r="S678" s="265"/>
      <c r="T678" s="266"/>
      <c r="U678" s="14"/>
      <c r="V678" s="14"/>
      <c r="W678" s="14"/>
      <c r="X678" s="14"/>
      <c r="Y678" s="14"/>
      <c r="Z678" s="14"/>
      <c r="AA678" s="14"/>
      <c r="AB678" s="14"/>
      <c r="AC678" s="14"/>
      <c r="AD678" s="14"/>
      <c r="AE678" s="14"/>
      <c r="AT678" s="267" t="s">
        <v>270</v>
      </c>
      <c r="AU678" s="267" t="s">
        <v>83</v>
      </c>
      <c r="AV678" s="14" t="s">
        <v>83</v>
      </c>
      <c r="AW678" s="14" t="s">
        <v>34</v>
      </c>
      <c r="AX678" s="14" t="s">
        <v>74</v>
      </c>
      <c r="AY678" s="267" t="s">
        <v>259</v>
      </c>
    </row>
    <row r="679" s="15" customFormat="1">
      <c r="A679" s="15"/>
      <c r="B679" s="268"/>
      <c r="C679" s="269"/>
      <c r="D679" s="243" t="s">
        <v>270</v>
      </c>
      <c r="E679" s="270" t="s">
        <v>21</v>
      </c>
      <c r="F679" s="271" t="s">
        <v>273</v>
      </c>
      <c r="G679" s="269"/>
      <c r="H679" s="272">
        <v>39.740000000000002</v>
      </c>
      <c r="I679" s="273"/>
      <c r="J679" s="269"/>
      <c r="K679" s="269"/>
      <c r="L679" s="274"/>
      <c r="M679" s="275"/>
      <c r="N679" s="276"/>
      <c r="O679" s="276"/>
      <c r="P679" s="276"/>
      <c r="Q679" s="276"/>
      <c r="R679" s="276"/>
      <c r="S679" s="276"/>
      <c r="T679" s="277"/>
      <c r="U679" s="15"/>
      <c r="V679" s="15"/>
      <c r="W679" s="15"/>
      <c r="X679" s="15"/>
      <c r="Y679" s="15"/>
      <c r="Z679" s="15"/>
      <c r="AA679" s="15"/>
      <c r="AB679" s="15"/>
      <c r="AC679" s="15"/>
      <c r="AD679" s="15"/>
      <c r="AE679" s="15"/>
      <c r="AT679" s="278" t="s">
        <v>270</v>
      </c>
      <c r="AU679" s="278" t="s">
        <v>83</v>
      </c>
      <c r="AV679" s="15" t="s">
        <v>266</v>
      </c>
      <c r="AW679" s="15" t="s">
        <v>34</v>
      </c>
      <c r="AX679" s="15" t="s">
        <v>81</v>
      </c>
      <c r="AY679" s="278" t="s">
        <v>259</v>
      </c>
    </row>
    <row r="680" s="2" customFormat="1" ht="21.75" customHeight="1">
      <c r="A680" s="40"/>
      <c r="B680" s="41"/>
      <c r="C680" s="230" t="s">
        <v>1047</v>
      </c>
      <c r="D680" s="230" t="s">
        <v>261</v>
      </c>
      <c r="E680" s="231" t="s">
        <v>1048</v>
      </c>
      <c r="F680" s="232" t="s">
        <v>1049</v>
      </c>
      <c r="G680" s="233" t="s">
        <v>449</v>
      </c>
      <c r="H680" s="234">
        <v>24.280000000000001</v>
      </c>
      <c r="I680" s="235"/>
      <c r="J680" s="236">
        <f>ROUND(I680*H680,2)</f>
        <v>0</v>
      </c>
      <c r="K680" s="232" t="s">
        <v>265</v>
      </c>
      <c r="L680" s="46"/>
      <c r="M680" s="237" t="s">
        <v>21</v>
      </c>
      <c r="N680" s="238" t="s">
        <v>46</v>
      </c>
      <c r="O680" s="86"/>
      <c r="P680" s="239">
        <f>O680*H680</f>
        <v>0</v>
      </c>
      <c r="Q680" s="239">
        <v>0.0015</v>
      </c>
      <c r="R680" s="239">
        <f>Q680*H680</f>
        <v>0.036420000000000001</v>
      </c>
      <c r="S680" s="239">
        <v>0</v>
      </c>
      <c r="T680" s="240">
        <f>S680*H680</f>
        <v>0</v>
      </c>
      <c r="U680" s="40"/>
      <c r="V680" s="40"/>
      <c r="W680" s="40"/>
      <c r="X680" s="40"/>
      <c r="Y680" s="40"/>
      <c r="Z680" s="40"/>
      <c r="AA680" s="40"/>
      <c r="AB680" s="40"/>
      <c r="AC680" s="40"/>
      <c r="AD680" s="40"/>
      <c r="AE680" s="40"/>
      <c r="AR680" s="241" t="s">
        <v>355</v>
      </c>
      <c r="AT680" s="241" t="s">
        <v>261</v>
      </c>
      <c r="AU680" s="241" t="s">
        <v>83</v>
      </c>
      <c r="AY680" s="19" t="s">
        <v>259</v>
      </c>
      <c r="BE680" s="242">
        <f>IF(N680="základní",J680,0)</f>
        <v>0</v>
      </c>
      <c r="BF680" s="242">
        <f>IF(N680="snížená",J680,0)</f>
        <v>0</v>
      </c>
      <c r="BG680" s="242">
        <f>IF(N680="zákl. přenesená",J680,0)</f>
        <v>0</v>
      </c>
      <c r="BH680" s="242">
        <f>IF(N680="sníž. přenesená",J680,0)</f>
        <v>0</v>
      </c>
      <c r="BI680" s="242">
        <f>IF(N680="nulová",J680,0)</f>
        <v>0</v>
      </c>
      <c r="BJ680" s="19" t="s">
        <v>83</v>
      </c>
      <c r="BK680" s="242">
        <f>ROUND(I680*H680,2)</f>
        <v>0</v>
      </c>
      <c r="BL680" s="19" t="s">
        <v>355</v>
      </c>
      <c r="BM680" s="241" t="s">
        <v>1050</v>
      </c>
    </row>
    <row r="681" s="2" customFormat="1">
      <c r="A681" s="40"/>
      <c r="B681" s="41"/>
      <c r="C681" s="42"/>
      <c r="D681" s="243" t="s">
        <v>268</v>
      </c>
      <c r="E681" s="42"/>
      <c r="F681" s="244" t="s">
        <v>1039</v>
      </c>
      <c r="G681" s="42"/>
      <c r="H681" s="42"/>
      <c r="I681" s="150"/>
      <c r="J681" s="42"/>
      <c r="K681" s="42"/>
      <c r="L681" s="46"/>
      <c r="M681" s="245"/>
      <c r="N681" s="246"/>
      <c r="O681" s="86"/>
      <c r="P681" s="86"/>
      <c r="Q681" s="86"/>
      <c r="R681" s="86"/>
      <c r="S681" s="86"/>
      <c r="T681" s="87"/>
      <c r="U681" s="40"/>
      <c r="V681" s="40"/>
      <c r="W681" s="40"/>
      <c r="X681" s="40"/>
      <c r="Y681" s="40"/>
      <c r="Z681" s="40"/>
      <c r="AA681" s="40"/>
      <c r="AB681" s="40"/>
      <c r="AC681" s="40"/>
      <c r="AD681" s="40"/>
      <c r="AE681" s="40"/>
      <c r="AT681" s="19" t="s">
        <v>268</v>
      </c>
      <c r="AU681" s="19" t="s">
        <v>83</v>
      </c>
    </row>
    <row r="682" s="14" customFormat="1">
      <c r="A682" s="14"/>
      <c r="B682" s="257"/>
      <c r="C682" s="258"/>
      <c r="D682" s="243" t="s">
        <v>270</v>
      </c>
      <c r="E682" s="259" t="s">
        <v>21</v>
      </c>
      <c r="F682" s="260" t="s">
        <v>1051</v>
      </c>
      <c r="G682" s="258"/>
      <c r="H682" s="261">
        <v>24.280000000000001</v>
      </c>
      <c r="I682" s="262"/>
      <c r="J682" s="258"/>
      <c r="K682" s="258"/>
      <c r="L682" s="263"/>
      <c r="M682" s="264"/>
      <c r="N682" s="265"/>
      <c r="O682" s="265"/>
      <c r="P682" s="265"/>
      <c r="Q682" s="265"/>
      <c r="R682" s="265"/>
      <c r="S682" s="265"/>
      <c r="T682" s="266"/>
      <c r="U682" s="14"/>
      <c r="V682" s="14"/>
      <c r="W682" s="14"/>
      <c r="X682" s="14"/>
      <c r="Y682" s="14"/>
      <c r="Z682" s="14"/>
      <c r="AA682" s="14"/>
      <c r="AB682" s="14"/>
      <c r="AC682" s="14"/>
      <c r="AD682" s="14"/>
      <c r="AE682" s="14"/>
      <c r="AT682" s="267" t="s">
        <v>270</v>
      </c>
      <c r="AU682" s="267" t="s">
        <v>83</v>
      </c>
      <c r="AV682" s="14" t="s">
        <v>83</v>
      </c>
      <c r="AW682" s="14" t="s">
        <v>34</v>
      </c>
      <c r="AX682" s="14" t="s">
        <v>74</v>
      </c>
      <c r="AY682" s="267" t="s">
        <v>259</v>
      </c>
    </row>
    <row r="683" s="15" customFormat="1">
      <c r="A683" s="15"/>
      <c r="B683" s="268"/>
      <c r="C683" s="269"/>
      <c r="D683" s="243" t="s">
        <v>270</v>
      </c>
      <c r="E683" s="270" t="s">
        <v>21</v>
      </c>
      <c r="F683" s="271" t="s">
        <v>273</v>
      </c>
      <c r="G683" s="269"/>
      <c r="H683" s="272">
        <v>24.280000000000001</v>
      </c>
      <c r="I683" s="273"/>
      <c r="J683" s="269"/>
      <c r="K683" s="269"/>
      <c r="L683" s="274"/>
      <c r="M683" s="275"/>
      <c r="N683" s="276"/>
      <c r="O683" s="276"/>
      <c r="P683" s="276"/>
      <c r="Q683" s="276"/>
      <c r="R683" s="276"/>
      <c r="S683" s="276"/>
      <c r="T683" s="277"/>
      <c r="U683" s="15"/>
      <c r="V683" s="15"/>
      <c r="W683" s="15"/>
      <c r="X683" s="15"/>
      <c r="Y683" s="15"/>
      <c r="Z683" s="15"/>
      <c r="AA683" s="15"/>
      <c r="AB683" s="15"/>
      <c r="AC683" s="15"/>
      <c r="AD683" s="15"/>
      <c r="AE683" s="15"/>
      <c r="AT683" s="278" t="s">
        <v>270</v>
      </c>
      <c r="AU683" s="278" t="s">
        <v>83</v>
      </c>
      <c r="AV683" s="15" t="s">
        <v>266</v>
      </c>
      <c r="AW683" s="15" t="s">
        <v>34</v>
      </c>
      <c r="AX683" s="15" t="s">
        <v>81</v>
      </c>
      <c r="AY683" s="278" t="s">
        <v>259</v>
      </c>
    </row>
    <row r="684" s="2" customFormat="1" ht="21.75" customHeight="1">
      <c r="A684" s="40"/>
      <c r="B684" s="41"/>
      <c r="C684" s="230" t="s">
        <v>1052</v>
      </c>
      <c r="D684" s="230" t="s">
        <v>261</v>
      </c>
      <c r="E684" s="231" t="s">
        <v>1053</v>
      </c>
      <c r="F684" s="232" t="s">
        <v>1054</v>
      </c>
      <c r="G684" s="233" t="s">
        <v>449</v>
      </c>
      <c r="H684" s="234">
        <v>25.460000000000001</v>
      </c>
      <c r="I684" s="235"/>
      <c r="J684" s="236">
        <f>ROUND(I684*H684,2)</f>
        <v>0</v>
      </c>
      <c r="K684" s="232" t="s">
        <v>265</v>
      </c>
      <c r="L684" s="46"/>
      <c r="M684" s="237" t="s">
        <v>21</v>
      </c>
      <c r="N684" s="238" t="s">
        <v>46</v>
      </c>
      <c r="O684" s="86"/>
      <c r="P684" s="239">
        <f>O684*H684</f>
        <v>0</v>
      </c>
      <c r="Q684" s="239">
        <v>0.0015</v>
      </c>
      <c r="R684" s="239">
        <f>Q684*H684</f>
        <v>0.038190000000000002</v>
      </c>
      <c r="S684" s="239">
        <v>0</v>
      </c>
      <c r="T684" s="240">
        <f>S684*H684</f>
        <v>0</v>
      </c>
      <c r="U684" s="40"/>
      <c r="V684" s="40"/>
      <c r="W684" s="40"/>
      <c r="X684" s="40"/>
      <c r="Y684" s="40"/>
      <c r="Z684" s="40"/>
      <c r="AA684" s="40"/>
      <c r="AB684" s="40"/>
      <c r="AC684" s="40"/>
      <c r="AD684" s="40"/>
      <c r="AE684" s="40"/>
      <c r="AR684" s="241" t="s">
        <v>355</v>
      </c>
      <c r="AT684" s="241" t="s">
        <v>261</v>
      </c>
      <c r="AU684" s="241" t="s">
        <v>83</v>
      </c>
      <c r="AY684" s="19" t="s">
        <v>259</v>
      </c>
      <c r="BE684" s="242">
        <f>IF(N684="základní",J684,0)</f>
        <v>0</v>
      </c>
      <c r="BF684" s="242">
        <f>IF(N684="snížená",J684,0)</f>
        <v>0</v>
      </c>
      <c r="BG684" s="242">
        <f>IF(N684="zákl. přenesená",J684,0)</f>
        <v>0</v>
      </c>
      <c r="BH684" s="242">
        <f>IF(N684="sníž. přenesená",J684,0)</f>
        <v>0</v>
      </c>
      <c r="BI684" s="242">
        <f>IF(N684="nulová",J684,0)</f>
        <v>0</v>
      </c>
      <c r="BJ684" s="19" t="s">
        <v>83</v>
      </c>
      <c r="BK684" s="242">
        <f>ROUND(I684*H684,2)</f>
        <v>0</v>
      </c>
      <c r="BL684" s="19" t="s">
        <v>355</v>
      </c>
      <c r="BM684" s="241" t="s">
        <v>1055</v>
      </c>
    </row>
    <row r="685" s="2" customFormat="1">
      <c r="A685" s="40"/>
      <c r="B685" s="41"/>
      <c r="C685" s="42"/>
      <c r="D685" s="243" t="s">
        <v>268</v>
      </c>
      <c r="E685" s="42"/>
      <c r="F685" s="244" t="s">
        <v>1039</v>
      </c>
      <c r="G685" s="42"/>
      <c r="H685" s="42"/>
      <c r="I685" s="150"/>
      <c r="J685" s="42"/>
      <c r="K685" s="42"/>
      <c r="L685" s="46"/>
      <c r="M685" s="245"/>
      <c r="N685" s="246"/>
      <c r="O685" s="86"/>
      <c r="P685" s="86"/>
      <c r="Q685" s="86"/>
      <c r="R685" s="86"/>
      <c r="S685" s="86"/>
      <c r="T685" s="87"/>
      <c r="U685" s="40"/>
      <c r="V685" s="40"/>
      <c r="W685" s="40"/>
      <c r="X685" s="40"/>
      <c r="Y685" s="40"/>
      <c r="Z685" s="40"/>
      <c r="AA685" s="40"/>
      <c r="AB685" s="40"/>
      <c r="AC685" s="40"/>
      <c r="AD685" s="40"/>
      <c r="AE685" s="40"/>
      <c r="AT685" s="19" t="s">
        <v>268</v>
      </c>
      <c r="AU685" s="19" t="s">
        <v>83</v>
      </c>
    </row>
    <row r="686" s="14" customFormat="1">
      <c r="A686" s="14"/>
      <c r="B686" s="257"/>
      <c r="C686" s="258"/>
      <c r="D686" s="243" t="s">
        <v>270</v>
      </c>
      <c r="E686" s="259" t="s">
        <v>21</v>
      </c>
      <c r="F686" s="260" t="s">
        <v>1056</v>
      </c>
      <c r="G686" s="258"/>
      <c r="H686" s="261">
        <v>25.460000000000001</v>
      </c>
      <c r="I686" s="262"/>
      <c r="J686" s="258"/>
      <c r="K686" s="258"/>
      <c r="L686" s="263"/>
      <c r="M686" s="264"/>
      <c r="N686" s="265"/>
      <c r="O686" s="265"/>
      <c r="P686" s="265"/>
      <c r="Q686" s="265"/>
      <c r="R686" s="265"/>
      <c r="S686" s="265"/>
      <c r="T686" s="266"/>
      <c r="U686" s="14"/>
      <c r="V686" s="14"/>
      <c r="W686" s="14"/>
      <c r="X686" s="14"/>
      <c r="Y686" s="14"/>
      <c r="Z686" s="14"/>
      <c r="AA686" s="14"/>
      <c r="AB686" s="14"/>
      <c r="AC686" s="14"/>
      <c r="AD686" s="14"/>
      <c r="AE686" s="14"/>
      <c r="AT686" s="267" t="s">
        <v>270</v>
      </c>
      <c r="AU686" s="267" t="s">
        <v>83</v>
      </c>
      <c r="AV686" s="14" t="s">
        <v>83</v>
      </c>
      <c r="AW686" s="14" t="s">
        <v>34</v>
      </c>
      <c r="AX686" s="14" t="s">
        <v>74</v>
      </c>
      <c r="AY686" s="267" t="s">
        <v>259</v>
      </c>
    </row>
    <row r="687" s="15" customFormat="1">
      <c r="A687" s="15"/>
      <c r="B687" s="268"/>
      <c r="C687" s="269"/>
      <c r="D687" s="243" t="s">
        <v>270</v>
      </c>
      <c r="E687" s="270" t="s">
        <v>21</v>
      </c>
      <c r="F687" s="271" t="s">
        <v>273</v>
      </c>
      <c r="G687" s="269"/>
      <c r="H687" s="272">
        <v>25.460000000000001</v>
      </c>
      <c r="I687" s="273"/>
      <c r="J687" s="269"/>
      <c r="K687" s="269"/>
      <c r="L687" s="274"/>
      <c r="M687" s="275"/>
      <c r="N687" s="276"/>
      <c r="O687" s="276"/>
      <c r="P687" s="276"/>
      <c r="Q687" s="276"/>
      <c r="R687" s="276"/>
      <c r="S687" s="276"/>
      <c r="T687" s="277"/>
      <c r="U687" s="15"/>
      <c r="V687" s="15"/>
      <c r="W687" s="15"/>
      <c r="X687" s="15"/>
      <c r="Y687" s="15"/>
      <c r="Z687" s="15"/>
      <c r="AA687" s="15"/>
      <c r="AB687" s="15"/>
      <c r="AC687" s="15"/>
      <c r="AD687" s="15"/>
      <c r="AE687" s="15"/>
      <c r="AT687" s="278" t="s">
        <v>270</v>
      </c>
      <c r="AU687" s="278" t="s">
        <v>83</v>
      </c>
      <c r="AV687" s="15" t="s">
        <v>266</v>
      </c>
      <c r="AW687" s="15" t="s">
        <v>34</v>
      </c>
      <c r="AX687" s="15" t="s">
        <v>81</v>
      </c>
      <c r="AY687" s="278" t="s">
        <v>259</v>
      </c>
    </row>
    <row r="688" s="2" customFormat="1" ht="33" customHeight="1">
      <c r="A688" s="40"/>
      <c r="B688" s="41"/>
      <c r="C688" s="230" t="s">
        <v>1057</v>
      </c>
      <c r="D688" s="230" t="s">
        <v>261</v>
      </c>
      <c r="E688" s="231" t="s">
        <v>1058</v>
      </c>
      <c r="F688" s="232" t="s">
        <v>1059</v>
      </c>
      <c r="G688" s="233" t="s">
        <v>331</v>
      </c>
      <c r="H688" s="234">
        <v>0.94099999999999995</v>
      </c>
      <c r="I688" s="235"/>
      <c r="J688" s="236">
        <f>ROUND(I688*H688,2)</f>
        <v>0</v>
      </c>
      <c r="K688" s="232" t="s">
        <v>265</v>
      </c>
      <c r="L688" s="46"/>
      <c r="M688" s="237" t="s">
        <v>21</v>
      </c>
      <c r="N688" s="238" t="s">
        <v>46</v>
      </c>
      <c r="O688" s="86"/>
      <c r="P688" s="239">
        <f>O688*H688</f>
        <v>0</v>
      </c>
      <c r="Q688" s="239">
        <v>0</v>
      </c>
      <c r="R688" s="239">
        <f>Q688*H688</f>
        <v>0</v>
      </c>
      <c r="S688" s="239">
        <v>0</v>
      </c>
      <c r="T688" s="240">
        <f>S688*H688</f>
        <v>0</v>
      </c>
      <c r="U688" s="40"/>
      <c r="V688" s="40"/>
      <c r="W688" s="40"/>
      <c r="X688" s="40"/>
      <c r="Y688" s="40"/>
      <c r="Z688" s="40"/>
      <c r="AA688" s="40"/>
      <c r="AB688" s="40"/>
      <c r="AC688" s="40"/>
      <c r="AD688" s="40"/>
      <c r="AE688" s="40"/>
      <c r="AR688" s="241" t="s">
        <v>355</v>
      </c>
      <c r="AT688" s="241" t="s">
        <v>261</v>
      </c>
      <c r="AU688" s="241" t="s">
        <v>83</v>
      </c>
      <c r="AY688" s="19" t="s">
        <v>259</v>
      </c>
      <c r="BE688" s="242">
        <f>IF(N688="základní",J688,0)</f>
        <v>0</v>
      </c>
      <c r="BF688" s="242">
        <f>IF(N688="snížená",J688,0)</f>
        <v>0</v>
      </c>
      <c r="BG688" s="242">
        <f>IF(N688="zákl. přenesená",J688,0)</f>
        <v>0</v>
      </c>
      <c r="BH688" s="242">
        <f>IF(N688="sníž. přenesená",J688,0)</f>
        <v>0</v>
      </c>
      <c r="BI688" s="242">
        <f>IF(N688="nulová",J688,0)</f>
        <v>0</v>
      </c>
      <c r="BJ688" s="19" t="s">
        <v>83</v>
      </c>
      <c r="BK688" s="242">
        <f>ROUND(I688*H688,2)</f>
        <v>0</v>
      </c>
      <c r="BL688" s="19" t="s">
        <v>355</v>
      </c>
      <c r="BM688" s="241" t="s">
        <v>1060</v>
      </c>
    </row>
    <row r="689" s="2" customFormat="1">
      <c r="A689" s="40"/>
      <c r="B689" s="41"/>
      <c r="C689" s="42"/>
      <c r="D689" s="243" t="s">
        <v>268</v>
      </c>
      <c r="E689" s="42"/>
      <c r="F689" s="244" t="s">
        <v>1061</v>
      </c>
      <c r="G689" s="42"/>
      <c r="H689" s="42"/>
      <c r="I689" s="150"/>
      <c r="J689" s="42"/>
      <c r="K689" s="42"/>
      <c r="L689" s="46"/>
      <c r="M689" s="245"/>
      <c r="N689" s="246"/>
      <c r="O689" s="86"/>
      <c r="P689" s="86"/>
      <c r="Q689" s="86"/>
      <c r="R689" s="86"/>
      <c r="S689" s="86"/>
      <c r="T689" s="87"/>
      <c r="U689" s="40"/>
      <c r="V689" s="40"/>
      <c r="W689" s="40"/>
      <c r="X689" s="40"/>
      <c r="Y689" s="40"/>
      <c r="Z689" s="40"/>
      <c r="AA689" s="40"/>
      <c r="AB689" s="40"/>
      <c r="AC689" s="40"/>
      <c r="AD689" s="40"/>
      <c r="AE689" s="40"/>
      <c r="AT689" s="19" t="s">
        <v>268</v>
      </c>
      <c r="AU689" s="19" t="s">
        <v>83</v>
      </c>
    </row>
    <row r="690" s="12" customFormat="1" ht="22.8" customHeight="1">
      <c r="A690" s="12"/>
      <c r="B690" s="214"/>
      <c r="C690" s="215"/>
      <c r="D690" s="216" t="s">
        <v>73</v>
      </c>
      <c r="E690" s="228" t="s">
        <v>1062</v>
      </c>
      <c r="F690" s="228" t="s">
        <v>1063</v>
      </c>
      <c r="G690" s="215"/>
      <c r="H690" s="215"/>
      <c r="I690" s="218"/>
      <c r="J690" s="229">
        <f>BK690</f>
        <v>0</v>
      </c>
      <c r="K690" s="215"/>
      <c r="L690" s="220"/>
      <c r="M690" s="221"/>
      <c r="N690" s="222"/>
      <c r="O690" s="222"/>
      <c r="P690" s="223">
        <f>SUM(P691:P702)</f>
        <v>0</v>
      </c>
      <c r="Q690" s="222"/>
      <c r="R690" s="223">
        <f>SUM(R691:R702)</f>
        <v>4.2679462999999993</v>
      </c>
      <c r="S690" s="222"/>
      <c r="T690" s="224">
        <f>SUM(T691:T702)</f>
        <v>0</v>
      </c>
      <c r="U690" s="12"/>
      <c r="V690" s="12"/>
      <c r="W690" s="12"/>
      <c r="X690" s="12"/>
      <c r="Y690" s="12"/>
      <c r="Z690" s="12"/>
      <c r="AA690" s="12"/>
      <c r="AB690" s="12"/>
      <c r="AC690" s="12"/>
      <c r="AD690" s="12"/>
      <c r="AE690" s="12"/>
      <c r="AR690" s="225" t="s">
        <v>83</v>
      </c>
      <c r="AT690" s="226" t="s">
        <v>73</v>
      </c>
      <c r="AU690" s="226" t="s">
        <v>81</v>
      </c>
      <c r="AY690" s="225" t="s">
        <v>259</v>
      </c>
      <c r="BK690" s="227">
        <f>SUM(BK691:BK702)</f>
        <v>0</v>
      </c>
    </row>
    <row r="691" s="2" customFormat="1" ht="33" customHeight="1">
      <c r="A691" s="40"/>
      <c r="B691" s="41"/>
      <c r="C691" s="230" t="s">
        <v>1064</v>
      </c>
      <c r="D691" s="230" t="s">
        <v>261</v>
      </c>
      <c r="E691" s="231" t="s">
        <v>1065</v>
      </c>
      <c r="F691" s="232" t="s">
        <v>1066</v>
      </c>
      <c r="G691" s="233" t="s">
        <v>358</v>
      </c>
      <c r="H691" s="234">
        <v>30.870000000000001</v>
      </c>
      <c r="I691" s="235"/>
      <c r="J691" s="236">
        <f>ROUND(I691*H691,2)</f>
        <v>0</v>
      </c>
      <c r="K691" s="232" t="s">
        <v>265</v>
      </c>
      <c r="L691" s="46"/>
      <c r="M691" s="237" t="s">
        <v>21</v>
      </c>
      <c r="N691" s="238" t="s">
        <v>46</v>
      </c>
      <c r="O691" s="86"/>
      <c r="P691" s="239">
        <f>O691*H691</f>
        <v>0</v>
      </c>
      <c r="Q691" s="239">
        <v>0.0060000000000000001</v>
      </c>
      <c r="R691" s="239">
        <f>Q691*H691</f>
        <v>0.18522000000000002</v>
      </c>
      <c r="S691" s="239">
        <v>0</v>
      </c>
      <c r="T691" s="240">
        <f>S691*H691</f>
        <v>0</v>
      </c>
      <c r="U691" s="40"/>
      <c r="V691" s="40"/>
      <c r="W691" s="40"/>
      <c r="X691" s="40"/>
      <c r="Y691" s="40"/>
      <c r="Z691" s="40"/>
      <c r="AA691" s="40"/>
      <c r="AB691" s="40"/>
      <c r="AC691" s="40"/>
      <c r="AD691" s="40"/>
      <c r="AE691" s="40"/>
      <c r="AR691" s="241" t="s">
        <v>355</v>
      </c>
      <c r="AT691" s="241" t="s">
        <v>261</v>
      </c>
      <c r="AU691" s="241" t="s">
        <v>83</v>
      </c>
      <c r="AY691" s="19" t="s">
        <v>259</v>
      </c>
      <c r="BE691" s="242">
        <f>IF(N691="základní",J691,0)</f>
        <v>0</v>
      </c>
      <c r="BF691" s="242">
        <f>IF(N691="snížená",J691,0)</f>
        <v>0</v>
      </c>
      <c r="BG691" s="242">
        <f>IF(N691="zákl. přenesená",J691,0)</f>
        <v>0</v>
      </c>
      <c r="BH691" s="242">
        <f>IF(N691="sníž. přenesená",J691,0)</f>
        <v>0</v>
      </c>
      <c r="BI691" s="242">
        <f>IF(N691="nulová",J691,0)</f>
        <v>0</v>
      </c>
      <c r="BJ691" s="19" t="s">
        <v>83</v>
      </c>
      <c r="BK691" s="242">
        <f>ROUND(I691*H691,2)</f>
        <v>0</v>
      </c>
      <c r="BL691" s="19" t="s">
        <v>355</v>
      </c>
      <c r="BM691" s="241" t="s">
        <v>1067</v>
      </c>
    </row>
    <row r="692" s="13" customFormat="1">
      <c r="A692" s="13"/>
      <c r="B692" s="247"/>
      <c r="C692" s="248"/>
      <c r="D692" s="243" t="s">
        <v>270</v>
      </c>
      <c r="E692" s="249" t="s">
        <v>21</v>
      </c>
      <c r="F692" s="250" t="s">
        <v>1068</v>
      </c>
      <c r="G692" s="248"/>
      <c r="H692" s="249" t="s">
        <v>21</v>
      </c>
      <c r="I692" s="251"/>
      <c r="J692" s="248"/>
      <c r="K692" s="248"/>
      <c r="L692" s="252"/>
      <c r="M692" s="253"/>
      <c r="N692" s="254"/>
      <c r="O692" s="254"/>
      <c r="P692" s="254"/>
      <c r="Q692" s="254"/>
      <c r="R692" s="254"/>
      <c r="S692" s="254"/>
      <c r="T692" s="255"/>
      <c r="U692" s="13"/>
      <c r="V692" s="13"/>
      <c r="W692" s="13"/>
      <c r="X692" s="13"/>
      <c r="Y692" s="13"/>
      <c r="Z692" s="13"/>
      <c r="AA692" s="13"/>
      <c r="AB692" s="13"/>
      <c r="AC692" s="13"/>
      <c r="AD692" s="13"/>
      <c r="AE692" s="13"/>
      <c r="AT692" s="256" t="s">
        <v>270</v>
      </c>
      <c r="AU692" s="256" t="s">
        <v>83</v>
      </c>
      <c r="AV692" s="13" t="s">
        <v>81</v>
      </c>
      <c r="AW692" s="13" t="s">
        <v>34</v>
      </c>
      <c r="AX692" s="13" t="s">
        <v>74</v>
      </c>
      <c r="AY692" s="256" t="s">
        <v>259</v>
      </c>
    </row>
    <row r="693" s="14" customFormat="1">
      <c r="A693" s="14"/>
      <c r="B693" s="257"/>
      <c r="C693" s="258"/>
      <c r="D693" s="243" t="s">
        <v>270</v>
      </c>
      <c r="E693" s="259" t="s">
        <v>21</v>
      </c>
      <c r="F693" s="260" t="s">
        <v>1069</v>
      </c>
      <c r="G693" s="258"/>
      <c r="H693" s="261">
        <v>30.870000000000001</v>
      </c>
      <c r="I693" s="262"/>
      <c r="J693" s="258"/>
      <c r="K693" s="258"/>
      <c r="L693" s="263"/>
      <c r="M693" s="264"/>
      <c r="N693" s="265"/>
      <c r="O693" s="265"/>
      <c r="P693" s="265"/>
      <c r="Q693" s="265"/>
      <c r="R693" s="265"/>
      <c r="S693" s="265"/>
      <c r="T693" s="266"/>
      <c r="U693" s="14"/>
      <c r="V693" s="14"/>
      <c r="W693" s="14"/>
      <c r="X693" s="14"/>
      <c r="Y693" s="14"/>
      <c r="Z693" s="14"/>
      <c r="AA693" s="14"/>
      <c r="AB693" s="14"/>
      <c r="AC693" s="14"/>
      <c r="AD693" s="14"/>
      <c r="AE693" s="14"/>
      <c r="AT693" s="267" t="s">
        <v>270</v>
      </c>
      <c r="AU693" s="267" t="s">
        <v>83</v>
      </c>
      <c r="AV693" s="14" t="s">
        <v>83</v>
      </c>
      <c r="AW693" s="14" t="s">
        <v>34</v>
      </c>
      <c r="AX693" s="14" t="s">
        <v>74</v>
      </c>
      <c r="AY693" s="267" t="s">
        <v>259</v>
      </c>
    </row>
    <row r="694" s="15" customFormat="1">
      <c r="A694" s="15"/>
      <c r="B694" s="268"/>
      <c r="C694" s="269"/>
      <c r="D694" s="243" t="s">
        <v>270</v>
      </c>
      <c r="E694" s="270" t="s">
        <v>171</v>
      </c>
      <c r="F694" s="271" t="s">
        <v>273</v>
      </c>
      <c r="G694" s="269"/>
      <c r="H694" s="272">
        <v>30.870000000000001</v>
      </c>
      <c r="I694" s="273"/>
      <c r="J694" s="269"/>
      <c r="K694" s="269"/>
      <c r="L694" s="274"/>
      <c r="M694" s="275"/>
      <c r="N694" s="276"/>
      <c r="O694" s="276"/>
      <c r="P694" s="276"/>
      <c r="Q694" s="276"/>
      <c r="R694" s="276"/>
      <c r="S694" s="276"/>
      <c r="T694" s="277"/>
      <c r="U694" s="15"/>
      <c r="V694" s="15"/>
      <c r="W694" s="15"/>
      <c r="X694" s="15"/>
      <c r="Y694" s="15"/>
      <c r="Z694" s="15"/>
      <c r="AA694" s="15"/>
      <c r="AB694" s="15"/>
      <c r="AC694" s="15"/>
      <c r="AD694" s="15"/>
      <c r="AE694" s="15"/>
      <c r="AT694" s="278" t="s">
        <v>270</v>
      </c>
      <c r="AU694" s="278" t="s">
        <v>83</v>
      </c>
      <c r="AV694" s="15" t="s">
        <v>266</v>
      </c>
      <c r="AW694" s="15" t="s">
        <v>34</v>
      </c>
      <c r="AX694" s="15" t="s">
        <v>81</v>
      </c>
      <c r="AY694" s="278" t="s">
        <v>259</v>
      </c>
    </row>
    <row r="695" s="2" customFormat="1" ht="16.5" customHeight="1">
      <c r="A695" s="40"/>
      <c r="B695" s="41"/>
      <c r="C695" s="280" t="s">
        <v>1070</v>
      </c>
      <c r="D695" s="280" t="s">
        <v>438</v>
      </c>
      <c r="E695" s="281" t="s">
        <v>1071</v>
      </c>
      <c r="F695" s="282" t="s">
        <v>1072</v>
      </c>
      <c r="G695" s="283" t="s">
        <v>358</v>
      </c>
      <c r="H695" s="284">
        <v>31.486999999999998</v>
      </c>
      <c r="I695" s="285"/>
      <c r="J695" s="286">
        <f>ROUND(I695*H695,2)</f>
        <v>0</v>
      </c>
      <c r="K695" s="282" t="s">
        <v>265</v>
      </c>
      <c r="L695" s="287"/>
      <c r="M695" s="288" t="s">
        <v>21</v>
      </c>
      <c r="N695" s="289" t="s">
        <v>46</v>
      </c>
      <c r="O695" s="86"/>
      <c r="P695" s="239">
        <f>O695*H695</f>
        <v>0</v>
      </c>
      <c r="Q695" s="239">
        <v>0.00089999999999999998</v>
      </c>
      <c r="R695" s="239">
        <f>Q695*H695</f>
        <v>0.028338299999999997</v>
      </c>
      <c r="S695" s="239">
        <v>0</v>
      </c>
      <c r="T695" s="240">
        <f>S695*H695</f>
        <v>0</v>
      </c>
      <c r="U695" s="40"/>
      <c r="V695" s="40"/>
      <c r="W695" s="40"/>
      <c r="X695" s="40"/>
      <c r="Y695" s="40"/>
      <c r="Z695" s="40"/>
      <c r="AA695" s="40"/>
      <c r="AB695" s="40"/>
      <c r="AC695" s="40"/>
      <c r="AD695" s="40"/>
      <c r="AE695" s="40"/>
      <c r="AR695" s="241" t="s">
        <v>455</v>
      </c>
      <c r="AT695" s="241" t="s">
        <v>438</v>
      </c>
      <c r="AU695" s="241" t="s">
        <v>83</v>
      </c>
      <c r="AY695" s="19" t="s">
        <v>259</v>
      </c>
      <c r="BE695" s="242">
        <f>IF(N695="základní",J695,0)</f>
        <v>0</v>
      </c>
      <c r="BF695" s="242">
        <f>IF(N695="snížená",J695,0)</f>
        <v>0</v>
      </c>
      <c r="BG695" s="242">
        <f>IF(N695="zákl. přenesená",J695,0)</f>
        <v>0</v>
      </c>
      <c r="BH695" s="242">
        <f>IF(N695="sníž. přenesená",J695,0)</f>
        <v>0</v>
      </c>
      <c r="BI695" s="242">
        <f>IF(N695="nulová",J695,0)</f>
        <v>0</v>
      </c>
      <c r="BJ695" s="19" t="s">
        <v>83</v>
      </c>
      <c r="BK695" s="242">
        <f>ROUND(I695*H695,2)</f>
        <v>0</v>
      </c>
      <c r="BL695" s="19" t="s">
        <v>355</v>
      </c>
      <c r="BM695" s="241" t="s">
        <v>1073</v>
      </c>
    </row>
    <row r="696" s="14" customFormat="1">
      <c r="A696" s="14"/>
      <c r="B696" s="257"/>
      <c r="C696" s="258"/>
      <c r="D696" s="243" t="s">
        <v>270</v>
      </c>
      <c r="E696" s="258"/>
      <c r="F696" s="260" t="s">
        <v>1074</v>
      </c>
      <c r="G696" s="258"/>
      <c r="H696" s="261">
        <v>31.486999999999998</v>
      </c>
      <c r="I696" s="262"/>
      <c r="J696" s="258"/>
      <c r="K696" s="258"/>
      <c r="L696" s="263"/>
      <c r="M696" s="264"/>
      <c r="N696" s="265"/>
      <c r="O696" s="265"/>
      <c r="P696" s="265"/>
      <c r="Q696" s="265"/>
      <c r="R696" s="265"/>
      <c r="S696" s="265"/>
      <c r="T696" s="266"/>
      <c r="U696" s="14"/>
      <c r="V696" s="14"/>
      <c r="W696" s="14"/>
      <c r="X696" s="14"/>
      <c r="Y696" s="14"/>
      <c r="Z696" s="14"/>
      <c r="AA696" s="14"/>
      <c r="AB696" s="14"/>
      <c r="AC696" s="14"/>
      <c r="AD696" s="14"/>
      <c r="AE696" s="14"/>
      <c r="AT696" s="267" t="s">
        <v>270</v>
      </c>
      <c r="AU696" s="267" t="s">
        <v>83</v>
      </c>
      <c r="AV696" s="14" t="s">
        <v>83</v>
      </c>
      <c r="AW696" s="14" t="s">
        <v>4</v>
      </c>
      <c r="AX696" s="14" t="s">
        <v>81</v>
      </c>
      <c r="AY696" s="267" t="s">
        <v>259</v>
      </c>
    </row>
    <row r="697" s="2" customFormat="1" ht="44.25" customHeight="1">
      <c r="A697" s="40"/>
      <c r="B697" s="41"/>
      <c r="C697" s="230" t="s">
        <v>1075</v>
      </c>
      <c r="D697" s="230" t="s">
        <v>261</v>
      </c>
      <c r="E697" s="231" t="s">
        <v>1076</v>
      </c>
      <c r="F697" s="232" t="s">
        <v>1077</v>
      </c>
      <c r="G697" s="233" t="s">
        <v>264</v>
      </c>
      <c r="H697" s="234">
        <v>77.968999999999994</v>
      </c>
      <c r="I697" s="235"/>
      <c r="J697" s="236">
        <f>ROUND(I697*H697,2)</f>
        <v>0</v>
      </c>
      <c r="K697" s="232" t="s">
        <v>265</v>
      </c>
      <c r="L697" s="46"/>
      <c r="M697" s="237" t="s">
        <v>21</v>
      </c>
      <c r="N697" s="238" t="s">
        <v>46</v>
      </c>
      <c r="O697" s="86"/>
      <c r="P697" s="239">
        <f>O697*H697</f>
        <v>0</v>
      </c>
      <c r="Q697" s="239">
        <v>0.051999999999999998</v>
      </c>
      <c r="R697" s="239">
        <f>Q697*H697</f>
        <v>4.0543879999999994</v>
      </c>
      <c r="S697" s="239">
        <v>0</v>
      </c>
      <c r="T697" s="240">
        <f>S697*H697</f>
        <v>0</v>
      </c>
      <c r="U697" s="40"/>
      <c r="V697" s="40"/>
      <c r="W697" s="40"/>
      <c r="X697" s="40"/>
      <c r="Y697" s="40"/>
      <c r="Z697" s="40"/>
      <c r="AA697" s="40"/>
      <c r="AB697" s="40"/>
      <c r="AC697" s="40"/>
      <c r="AD697" s="40"/>
      <c r="AE697" s="40"/>
      <c r="AR697" s="241" t="s">
        <v>355</v>
      </c>
      <c r="AT697" s="241" t="s">
        <v>261</v>
      </c>
      <c r="AU697" s="241" t="s">
        <v>83</v>
      </c>
      <c r="AY697" s="19" t="s">
        <v>259</v>
      </c>
      <c r="BE697" s="242">
        <f>IF(N697="základní",J697,0)</f>
        <v>0</v>
      </c>
      <c r="BF697" s="242">
        <f>IF(N697="snížená",J697,0)</f>
        <v>0</v>
      </c>
      <c r="BG697" s="242">
        <f>IF(N697="zákl. přenesená",J697,0)</f>
        <v>0</v>
      </c>
      <c r="BH697" s="242">
        <f>IF(N697="sníž. přenesená",J697,0)</f>
        <v>0</v>
      </c>
      <c r="BI697" s="242">
        <f>IF(N697="nulová",J697,0)</f>
        <v>0</v>
      </c>
      <c r="BJ697" s="19" t="s">
        <v>83</v>
      </c>
      <c r="BK697" s="242">
        <f>ROUND(I697*H697,2)</f>
        <v>0</v>
      </c>
      <c r="BL697" s="19" t="s">
        <v>355</v>
      </c>
      <c r="BM697" s="241" t="s">
        <v>1078</v>
      </c>
    </row>
    <row r="698" s="13" customFormat="1">
      <c r="A698" s="13"/>
      <c r="B698" s="247"/>
      <c r="C698" s="248"/>
      <c r="D698" s="243" t="s">
        <v>270</v>
      </c>
      <c r="E698" s="249" t="s">
        <v>21</v>
      </c>
      <c r="F698" s="250" t="s">
        <v>1079</v>
      </c>
      <c r="G698" s="248"/>
      <c r="H698" s="249" t="s">
        <v>21</v>
      </c>
      <c r="I698" s="251"/>
      <c r="J698" s="248"/>
      <c r="K698" s="248"/>
      <c r="L698" s="252"/>
      <c r="M698" s="253"/>
      <c r="N698" s="254"/>
      <c r="O698" s="254"/>
      <c r="P698" s="254"/>
      <c r="Q698" s="254"/>
      <c r="R698" s="254"/>
      <c r="S698" s="254"/>
      <c r="T698" s="255"/>
      <c r="U698" s="13"/>
      <c r="V698" s="13"/>
      <c r="W698" s="13"/>
      <c r="X698" s="13"/>
      <c r="Y698" s="13"/>
      <c r="Z698" s="13"/>
      <c r="AA698" s="13"/>
      <c r="AB698" s="13"/>
      <c r="AC698" s="13"/>
      <c r="AD698" s="13"/>
      <c r="AE698" s="13"/>
      <c r="AT698" s="256" t="s">
        <v>270</v>
      </c>
      <c r="AU698" s="256" t="s">
        <v>83</v>
      </c>
      <c r="AV698" s="13" t="s">
        <v>81</v>
      </c>
      <c r="AW698" s="13" t="s">
        <v>34</v>
      </c>
      <c r="AX698" s="13" t="s">
        <v>74</v>
      </c>
      <c r="AY698" s="256" t="s">
        <v>259</v>
      </c>
    </row>
    <row r="699" s="14" customFormat="1">
      <c r="A699" s="14"/>
      <c r="B699" s="257"/>
      <c r="C699" s="258"/>
      <c r="D699" s="243" t="s">
        <v>270</v>
      </c>
      <c r="E699" s="259" t="s">
        <v>21</v>
      </c>
      <c r="F699" s="260" t="s">
        <v>1080</v>
      </c>
      <c r="G699" s="258"/>
      <c r="H699" s="261">
        <v>77.968999999999994</v>
      </c>
      <c r="I699" s="262"/>
      <c r="J699" s="258"/>
      <c r="K699" s="258"/>
      <c r="L699" s="263"/>
      <c r="M699" s="264"/>
      <c r="N699" s="265"/>
      <c r="O699" s="265"/>
      <c r="P699" s="265"/>
      <c r="Q699" s="265"/>
      <c r="R699" s="265"/>
      <c r="S699" s="265"/>
      <c r="T699" s="266"/>
      <c r="U699" s="14"/>
      <c r="V699" s="14"/>
      <c r="W699" s="14"/>
      <c r="X699" s="14"/>
      <c r="Y699" s="14"/>
      <c r="Z699" s="14"/>
      <c r="AA699" s="14"/>
      <c r="AB699" s="14"/>
      <c r="AC699" s="14"/>
      <c r="AD699" s="14"/>
      <c r="AE699" s="14"/>
      <c r="AT699" s="267" t="s">
        <v>270</v>
      </c>
      <c r="AU699" s="267" t="s">
        <v>83</v>
      </c>
      <c r="AV699" s="14" t="s">
        <v>83</v>
      </c>
      <c r="AW699" s="14" t="s">
        <v>34</v>
      </c>
      <c r="AX699" s="14" t="s">
        <v>74</v>
      </c>
      <c r="AY699" s="267" t="s">
        <v>259</v>
      </c>
    </row>
    <row r="700" s="15" customFormat="1">
      <c r="A700" s="15"/>
      <c r="B700" s="268"/>
      <c r="C700" s="269"/>
      <c r="D700" s="243" t="s">
        <v>270</v>
      </c>
      <c r="E700" s="270" t="s">
        <v>21</v>
      </c>
      <c r="F700" s="271" t="s">
        <v>273</v>
      </c>
      <c r="G700" s="269"/>
      <c r="H700" s="272">
        <v>77.968999999999994</v>
      </c>
      <c r="I700" s="273"/>
      <c r="J700" s="269"/>
      <c r="K700" s="269"/>
      <c r="L700" s="274"/>
      <c r="M700" s="275"/>
      <c r="N700" s="276"/>
      <c r="O700" s="276"/>
      <c r="P700" s="276"/>
      <c r="Q700" s="276"/>
      <c r="R700" s="276"/>
      <c r="S700" s="276"/>
      <c r="T700" s="277"/>
      <c r="U700" s="15"/>
      <c r="V700" s="15"/>
      <c r="W700" s="15"/>
      <c r="X700" s="15"/>
      <c r="Y700" s="15"/>
      <c r="Z700" s="15"/>
      <c r="AA700" s="15"/>
      <c r="AB700" s="15"/>
      <c r="AC700" s="15"/>
      <c r="AD700" s="15"/>
      <c r="AE700" s="15"/>
      <c r="AT700" s="278" t="s">
        <v>270</v>
      </c>
      <c r="AU700" s="278" t="s">
        <v>83</v>
      </c>
      <c r="AV700" s="15" t="s">
        <v>266</v>
      </c>
      <c r="AW700" s="15" t="s">
        <v>34</v>
      </c>
      <c r="AX700" s="15" t="s">
        <v>81</v>
      </c>
      <c r="AY700" s="278" t="s">
        <v>259</v>
      </c>
    </row>
    <row r="701" s="2" customFormat="1" ht="33" customHeight="1">
      <c r="A701" s="40"/>
      <c r="B701" s="41"/>
      <c r="C701" s="230" t="s">
        <v>1081</v>
      </c>
      <c r="D701" s="230" t="s">
        <v>261</v>
      </c>
      <c r="E701" s="231" t="s">
        <v>1082</v>
      </c>
      <c r="F701" s="232" t="s">
        <v>1083</v>
      </c>
      <c r="G701" s="233" t="s">
        <v>331</v>
      </c>
      <c r="H701" s="234">
        <v>4.2679999999999998</v>
      </c>
      <c r="I701" s="235"/>
      <c r="J701" s="236">
        <f>ROUND(I701*H701,2)</f>
        <v>0</v>
      </c>
      <c r="K701" s="232" t="s">
        <v>265</v>
      </c>
      <c r="L701" s="46"/>
      <c r="M701" s="237" t="s">
        <v>21</v>
      </c>
      <c r="N701" s="238" t="s">
        <v>46</v>
      </c>
      <c r="O701" s="86"/>
      <c r="P701" s="239">
        <f>O701*H701</f>
        <v>0</v>
      </c>
      <c r="Q701" s="239">
        <v>0</v>
      </c>
      <c r="R701" s="239">
        <f>Q701*H701</f>
        <v>0</v>
      </c>
      <c r="S701" s="239">
        <v>0</v>
      </c>
      <c r="T701" s="240">
        <f>S701*H701</f>
        <v>0</v>
      </c>
      <c r="U701" s="40"/>
      <c r="V701" s="40"/>
      <c r="W701" s="40"/>
      <c r="X701" s="40"/>
      <c r="Y701" s="40"/>
      <c r="Z701" s="40"/>
      <c r="AA701" s="40"/>
      <c r="AB701" s="40"/>
      <c r="AC701" s="40"/>
      <c r="AD701" s="40"/>
      <c r="AE701" s="40"/>
      <c r="AR701" s="241" t="s">
        <v>355</v>
      </c>
      <c r="AT701" s="241" t="s">
        <v>261</v>
      </c>
      <c r="AU701" s="241" t="s">
        <v>83</v>
      </c>
      <c r="AY701" s="19" t="s">
        <v>259</v>
      </c>
      <c r="BE701" s="242">
        <f>IF(N701="základní",J701,0)</f>
        <v>0</v>
      </c>
      <c r="BF701" s="242">
        <f>IF(N701="snížená",J701,0)</f>
        <v>0</v>
      </c>
      <c r="BG701" s="242">
        <f>IF(N701="zákl. přenesená",J701,0)</f>
        <v>0</v>
      </c>
      <c r="BH701" s="242">
        <f>IF(N701="sníž. přenesená",J701,0)</f>
        <v>0</v>
      </c>
      <c r="BI701" s="242">
        <f>IF(N701="nulová",J701,0)</f>
        <v>0</v>
      </c>
      <c r="BJ701" s="19" t="s">
        <v>83</v>
      </c>
      <c r="BK701" s="242">
        <f>ROUND(I701*H701,2)</f>
        <v>0</v>
      </c>
      <c r="BL701" s="19" t="s">
        <v>355</v>
      </c>
      <c r="BM701" s="241" t="s">
        <v>1084</v>
      </c>
    </row>
    <row r="702" s="2" customFormat="1">
      <c r="A702" s="40"/>
      <c r="B702" s="41"/>
      <c r="C702" s="42"/>
      <c r="D702" s="243" t="s">
        <v>268</v>
      </c>
      <c r="E702" s="42"/>
      <c r="F702" s="244" t="s">
        <v>1085</v>
      </c>
      <c r="G702" s="42"/>
      <c r="H702" s="42"/>
      <c r="I702" s="150"/>
      <c r="J702" s="42"/>
      <c r="K702" s="42"/>
      <c r="L702" s="46"/>
      <c r="M702" s="245"/>
      <c r="N702" s="246"/>
      <c r="O702" s="86"/>
      <c r="P702" s="86"/>
      <c r="Q702" s="86"/>
      <c r="R702" s="86"/>
      <c r="S702" s="86"/>
      <c r="T702" s="87"/>
      <c r="U702" s="40"/>
      <c r="V702" s="40"/>
      <c r="W702" s="40"/>
      <c r="X702" s="40"/>
      <c r="Y702" s="40"/>
      <c r="Z702" s="40"/>
      <c r="AA702" s="40"/>
      <c r="AB702" s="40"/>
      <c r="AC702" s="40"/>
      <c r="AD702" s="40"/>
      <c r="AE702" s="40"/>
      <c r="AT702" s="19" t="s">
        <v>268</v>
      </c>
      <c r="AU702" s="19" t="s">
        <v>83</v>
      </c>
    </row>
    <row r="703" s="12" customFormat="1" ht="22.8" customHeight="1">
      <c r="A703" s="12"/>
      <c r="B703" s="214"/>
      <c r="C703" s="215"/>
      <c r="D703" s="216" t="s">
        <v>73</v>
      </c>
      <c r="E703" s="228" t="s">
        <v>1086</v>
      </c>
      <c r="F703" s="228" t="s">
        <v>1087</v>
      </c>
      <c r="G703" s="215"/>
      <c r="H703" s="215"/>
      <c r="I703" s="218"/>
      <c r="J703" s="229">
        <f>BK703</f>
        <v>0</v>
      </c>
      <c r="K703" s="215"/>
      <c r="L703" s="220"/>
      <c r="M703" s="221"/>
      <c r="N703" s="222"/>
      <c r="O703" s="222"/>
      <c r="P703" s="223">
        <f>SUM(P704:P710)</f>
        <v>0</v>
      </c>
      <c r="Q703" s="222"/>
      <c r="R703" s="223">
        <f>SUM(R704:R710)</f>
        <v>0.033419999999999998</v>
      </c>
      <c r="S703" s="222"/>
      <c r="T703" s="224">
        <f>SUM(T704:T710)</f>
        <v>0</v>
      </c>
      <c r="U703" s="12"/>
      <c r="V703" s="12"/>
      <c r="W703" s="12"/>
      <c r="X703" s="12"/>
      <c r="Y703" s="12"/>
      <c r="Z703" s="12"/>
      <c r="AA703" s="12"/>
      <c r="AB703" s="12"/>
      <c r="AC703" s="12"/>
      <c r="AD703" s="12"/>
      <c r="AE703" s="12"/>
      <c r="AR703" s="225" t="s">
        <v>83</v>
      </c>
      <c r="AT703" s="226" t="s">
        <v>73</v>
      </c>
      <c r="AU703" s="226" t="s">
        <v>81</v>
      </c>
      <c r="AY703" s="225" t="s">
        <v>259</v>
      </c>
      <c r="BK703" s="227">
        <f>SUM(BK704:BK710)</f>
        <v>0</v>
      </c>
    </row>
    <row r="704" s="2" customFormat="1" ht="44.25" customHeight="1">
      <c r="A704" s="40"/>
      <c r="B704" s="41"/>
      <c r="C704" s="230" t="s">
        <v>1088</v>
      </c>
      <c r="D704" s="230" t="s">
        <v>261</v>
      </c>
      <c r="E704" s="231" t="s">
        <v>1089</v>
      </c>
      <c r="F704" s="232" t="s">
        <v>1090</v>
      </c>
      <c r="G704" s="233" t="s">
        <v>432</v>
      </c>
      <c r="H704" s="234">
        <v>2</v>
      </c>
      <c r="I704" s="235"/>
      <c r="J704" s="236">
        <f>ROUND(I704*H704,2)</f>
        <v>0</v>
      </c>
      <c r="K704" s="232" t="s">
        <v>265</v>
      </c>
      <c r="L704" s="46"/>
      <c r="M704" s="237" t="s">
        <v>21</v>
      </c>
      <c r="N704" s="238" t="s">
        <v>46</v>
      </c>
      <c r="O704" s="86"/>
      <c r="P704" s="239">
        <f>O704*H704</f>
        <v>0</v>
      </c>
      <c r="Q704" s="239">
        <v>0.00021000000000000001</v>
      </c>
      <c r="R704" s="239">
        <f>Q704*H704</f>
        <v>0.00042000000000000002</v>
      </c>
      <c r="S704" s="239">
        <v>0</v>
      </c>
      <c r="T704" s="240">
        <f>S704*H704</f>
        <v>0</v>
      </c>
      <c r="U704" s="40"/>
      <c r="V704" s="40"/>
      <c r="W704" s="40"/>
      <c r="X704" s="40"/>
      <c r="Y704" s="40"/>
      <c r="Z704" s="40"/>
      <c r="AA704" s="40"/>
      <c r="AB704" s="40"/>
      <c r="AC704" s="40"/>
      <c r="AD704" s="40"/>
      <c r="AE704" s="40"/>
      <c r="AR704" s="241" t="s">
        <v>355</v>
      </c>
      <c r="AT704" s="241" t="s">
        <v>261</v>
      </c>
      <c r="AU704" s="241" t="s">
        <v>83</v>
      </c>
      <c r="AY704" s="19" t="s">
        <v>259</v>
      </c>
      <c r="BE704" s="242">
        <f>IF(N704="základní",J704,0)</f>
        <v>0</v>
      </c>
      <c r="BF704" s="242">
        <f>IF(N704="snížená",J704,0)</f>
        <v>0</v>
      </c>
      <c r="BG704" s="242">
        <f>IF(N704="zákl. přenesená",J704,0)</f>
        <v>0</v>
      </c>
      <c r="BH704" s="242">
        <f>IF(N704="sníž. přenesená",J704,0)</f>
        <v>0</v>
      </c>
      <c r="BI704" s="242">
        <f>IF(N704="nulová",J704,0)</f>
        <v>0</v>
      </c>
      <c r="BJ704" s="19" t="s">
        <v>83</v>
      </c>
      <c r="BK704" s="242">
        <f>ROUND(I704*H704,2)</f>
        <v>0</v>
      </c>
      <c r="BL704" s="19" t="s">
        <v>355</v>
      </c>
      <c r="BM704" s="241" t="s">
        <v>1091</v>
      </c>
    </row>
    <row r="705" s="2" customFormat="1">
      <c r="A705" s="40"/>
      <c r="B705" s="41"/>
      <c r="C705" s="42"/>
      <c r="D705" s="243" t="s">
        <v>268</v>
      </c>
      <c r="E705" s="42"/>
      <c r="F705" s="244" t="s">
        <v>1092</v>
      </c>
      <c r="G705" s="42"/>
      <c r="H705" s="42"/>
      <c r="I705" s="150"/>
      <c r="J705" s="42"/>
      <c r="K705" s="42"/>
      <c r="L705" s="46"/>
      <c r="M705" s="245"/>
      <c r="N705" s="246"/>
      <c r="O705" s="86"/>
      <c r="P705" s="86"/>
      <c r="Q705" s="86"/>
      <c r="R705" s="86"/>
      <c r="S705" s="86"/>
      <c r="T705" s="87"/>
      <c r="U705" s="40"/>
      <c r="V705" s="40"/>
      <c r="W705" s="40"/>
      <c r="X705" s="40"/>
      <c r="Y705" s="40"/>
      <c r="Z705" s="40"/>
      <c r="AA705" s="40"/>
      <c r="AB705" s="40"/>
      <c r="AC705" s="40"/>
      <c r="AD705" s="40"/>
      <c r="AE705" s="40"/>
      <c r="AT705" s="19" t="s">
        <v>268</v>
      </c>
      <c r="AU705" s="19" t="s">
        <v>83</v>
      </c>
    </row>
    <row r="706" s="14" customFormat="1">
      <c r="A706" s="14"/>
      <c r="B706" s="257"/>
      <c r="C706" s="258"/>
      <c r="D706" s="243" t="s">
        <v>270</v>
      </c>
      <c r="E706" s="259" t="s">
        <v>21</v>
      </c>
      <c r="F706" s="260" t="s">
        <v>83</v>
      </c>
      <c r="G706" s="258"/>
      <c r="H706" s="261">
        <v>2</v>
      </c>
      <c r="I706" s="262"/>
      <c r="J706" s="258"/>
      <c r="K706" s="258"/>
      <c r="L706" s="263"/>
      <c r="M706" s="264"/>
      <c r="N706" s="265"/>
      <c r="O706" s="265"/>
      <c r="P706" s="265"/>
      <c r="Q706" s="265"/>
      <c r="R706" s="265"/>
      <c r="S706" s="265"/>
      <c r="T706" s="266"/>
      <c r="U706" s="14"/>
      <c r="V706" s="14"/>
      <c r="W706" s="14"/>
      <c r="X706" s="14"/>
      <c r="Y706" s="14"/>
      <c r="Z706" s="14"/>
      <c r="AA706" s="14"/>
      <c r="AB706" s="14"/>
      <c r="AC706" s="14"/>
      <c r="AD706" s="14"/>
      <c r="AE706" s="14"/>
      <c r="AT706" s="267" t="s">
        <v>270</v>
      </c>
      <c r="AU706" s="267" t="s">
        <v>83</v>
      </c>
      <c r="AV706" s="14" t="s">
        <v>83</v>
      </c>
      <c r="AW706" s="14" t="s">
        <v>34</v>
      </c>
      <c r="AX706" s="14" t="s">
        <v>74</v>
      </c>
      <c r="AY706" s="267" t="s">
        <v>259</v>
      </c>
    </row>
    <row r="707" s="15" customFormat="1">
      <c r="A707" s="15"/>
      <c r="B707" s="268"/>
      <c r="C707" s="269"/>
      <c r="D707" s="243" t="s">
        <v>270</v>
      </c>
      <c r="E707" s="270" t="s">
        <v>21</v>
      </c>
      <c r="F707" s="271" t="s">
        <v>273</v>
      </c>
      <c r="G707" s="269"/>
      <c r="H707" s="272">
        <v>2</v>
      </c>
      <c r="I707" s="273"/>
      <c r="J707" s="269"/>
      <c r="K707" s="269"/>
      <c r="L707" s="274"/>
      <c r="M707" s="275"/>
      <c r="N707" s="276"/>
      <c r="O707" s="276"/>
      <c r="P707" s="276"/>
      <c r="Q707" s="276"/>
      <c r="R707" s="276"/>
      <c r="S707" s="276"/>
      <c r="T707" s="277"/>
      <c r="U707" s="15"/>
      <c r="V707" s="15"/>
      <c r="W707" s="15"/>
      <c r="X707" s="15"/>
      <c r="Y707" s="15"/>
      <c r="Z707" s="15"/>
      <c r="AA707" s="15"/>
      <c r="AB707" s="15"/>
      <c r="AC707" s="15"/>
      <c r="AD707" s="15"/>
      <c r="AE707" s="15"/>
      <c r="AT707" s="278" t="s">
        <v>270</v>
      </c>
      <c r="AU707" s="278" t="s">
        <v>83</v>
      </c>
      <c r="AV707" s="15" t="s">
        <v>266</v>
      </c>
      <c r="AW707" s="15" t="s">
        <v>34</v>
      </c>
      <c r="AX707" s="15" t="s">
        <v>81</v>
      </c>
      <c r="AY707" s="278" t="s">
        <v>259</v>
      </c>
    </row>
    <row r="708" s="2" customFormat="1" ht="33" customHeight="1">
      <c r="A708" s="40"/>
      <c r="B708" s="41"/>
      <c r="C708" s="280" t="s">
        <v>1093</v>
      </c>
      <c r="D708" s="280" t="s">
        <v>438</v>
      </c>
      <c r="E708" s="281" t="s">
        <v>1094</v>
      </c>
      <c r="F708" s="282" t="s">
        <v>1095</v>
      </c>
      <c r="G708" s="283" t="s">
        <v>432</v>
      </c>
      <c r="H708" s="284">
        <v>2</v>
      </c>
      <c r="I708" s="285"/>
      <c r="J708" s="286">
        <f>ROUND(I708*H708,2)</f>
        <v>0</v>
      </c>
      <c r="K708" s="282" t="s">
        <v>265</v>
      </c>
      <c r="L708" s="287"/>
      <c r="M708" s="288" t="s">
        <v>21</v>
      </c>
      <c r="N708" s="289" t="s">
        <v>46</v>
      </c>
      <c r="O708" s="86"/>
      <c r="P708" s="239">
        <f>O708*H708</f>
        <v>0</v>
      </c>
      <c r="Q708" s="239">
        <v>0.016500000000000001</v>
      </c>
      <c r="R708" s="239">
        <f>Q708*H708</f>
        <v>0.033000000000000002</v>
      </c>
      <c r="S708" s="239">
        <v>0</v>
      </c>
      <c r="T708" s="240">
        <f>S708*H708</f>
        <v>0</v>
      </c>
      <c r="U708" s="40"/>
      <c r="V708" s="40"/>
      <c r="W708" s="40"/>
      <c r="X708" s="40"/>
      <c r="Y708" s="40"/>
      <c r="Z708" s="40"/>
      <c r="AA708" s="40"/>
      <c r="AB708" s="40"/>
      <c r="AC708" s="40"/>
      <c r="AD708" s="40"/>
      <c r="AE708" s="40"/>
      <c r="AR708" s="241" t="s">
        <v>455</v>
      </c>
      <c r="AT708" s="241" t="s">
        <v>438</v>
      </c>
      <c r="AU708" s="241" t="s">
        <v>83</v>
      </c>
      <c r="AY708" s="19" t="s">
        <v>259</v>
      </c>
      <c r="BE708" s="242">
        <f>IF(N708="základní",J708,0)</f>
        <v>0</v>
      </c>
      <c r="BF708" s="242">
        <f>IF(N708="snížená",J708,0)</f>
        <v>0</v>
      </c>
      <c r="BG708" s="242">
        <f>IF(N708="zákl. přenesená",J708,0)</f>
        <v>0</v>
      </c>
      <c r="BH708" s="242">
        <f>IF(N708="sníž. přenesená",J708,0)</f>
        <v>0</v>
      </c>
      <c r="BI708" s="242">
        <f>IF(N708="nulová",J708,0)</f>
        <v>0</v>
      </c>
      <c r="BJ708" s="19" t="s">
        <v>83</v>
      </c>
      <c r="BK708" s="242">
        <f>ROUND(I708*H708,2)</f>
        <v>0</v>
      </c>
      <c r="BL708" s="19" t="s">
        <v>355</v>
      </c>
      <c r="BM708" s="241" t="s">
        <v>1096</v>
      </c>
    </row>
    <row r="709" s="2" customFormat="1" ht="33" customHeight="1">
      <c r="A709" s="40"/>
      <c r="B709" s="41"/>
      <c r="C709" s="230" t="s">
        <v>1097</v>
      </c>
      <c r="D709" s="230" t="s">
        <v>261</v>
      </c>
      <c r="E709" s="231" t="s">
        <v>1098</v>
      </c>
      <c r="F709" s="232" t="s">
        <v>1099</v>
      </c>
      <c r="G709" s="233" t="s">
        <v>331</v>
      </c>
      <c r="H709" s="234">
        <v>0.033000000000000002</v>
      </c>
      <c r="I709" s="235"/>
      <c r="J709" s="236">
        <f>ROUND(I709*H709,2)</f>
        <v>0</v>
      </c>
      <c r="K709" s="232" t="s">
        <v>265</v>
      </c>
      <c r="L709" s="46"/>
      <c r="M709" s="237" t="s">
        <v>21</v>
      </c>
      <c r="N709" s="238" t="s">
        <v>46</v>
      </c>
      <c r="O709" s="86"/>
      <c r="P709" s="239">
        <f>O709*H709</f>
        <v>0</v>
      </c>
      <c r="Q709" s="239">
        <v>0</v>
      </c>
      <c r="R709" s="239">
        <f>Q709*H709</f>
        <v>0</v>
      </c>
      <c r="S709" s="239">
        <v>0</v>
      </c>
      <c r="T709" s="240">
        <f>S709*H709</f>
        <v>0</v>
      </c>
      <c r="U709" s="40"/>
      <c r="V709" s="40"/>
      <c r="W709" s="40"/>
      <c r="X709" s="40"/>
      <c r="Y709" s="40"/>
      <c r="Z709" s="40"/>
      <c r="AA709" s="40"/>
      <c r="AB709" s="40"/>
      <c r="AC709" s="40"/>
      <c r="AD709" s="40"/>
      <c r="AE709" s="40"/>
      <c r="AR709" s="241" t="s">
        <v>355</v>
      </c>
      <c r="AT709" s="241" t="s">
        <v>261</v>
      </c>
      <c r="AU709" s="241" t="s">
        <v>83</v>
      </c>
      <c r="AY709" s="19" t="s">
        <v>259</v>
      </c>
      <c r="BE709" s="242">
        <f>IF(N709="základní",J709,0)</f>
        <v>0</v>
      </c>
      <c r="BF709" s="242">
        <f>IF(N709="snížená",J709,0)</f>
        <v>0</v>
      </c>
      <c r="BG709" s="242">
        <f>IF(N709="zákl. přenesená",J709,0)</f>
        <v>0</v>
      </c>
      <c r="BH709" s="242">
        <f>IF(N709="sníž. přenesená",J709,0)</f>
        <v>0</v>
      </c>
      <c r="BI709" s="242">
        <f>IF(N709="nulová",J709,0)</f>
        <v>0</v>
      </c>
      <c r="BJ709" s="19" t="s">
        <v>83</v>
      </c>
      <c r="BK709" s="242">
        <f>ROUND(I709*H709,2)</f>
        <v>0</v>
      </c>
      <c r="BL709" s="19" t="s">
        <v>355</v>
      </c>
      <c r="BM709" s="241" t="s">
        <v>1100</v>
      </c>
    </row>
    <row r="710" s="2" customFormat="1">
      <c r="A710" s="40"/>
      <c r="B710" s="41"/>
      <c r="C710" s="42"/>
      <c r="D710" s="243" t="s">
        <v>268</v>
      </c>
      <c r="E710" s="42"/>
      <c r="F710" s="244" t="s">
        <v>1008</v>
      </c>
      <c r="G710" s="42"/>
      <c r="H710" s="42"/>
      <c r="I710" s="150"/>
      <c r="J710" s="42"/>
      <c r="K710" s="42"/>
      <c r="L710" s="46"/>
      <c r="M710" s="245"/>
      <c r="N710" s="246"/>
      <c r="O710" s="86"/>
      <c r="P710" s="86"/>
      <c r="Q710" s="86"/>
      <c r="R710" s="86"/>
      <c r="S710" s="86"/>
      <c r="T710" s="87"/>
      <c r="U710" s="40"/>
      <c r="V710" s="40"/>
      <c r="W710" s="40"/>
      <c r="X710" s="40"/>
      <c r="Y710" s="40"/>
      <c r="Z710" s="40"/>
      <c r="AA710" s="40"/>
      <c r="AB710" s="40"/>
      <c r="AC710" s="40"/>
      <c r="AD710" s="40"/>
      <c r="AE710" s="40"/>
      <c r="AT710" s="19" t="s">
        <v>268</v>
      </c>
      <c r="AU710" s="19" t="s">
        <v>83</v>
      </c>
    </row>
    <row r="711" s="12" customFormat="1" ht="22.8" customHeight="1">
      <c r="A711" s="12"/>
      <c r="B711" s="214"/>
      <c r="C711" s="215"/>
      <c r="D711" s="216" t="s">
        <v>73</v>
      </c>
      <c r="E711" s="228" t="s">
        <v>1101</v>
      </c>
      <c r="F711" s="228" t="s">
        <v>1102</v>
      </c>
      <c r="G711" s="215"/>
      <c r="H711" s="215"/>
      <c r="I711" s="218"/>
      <c r="J711" s="229">
        <f>BK711</f>
        <v>0</v>
      </c>
      <c r="K711" s="215"/>
      <c r="L711" s="220"/>
      <c r="M711" s="221"/>
      <c r="N711" s="222"/>
      <c r="O711" s="222"/>
      <c r="P711" s="223">
        <f>SUM(P712:P727)</f>
        <v>0</v>
      </c>
      <c r="Q711" s="222"/>
      <c r="R711" s="223">
        <f>SUM(R712:R727)</f>
        <v>4.0569105800000003</v>
      </c>
      <c r="S711" s="222"/>
      <c r="T711" s="224">
        <f>SUM(T712:T727)</f>
        <v>1.4730300000000001</v>
      </c>
      <c r="U711" s="12"/>
      <c r="V711" s="12"/>
      <c r="W711" s="12"/>
      <c r="X711" s="12"/>
      <c r="Y711" s="12"/>
      <c r="Z711" s="12"/>
      <c r="AA711" s="12"/>
      <c r="AB711" s="12"/>
      <c r="AC711" s="12"/>
      <c r="AD711" s="12"/>
      <c r="AE711" s="12"/>
      <c r="AR711" s="225" t="s">
        <v>83</v>
      </c>
      <c r="AT711" s="226" t="s">
        <v>73</v>
      </c>
      <c r="AU711" s="226" t="s">
        <v>81</v>
      </c>
      <c r="AY711" s="225" t="s">
        <v>259</v>
      </c>
      <c r="BK711" s="227">
        <f>SUM(BK712:BK727)</f>
        <v>0</v>
      </c>
    </row>
    <row r="712" s="2" customFormat="1" ht="16.5" customHeight="1">
      <c r="A712" s="40"/>
      <c r="B712" s="41"/>
      <c r="C712" s="230" t="s">
        <v>1103</v>
      </c>
      <c r="D712" s="230" t="s">
        <v>261</v>
      </c>
      <c r="E712" s="231" t="s">
        <v>1104</v>
      </c>
      <c r="F712" s="232" t="s">
        <v>1105</v>
      </c>
      <c r="G712" s="233" t="s">
        <v>427</v>
      </c>
      <c r="H712" s="234">
        <v>1</v>
      </c>
      <c r="I712" s="235"/>
      <c r="J712" s="236">
        <f>ROUND(I712*H712,2)</f>
        <v>0</v>
      </c>
      <c r="K712" s="232" t="s">
        <v>401</v>
      </c>
      <c r="L712" s="46"/>
      <c r="M712" s="237" t="s">
        <v>21</v>
      </c>
      <c r="N712" s="238" t="s">
        <v>46</v>
      </c>
      <c r="O712" s="86"/>
      <c r="P712" s="239">
        <f>O712*H712</f>
        <v>0</v>
      </c>
      <c r="Q712" s="239">
        <v>0.5</v>
      </c>
      <c r="R712" s="239">
        <f>Q712*H712</f>
        <v>0.5</v>
      </c>
      <c r="S712" s="239">
        <v>0</v>
      </c>
      <c r="T712" s="240">
        <f>S712*H712</f>
        <v>0</v>
      </c>
      <c r="U712" s="40"/>
      <c r="V712" s="40"/>
      <c r="W712" s="40"/>
      <c r="X712" s="40"/>
      <c r="Y712" s="40"/>
      <c r="Z712" s="40"/>
      <c r="AA712" s="40"/>
      <c r="AB712" s="40"/>
      <c r="AC712" s="40"/>
      <c r="AD712" s="40"/>
      <c r="AE712" s="40"/>
      <c r="AR712" s="241" t="s">
        <v>355</v>
      </c>
      <c r="AT712" s="241" t="s">
        <v>261</v>
      </c>
      <c r="AU712" s="241" t="s">
        <v>83</v>
      </c>
      <c r="AY712" s="19" t="s">
        <v>259</v>
      </c>
      <c r="BE712" s="242">
        <f>IF(N712="základní",J712,0)</f>
        <v>0</v>
      </c>
      <c r="BF712" s="242">
        <f>IF(N712="snížená",J712,0)</f>
        <v>0</v>
      </c>
      <c r="BG712" s="242">
        <f>IF(N712="zákl. přenesená",J712,0)</f>
        <v>0</v>
      </c>
      <c r="BH712" s="242">
        <f>IF(N712="sníž. přenesená",J712,0)</f>
        <v>0</v>
      </c>
      <c r="BI712" s="242">
        <f>IF(N712="nulová",J712,0)</f>
        <v>0</v>
      </c>
      <c r="BJ712" s="19" t="s">
        <v>83</v>
      </c>
      <c r="BK712" s="242">
        <f>ROUND(I712*H712,2)</f>
        <v>0</v>
      </c>
      <c r="BL712" s="19" t="s">
        <v>355</v>
      </c>
      <c r="BM712" s="241" t="s">
        <v>1106</v>
      </c>
    </row>
    <row r="713" s="2" customFormat="1" ht="44.25" customHeight="1">
      <c r="A713" s="40"/>
      <c r="B713" s="41"/>
      <c r="C713" s="230" t="s">
        <v>1107</v>
      </c>
      <c r="D713" s="230" t="s">
        <v>261</v>
      </c>
      <c r="E713" s="231" t="s">
        <v>1108</v>
      </c>
      <c r="F713" s="232" t="s">
        <v>1109</v>
      </c>
      <c r="G713" s="233" t="s">
        <v>358</v>
      </c>
      <c r="H713" s="234">
        <v>297.882</v>
      </c>
      <c r="I713" s="235"/>
      <c r="J713" s="236">
        <f>ROUND(I713*H713,2)</f>
        <v>0</v>
      </c>
      <c r="K713" s="232" t="s">
        <v>265</v>
      </c>
      <c r="L713" s="46"/>
      <c r="M713" s="237" t="s">
        <v>21</v>
      </c>
      <c r="N713" s="238" t="s">
        <v>46</v>
      </c>
      <c r="O713" s="86"/>
      <c r="P713" s="239">
        <f>O713*H713</f>
        <v>0</v>
      </c>
      <c r="Q713" s="239">
        <v>0.011520000000000001</v>
      </c>
      <c r="R713" s="239">
        <f>Q713*H713</f>
        <v>3.4316006400000001</v>
      </c>
      <c r="S713" s="239">
        <v>0</v>
      </c>
      <c r="T713" s="240">
        <f>S713*H713</f>
        <v>0</v>
      </c>
      <c r="U713" s="40"/>
      <c r="V713" s="40"/>
      <c r="W713" s="40"/>
      <c r="X713" s="40"/>
      <c r="Y713" s="40"/>
      <c r="Z713" s="40"/>
      <c r="AA713" s="40"/>
      <c r="AB713" s="40"/>
      <c r="AC713" s="40"/>
      <c r="AD713" s="40"/>
      <c r="AE713" s="40"/>
      <c r="AR713" s="241" t="s">
        <v>355</v>
      </c>
      <c r="AT713" s="241" t="s">
        <v>261</v>
      </c>
      <c r="AU713" s="241" t="s">
        <v>83</v>
      </c>
      <c r="AY713" s="19" t="s">
        <v>259</v>
      </c>
      <c r="BE713" s="242">
        <f>IF(N713="základní",J713,0)</f>
        <v>0</v>
      </c>
      <c r="BF713" s="242">
        <f>IF(N713="snížená",J713,0)</f>
        <v>0</v>
      </c>
      <c r="BG713" s="242">
        <f>IF(N713="zákl. přenesená",J713,0)</f>
        <v>0</v>
      </c>
      <c r="BH713" s="242">
        <f>IF(N713="sníž. přenesená",J713,0)</f>
        <v>0</v>
      </c>
      <c r="BI713" s="242">
        <f>IF(N713="nulová",J713,0)</f>
        <v>0</v>
      </c>
      <c r="BJ713" s="19" t="s">
        <v>83</v>
      </c>
      <c r="BK713" s="242">
        <f>ROUND(I713*H713,2)</f>
        <v>0</v>
      </c>
      <c r="BL713" s="19" t="s">
        <v>355</v>
      </c>
      <c r="BM713" s="241" t="s">
        <v>1110</v>
      </c>
    </row>
    <row r="714" s="2" customFormat="1">
      <c r="A714" s="40"/>
      <c r="B714" s="41"/>
      <c r="C714" s="42"/>
      <c r="D714" s="243" t="s">
        <v>268</v>
      </c>
      <c r="E714" s="42"/>
      <c r="F714" s="244" t="s">
        <v>1111</v>
      </c>
      <c r="G714" s="42"/>
      <c r="H714" s="42"/>
      <c r="I714" s="150"/>
      <c r="J714" s="42"/>
      <c r="K714" s="42"/>
      <c r="L714" s="46"/>
      <c r="M714" s="245"/>
      <c r="N714" s="246"/>
      <c r="O714" s="86"/>
      <c r="P714" s="86"/>
      <c r="Q714" s="86"/>
      <c r="R714" s="86"/>
      <c r="S714" s="86"/>
      <c r="T714" s="87"/>
      <c r="U714" s="40"/>
      <c r="V714" s="40"/>
      <c r="W714" s="40"/>
      <c r="X714" s="40"/>
      <c r="Y714" s="40"/>
      <c r="Z714" s="40"/>
      <c r="AA714" s="40"/>
      <c r="AB714" s="40"/>
      <c r="AC714" s="40"/>
      <c r="AD714" s="40"/>
      <c r="AE714" s="40"/>
      <c r="AT714" s="19" t="s">
        <v>268</v>
      </c>
      <c r="AU714" s="19" t="s">
        <v>83</v>
      </c>
    </row>
    <row r="715" s="13" customFormat="1">
      <c r="A715" s="13"/>
      <c r="B715" s="247"/>
      <c r="C715" s="248"/>
      <c r="D715" s="243" t="s">
        <v>270</v>
      </c>
      <c r="E715" s="249" t="s">
        <v>21</v>
      </c>
      <c r="F715" s="250" t="s">
        <v>1015</v>
      </c>
      <c r="G715" s="248"/>
      <c r="H715" s="249" t="s">
        <v>21</v>
      </c>
      <c r="I715" s="251"/>
      <c r="J715" s="248"/>
      <c r="K715" s="248"/>
      <c r="L715" s="252"/>
      <c r="M715" s="253"/>
      <c r="N715" s="254"/>
      <c r="O715" s="254"/>
      <c r="P715" s="254"/>
      <c r="Q715" s="254"/>
      <c r="R715" s="254"/>
      <c r="S715" s="254"/>
      <c r="T715" s="255"/>
      <c r="U715" s="13"/>
      <c r="V715" s="13"/>
      <c r="W715" s="13"/>
      <c r="X715" s="13"/>
      <c r="Y715" s="13"/>
      <c r="Z715" s="13"/>
      <c r="AA715" s="13"/>
      <c r="AB715" s="13"/>
      <c r="AC715" s="13"/>
      <c r="AD715" s="13"/>
      <c r="AE715" s="13"/>
      <c r="AT715" s="256" t="s">
        <v>270</v>
      </c>
      <c r="AU715" s="256" t="s">
        <v>83</v>
      </c>
      <c r="AV715" s="13" t="s">
        <v>81</v>
      </c>
      <c r="AW715" s="13" t="s">
        <v>34</v>
      </c>
      <c r="AX715" s="13" t="s">
        <v>74</v>
      </c>
      <c r="AY715" s="256" t="s">
        <v>259</v>
      </c>
    </row>
    <row r="716" s="14" customFormat="1">
      <c r="A716" s="14"/>
      <c r="B716" s="257"/>
      <c r="C716" s="258"/>
      <c r="D716" s="243" t="s">
        <v>270</v>
      </c>
      <c r="E716" s="259" t="s">
        <v>21</v>
      </c>
      <c r="F716" s="260" t="s">
        <v>1016</v>
      </c>
      <c r="G716" s="258"/>
      <c r="H716" s="261">
        <v>297.882</v>
      </c>
      <c r="I716" s="262"/>
      <c r="J716" s="258"/>
      <c r="K716" s="258"/>
      <c r="L716" s="263"/>
      <c r="M716" s="264"/>
      <c r="N716" s="265"/>
      <c r="O716" s="265"/>
      <c r="P716" s="265"/>
      <c r="Q716" s="265"/>
      <c r="R716" s="265"/>
      <c r="S716" s="265"/>
      <c r="T716" s="266"/>
      <c r="U716" s="14"/>
      <c r="V716" s="14"/>
      <c r="W716" s="14"/>
      <c r="X716" s="14"/>
      <c r="Y716" s="14"/>
      <c r="Z716" s="14"/>
      <c r="AA716" s="14"/>
      <c r="AB716" s="14"/>
      <c r="AC716" s="14"/>
      <c r="AD716" s="14"/>
      <c r="AE716" s="14"/>
      <c r="AT716" s="267" t="s">
        <v>270</v>
      </c>
      <c r="AU716" s="267" t="s">
        <v>83</v>
      </c>
      <c r="AV716" s="14" t="s">
        <v>83</v>
      </c>
      <c r="AW716" s="14" t="s">
        <v>34</v>
      </c>
      <c r="AX716" s="14" t="s">
        <v>74</v>
      </c>
      <c r="AY716" s="267" t="s">
        <v>259</v>
      </c>
    </row>
    <row r="717" s="15" customFormat="1">
      <c r="A717" s="15"/>
      <c r="B717" s="268"/>
      <c r="C717" s="269"/>
      <c r="D717" s="243" t="s">
        <v>270</v>
      </c>
      <c r="E717" s="270" t="s">
        <v>21</v>
      </c>
      <c r="F717" s="271" t="s">
        <v>273</v>
      </c>
      <c r="G717" s="269"/>
      <c r="H717" s="272">
        <v>297.882</v>
      </c>
      <c r="I717" s="273"/>
      <c r="J717" s="269"/>
      <c r="K717" s="269"/>
      <c r="L717" s="274"/>
      <c r="M717" s="275"/>
      <c r="N717" s="276"/>
      <c r="O717" s="276"/>
      <c r="P717" s="276"/>
      <c r="Q717" s="276"/>
      <c r="R717" s="276"/>
      <c r="S717" s="276"/>
      <c r="T717" s="277"/>
      <c r="U717" s="15"/>
      <c r="V717" s="15"/>
      <c r="W717" s="15"/>
      <c r="X717" s="15"/>
      <c r="Y717" s="15"/>
      <c r="Z717" s="15"/>
      <c r="AA717" s="15"/>
      <c r="AB717" s="15"/>
      <c r="AC717" s="15"/>
      <c r="AD717" s="15"/>
      <c r="AE717" s="15"/>
      <c r="AT717" s="278" t="s">
        <v>270</v>
      </c>
      <c r="AU717" s="278" t="s">
        <v>83</v>
      </c>
      <c r="AV717" s="15" t="s">
        <v>266</v>
      </c>
      <c r="AW717" s="15" t="s">
        <v>34</v>
      </c>
      <c r="AX717" s="15" t="s">
        <v>81</v>
      </c>
      <c r="AY717" s="278" t="s">
        <v>259</v>
      </c>
    </row>
    <row r="718" s="2" customFormat="1" ht="44.25" customHeight="1">
      <c r="A718" s="40"/>
      <c r="B718" s="41"/>
      <c r="C718" s="230" t="s">
        <v>1112</v>
      </c>
      <c r="D718" s="230" t="s">
        <v>261</v>
      </c>
      <c r="E718" s="231" t="s">
        <v>1113</v>
      </c>
      <c r="F718" s="232" t="s">
        <v>1114</v>
      </c>
      <c r="G718" s="233" t="s">
        <v>358</v>
      </c>
      <c r="H718" s="234">
        <v>294.60599999999999</v>
      </c>
      <c r="I718" s="235"/>
      <c r="J718" s="236">
        <f>ROUND(I718*H718,2)</f>
        <v>0</v>
      </c>
      <c r="K718" s="232" t="s">
        <v>265</v>
      </c>
      <c r="L718" s="46"/>
      <c r="M718" s="237" t="s">
        <v>21</v>
      </c>
      <c r="N718" s="238" t="s">
        <v>46</v>
      </c>
      <c r="O718" s="86"/>
      <c r="P718" s="239">
        <f>O718*H718</f>
        <v>0</v>
      </c>
      <c r="Q718" s="239">
        <v>0</v>
      </c>
      <c r="R718" s="239">
        <f>Q718*H718</f>
        <v>0</v>
      </c>
      <c r="S718" s="239">
        <v>0.0050000000000000001</v>
      </c>
      <c r="T718" s="240">
        <f>S718*H718</f>
        <v>1.4730300000000001</v>
      </c>
      <c r="U718" s="40"/>
      <c r="V718" s="40"/>
      <c r="W718" s="40"/>
      <c r="X718" s="40"/>
      <c r="Y718" s="40"/>
      <c r="Z718" s="40"/>
      <c r="AA718" s="40"/>
      <c r="AB718" s="40"/>
      <c r="AC718" s="40"/>
      <c r="AD718" s="40"/>
      <c r="AE718" s="40"/>
      <c r="AR718" s="241" t="s">
        <v>355</v>
      </c>
      <c r="AT718" s="241" t="s">
        <v>261</v>
      </c>
      <c r="AU718" s="241" t="s">
        <v>83</v>
      </c>
      <c r="AY718" s="19" t="s">
        <v>259</v>
      </c>
      <c r="BE718" s="242">
        <f>IF(N718="základní",J718,0)</f>
        <v>0</v>
      </c>
      <c r="BF718" s="242">
        <f>IF(N718="snížená",J718,0)</f>
        <v>0</v>
      </c>
      <c r="BG718" s="242">
        <f>IF(N718="zákl. přenesená",J718,0)</f>
        <v>0</v>
      </c>
      <c r="BH718" s="242">
        <f>IF(N718="sníž. přenesená",J718,0)</f>
        <v>0</v>
      </c>
      <c r="BI718" s="242">
        <f>IF(N718="nulová",J718,0)</f>
        <v>0</v>
      </c>
      <c r="BJ718" s="19" t="s">
        <v>83</v>
      </c>
      <c r="BK718" s="242">
        <f>ROUND(I718*H718,2)</f>
        <v>0</v>
      </c>
      <c r="BL718" s="19" t="s">
        <v>355</v>
      </c>
      <c r="BM718" s="241" t="s">
        <v>1115</v>
      </c>
    </row>
    <row r="719" s="13" customFormat="1">
      <c r="A719" s="13"/>
      <c r="B719" s="247"/>
      <c r="C719" s="248"/>
      <c r="D719" s="243" t="s">
        <v>270</v>
      </c>
      <c r="E719" s="249" t="s">
        <v>21</v>
      </c>
      <c r="F719" s="250" t="s">
        <v>1116</v>
      </c>
      <c r="G719" s="248"/>
      <c r="H719" s="249" t="s">
        <v>21</v>
      </c>
      <c r="I719" s="251"/>
      <c r="J719" s="248"/>
      <c r="K719" s="248"/>
      <c r="L719" s="252"/>
      <c r="M719" s="253"/>
      <c r="N719" s="254"/>
      <c r="O719" s="254"/>
      <c r="P719" s="254"/>
      <c r="Q719" s="254"/>
      <c r="R719" s="254"/>
      <c r="S719" s="254"/>
      <c r="T719" s="255"/>
      <c r="U719" s="13"/>
      <c r="V719" s="13"/>
      <c r="W719" s="13"/>
      <c r="X719" s="13"/>
      <c r="Y719" s="13"/>
      <c r="Z719" s="13"/>
      <c r="AA719" s="13"/>
      <c r="AB719" s="13"/>
      <c r="AC719" s="13"/>
      <c r="AD719" s="13"/>
      <c r="AE719" s="13"/>
      <c r="AT719" s="256" t="s">
        <v>270</v>
      </c>
      <c r="AU719" s="256" t="s">
        <v>83</v>
      </c>
      <c r="AV719" s="13" t="s">
        <v>81</v>
      </c>
      <c r="AW719" s="13" t="s">
        <v>34</v>
      </c>
      <c r="AX719" s="13" t="s">
        <v>74</v>
      </c>
      <c r="AY719" s="256" t="s">
        <v>259</v>
      </c>
    </row>
    <row r="720" s="14" customFormat="1">
      <c r="A720" s="14"/>
      <c r="B720" s="257"/>
      <c r="C720" s="258"/>
      <c r="D720" s="243" t="s">
        <v>270</v>
      </c>
      <c r="E720" s="259" t="s">
        <v>21</v>
      </c>
      <c r="F720" s="260" t="s">
        <v>1117</v>
      </c>
      <c r="G720" s="258"/>
      <c r="H720" s="261">
        <v>294.60599999999999</v>
      </c>
      <c r="I720" s="262"/>
      <c r="J720" s="258"/>
      <c r="K720" s="258"/>
      <c r="L720" s="263"/>
      <c r="M720" s="264"/>
      <c r="N720" s="265"/>
      <c r="O720" s="265"/>
      <c r="P720" s="265"/>
      <c r="Q720" s="265"/>
      <c r="R720" s="265"/>
      <c r="S720" s="265"/>
      <c r="T720" s="266"/>
      <c r="U720" s="14"/>
      <c r="V720" s="14"/>
      <c r="W720" s="14"/>
      <c r="X720" s="14"/>
      <c r="Y720" s="14"/>
      <c r="Z720" s="14"/>
      <c r="AA720" s="14"/>
      <c r="AB720" s="14"/>
      <c r="AC720" s="14"/>
      <c r="AD720" s="14"/>
      <c r="AE720" s="14"/>
      <c r="AT720" s="267" t="s">
        <v>270</v>
      </c>
      <c r="AU720" s="267" t="s">
        <v>83</v>
      </c>
      <c r="AV720" s="14" t="s">
        <v>83</v>
      </c>
      <c r="AW720" s="14" t="s">
        <v>34</v>
      </c>
      <c r="AX720" s="14" t="s">
        <v>74</v>
      </c>
      <c r="AY720" s="267" t="s">
        <v>259</v>
      </c>
    </row>
    <row r="721" s="15" customFormat="1">
      <c r="A721" s="15"/>
      <c r="B721" s="268"/>
      <c r="C721" s="269"/>
      <c r="D721" s="243" t="s">
        <v>270</v>
      </c>
      <c r="E721" s="270" t="s">
        <v>21</v>
      </c>
      <c r="F721" s="271" t="s">
        <v>273</v>
      </c>
      <c r="G721" s="269"/>
      <c r="H721" s="272">
        <v>294.60599999999999</v>
      </c>
      <c r="I721" s="273"/>
      <c r="J721" s="269"/>
      <c r="K721" s="269"/>
      <c r="L721" s="274"/>
      <c r="M721" s="275"/>
      <c r="N721" s="276"/>
      <c r="O721" s="276"/>
      <c r="P721" s="276"/>
      <c r="Q721" s="276"/>
      <c r="R721" s="276"/>
      <c r="S721" s="276"/>
      <c r="T721" s="277"/>
      <c r="U721" s="15"/>
      <c r="V721" s="15"/>
      <c r="W721" s="15"/>
      <c r="X721" s="15"/>
      <c r="Y721" s="15"/>
      <c r="Z721" s="15"/>
      <c r="AA721" s="15"/>
      <c r="AB721" s="15"/>
      <c r="AC721" s="15"/>
      <c r="AD721" s="15"/>
      <c r="AE721" s="15"/>
      <c r="AT721" s="278" t="s">
        <v>270</v>
      </c>
      <c r="AU721" s="278" t="s">
        <v>83</v>
      </c>
      <c r="AV721" s="15" t="s">
        <v>266</v>
      </c>
      <c r="AW721" s="15" t="s">
        <v>34</v>
      </c>
      <c r="AX721" s="15" t="s">
        <v>81</v>
      </c>
      <c r="AY721" s="278" t="s">
        <v>259</v>
      </c>
    </row>
    <row r="722" s="2" customFormat="1" ht="33" customHeight="1">
      <c r="A722" s="40"/>
      <c r="B722" s="41"/>
      <c r="C722" s="230" t="s">
        <v>1118</v>
      </c>
      <c r="D722" s="230" t="s">
        <v>261</v>
      </c>
      <c r="E722" s="231" t="s">
        <v>1119</v>
      </c>
      <c r="F722" s="232" t="s">
        <v>1120</v>
      </c>
      <c r="G722" s="233" t="s">
        <v>264</v>
      </c>
      <c r="H722" s="234">
        <v>5.3620000000000001</v>
      </c>
      <c r="I722" s="235"/>
      <c r="J722" s="236">
        <f>ROUND(I722*H722,2)</f>
        <v>0</v>
      </c>
      <c r="K722" s="232" t="s">
        <v>265</v>
      </c>
      <c r="L722" s="46"/>
      <c r="M722" s="237" t="s">
        <v>21</v>
      </c>
      <c r="N722" s="238" t="s">
        <v>46</v>
      </c>
      <c r="O722" s="86"/>
      <c r="P722" s="239">
        <f>O722*H722</f>
        <v>0</v>
      </c>
      <c r="Q722" s="239">
        <v>0.023369999999999998</v>
      </c>
      <c r="R722" s="239">
        <f>Q722*H722</f>
        <v>0.12530993999999998</v>
      </c>
      <c r="S722" s="239">
        <v>0</v>
      </c>
      <c r="T722" s="240">
        <f>S722*H722</f>
        <v>0</v>
      </c>
      <c r="U722" s="40"/>
      <c r="V722" s="40"/>
      <c r="W722" s="40"/>
      <c r="X722" s="40"/>
      <c r="Y722" s="40"/>
      <c r="Z722" s="40"/>
      <c r="AA722" s="40"/>
      <c r="AB722" s="40"/>
      <c r="AC722" s="40"/>
      <c r="AD722" s="40"/>
      <c r="AE722" s="40"/>
      <c r="AR722" s="241" t="s">
        <v>355</v>
      </c>
      <c r="AT722" s="241" t="s">
        <v>261</v>
      </c>
      <c r="AU722" s="241" t="s">
        <v>83</v>
      </c>
      <c r="AY722" s="19" t="s">
        <v>259</v>
      </c>
      <c r="BE722" s="242">
        <f>IF(N722="základní",J722,0)</f>
        <v>0</v>
      </c>
      <c r="BF722" s="242">
        <f>IF(N722="snížená",J722,0)</f>
        <v>0</v>
      </c>
      <c r="BG722" s="242">
        <f>IF(N722="zákl. přenesená",J722,0)</f>
        <v>0</v>
      </c>
      <c r="BH722" s="242">
        <f>IF(N722="sníž. přenesená",J722,0)</f>
        <v>0</v>
      </c>
      <c r="BI722" s="242">
        <f>IF(N722="nulová",J722,0)</f>
        <v>0</v>
      </c>
      <c r="BJ722" s="19" t="s">
        <v>83</v>
      </c>
      <c r="BK722" s="242">
        <f>ROUND(I722*H722,2)</f>
        <v>0</v>
      </c>
      <c r="BL722" s="19" t="s">
        <v>355</v>
      </c>
      <c r="BM722" s="241" t="s">
        <v>1121</v>
      </c>
    </row>
    <row r="723" s="2" customFormat="1">
      <c r="A723" s="40"/>
      <c r="B723" s="41"/>
      <c r="C723" s="42"/>
      <c r="D723" s="243" t="s">
        <v>268</v>
      </c>
      <c r="E723" s="42"/>
      <c r="F723" s="244" t="s">
        <v>1122</v>
      </c>
      <c r="G723" s="42"/>
      <c r="H723" s="42"/>
      <c r="I723" s="150"/>
      <c r="J723" s="42"/>
      <c r="K723" s="42"/>
      <c r="L723" s="46"/>
      <c r="M723" s="245"/>
      <c r="N723" s="246"/>
      <c r="O723" s="86"/>
      <c r="P723" s="86"/>
      <c r="Q723" s="86"/>
      <c r="R723" s="86"/>
      <c r="S723" s="86"/>
      <c r="T723" s="87"/>
      <c r="U723" s="40"/>
      <c r="V723" s="40"/>
      <c r="W723" s="40"/>
      <c r="X723" s="40"/>
      <c r="Y723" s="40"/>
      <c r="Z723" s="40"/>
      <c r="AA723" s="40"/>
      <c r="AB723" s="40"/>
      <c r="AC723" s="40"/>
      <c r="AD723" s="40"/>
      <c r="AE723" s="40"/>
      <c r="AT723" s="19" t="s">
        <v>268</v>
      </c>
      <c r="AU723" s="19" t="s">
        <v>83</v>
      </c>
    </row>
    <row r="724" s="14" customFormat="1">
      <c r="A724" s="14"/>
      <c r="B724" s="257"/>
      <c r="C724" s="258"/>
      <c r="D724" s="243" t="s">
        <v>270</v>
      </c>
      <c r="E724" s="259" t="s">
        <v>21</v>
      </c>
      <c r="F724" s="260" t="s">
        <v>1123</v>
      </c>
      <c r="G724" s="258"/>
      <c r="H724" s="261">
        <v>5.3620000000000001</v>
      </c>
      <c r="I724" s="262"/>
      <c r="J724" s="258"/>
      <c r="K724" s="258"/>
      <c r="L724" s="263"/>
      <c r="M724" s="264"/>
      <c r="N724" s="265"/>
      <c r="O724" s="265"/>
      <c r="P724" s="265"/>
      <c r="Q724" s="265"/>
      <c r="R724" s="265"/>
      <c r="S724" s="265"/>
      <c r="T724" s="266"/>
      <c r="U724" s="14"/>
      <c r="V724" s="14"/>
      <c r="W724" s="14"/>
      <c r="X724" s="14"/>
      <c r="Y724" s="14"/>
      <c r="Z724" s="14"/>
      <c r="AA724" s="14"/>
      <c r="AB724" s="14"/>
      <c r="AC724" s="14"/>
      <c r="AD724" s="14"/>
      <c r="AE724" s="14"/>
      <c r="AT724" s="267" t="s">
        <v>270</v>
      </c>
      <c r="AU724" s="267" t="s">
        <v>83</v>
      </c>
      <c r="AV724" s="14" t="s">
        <v>83</v>
      </c>
      <c r="AW724" s="14" t="s">
        <v>34</v>
      </c>
      <c r="AX724" s="14" t="s">
        <v>74</v>
      </c>
      <c r="AY724" s="267" t="s">
        <v>259</v>
      </c>
    </row>
    <row r="725" s="15" customFormat="1">
      <c r="A725" s="15"/>
      <c r="B725" s="268"/>
      <c r="C725" s="269"/>
      <c r="D725" s="243" t="s">
        <v>270</v>
      </c>
      <c r="E725" s="270" t="s">
        <v>21</v>
      </c>
      <c r="F725" s="271" t="s">
        <v>273</v>
      </c>
      <c r="G725" s="269"/>
      <c r="H725" s="272">
        <v>5.3620000000000001</v>
      </c>
      <c r="I725" s="273"/>
      <c r="J725" s="269"/>
      <c r="K725" s="269"/>
      <c r="L725" s="274"/>
      <c r="M725" s="275"/>
      <c r="N725" s="276"/>
      <c r="O725" s="276"/>
      <c r="P725" s="276"/>
      <c r="Q725" s="276"/>
      <c r="R725" s="276"/>
      <c r="S725" s="276"/>
      <c r="T725" s="277"/>
      <c r="U725" s="15"/>
      <c r="V725" s="15"/>
      <c r="W725" s="15"/>
      <c r="X725" s="15"/>
      <c r="Y725" s="15"/>
      <c r="Z725" s="15"/>
      <c r="AA725" s="15"/>
      <c r="AB725" s="15"/>
      <c r="AC725" s="15"/>
      <c r="AD725" s="15"/>
      <c r="AE725" s="15"/>
      <c r="AT725" s="278" t="s">
        <v>270</v>
      </c>
      <c r="AU725" s="278" t="s">
        <v>83</v>
      </c>
      <c r="AV725" s="15" t="s">
        <v>266</v>
      </c>
      <c r="AW725" s="15" t="s">
        <v>34</v>
      </c>
      <c r="AX725" s="15" t="s">
        <v>81</v>
      </c>
      <c r="AY725" s="278" t="s">
        <v>259</v>
      </c>
    </row>
    <row r="726" s="2" customFormat="1" ht="33" customHeight="1">
      <c r="A726" s="40"/>
      <c r="B726" s="41"/>
      <c r="C726" s="230" t="s">
        <v>1124</v>
      </c>
      <c r="D726" s="230" t="s">
        <v>261</v>
      </c>
      <c r="E726" s="231" t="s">
        <v>1125</v>
      </c>
      <c r="F726" s="232" t="s">
        <v>1126</v>
      </c>
      <c r="G726" s="233" t="s">
        <v>331</v>
      </c>
      <c r="H726" s="234">
        <v>4.0570000000000004</v>
      </c>
      <c r="I726" s="235"/>
      <c r="J726" s="236">
        <f>ROUND(I726*H726,2)</f>
        <v>0</v>
      </c>
      <c r="K726" s="232" t="s">
        <v>265</v>
      </c>
      <c r="L726" s="46"/>
      <c r="M726" s="237" t="s">
        <v>21</v>
      </c>
      <c r="N726" s="238" t="s">
        <v>46</v>
      </c>
      <c r="O726" s="86"/>
      <c r="P726" s="239">
        <f>O726*H726</f>
        <v>0</v>
      </c>
      <c r="Q726" s="239">
        <v>0</v>
      </c>
      <c r="R726" s="239">
        <f>Q726*H726</f>
        <v>0</v>
      </c>
      <c r="S726" s="239">
        <v>0</v>
      </c>
      <c r="T726" s="240">
        <f>S726*H726</f>
        <v>0</v>
      </c>
      <c r="U726" s="40"/>
      <c r="V726" s="40"/>
      <c r="W726" s="40"/>
      <c r="X726" s="40"/>
      <c r="Y726" s="40"/>
      <c r="Z726" s="40"/>
      <c r="AA726" s="40"/>
      <c r="AB726" s="40"/>
      <c r="AC726" s="40"/>
      <c r="AD726" s="40"/>
      <c r="AE726" s="40"/>
      <c r="AR726" s="241" t="s">
        <v>355</v>
      </c>
      <c r="AT726" s="241" t="s">
        <v>261</v>
      </c>
      <c r="AU726" s="241" t="s">
        <v>83</v>
      </c>
      <c r="AY726" s="19" t="s">
        <v>259</v>
      </c>
      <c r="BE726" s="242">
        <f>IF(N726="základní",J726,0)</f>
        <v>0</v>
      </c>
      <c r="BF726" s="242">
        <f>IF(N726="snížená",J726,0)</f>
        <v>0</v>
      </c>
      <c r="BG726" s="242">
        <f>IF(N726="zákl. přenesená",J726,0)</f>
        <v>0</v>
      </c>
      <c r="BH726" s="242">
        <f>IF(N726="sníž. přenesená",J726,0)</f>
        <v>0</v>
      </c>
      <c r="BI726" s="242">
        <f>IF(N726="nulová",J726,0)</f>
        <v>0</v>
      </c>
      <c r="BJ726" s="19" t="s">
        <v>83</v>
      </c>
      <c r="BK726" s="242">
        <f>ROUND(I726*H726,2)</f>
        <v>0</v>
      </c>
      <c r="BL726" s="19" t="s">
        <v>355</v>
      </c>
      <c r="BM726" s="241" t="s">
        <v>1127</v>
      </c>
    </row>
    <row r="727" s="2" customFormat="1">
      <c r="A727" s="40"/>
      <c r="B727" s="41"/>
      <c r="C727" s="42"/>
      <c r="D727" s="243" t="s">
        <v>268</v>
      </c>
      <c r="E727" s="42"/>
      <c r="F727" s="244" t="s">
        <v>1061</v>
      </c>
      <c r="G727" s="42"/>
      <c r="H727" s="42"/>
      <c r="I727" s="150"/>
      <c r="J727" s="42"/>
      <c r="K727" s="42"/>
      <c r="L727" s="46"/>
      <c r="M727" s="245"/>
      <c r="N727" s="246"/>
      <c r="O727" s="86"/>
      <c r="P727" s="86"/>
      <c r="Q727" s="86"/>
      <c r="R727" s="86"/>
      <c r="S727" s="86"/>
      <c r="T727" s="87"/>
      <c r="U727" s="40"/>
      <c r="V727" s="40"/>
      <c r="W727" s="40"/>
      <c r="X727" s="40"/>
      <c r="Y727" s="40"/>
      <c r="Z727" s="40"/>
      <c r="AA727" s="40"/>
      <c r="AB727" s="40"/>
      <c r="AC727" s="40"/>
      <c r="AD727" s="40"/>
      <c r="AE727" s="40"/>
      <c r="AT727" s="19" t="s">
        <v>268</v>
      </c>
      <c r="AU727" s="19" t="s">
        <v>83</v>
      </c>
    </row>
    <row r="728" s="12" customFormat="1" ht="22.8" customHeight="1">
      <c r="A728" s="12"/>
      <c r="B728" s="214"/>
      <c r="C728" s="215"/>
      <c r="D728" s="216" t="s">
        <v>73</v>
      </c>
      <c r="E728" s="228" t="s">
        <v>1128</v>
      </c>
      <c r="F728" s="228" t="s">
        <v>1129</v>
      </c>
      <c r="G728" s="215"/>
      <c r="H728" s="215"/>
      <c r="I728" s="218"/>
      <c r="J728" s="229">
        <f>BK728</f>
        <v>0</v>
      </c>
      <c r="K728" s="215"/>
      <c r="L728" s="220"/>
      <c r="M728" s="221"/>
      <c r="N728" s="222"/>
      <c r="O728" s="222"/>
      <c r="P728" s="223">
        <f>SUM(P729:P801)</f>
        <v>0</v>
      </c>
      <c r="Q728" s="222"/>
      <c r="R728" s="223">
        <f>SUM(R729:R801)</f>
        <v>6.5725503199999986</v>
      </c>
      <c r="S728" s="222"/>
      <c r="T728" s="224">
        <f>SUM(T729:T801)</f>
        <v>0</v>
      </c>
      <c r="U728" s="12"/>
      <c r="V728" s="12"/>
      <c r="W728" s="12"/>
      <c r="X728" s="12"/>
      <c r="Y728" s="12"/>
      <c r="Z728" s="12"/>
      <c r="AA728" s="12"/>
      <c r="AB728" s="12"/>
      <c r="AC728" s="12"/>
      <c r="AD728" s="12"/>
      <c r="AE728" s="12"/>
      <c r="AR728" s="225" t="s">
        <v>83</v>
      </c>
      <c r="AT728" s="226" t="s">
        <v>73</v>
      </c>
      <c r="AU728" s="226" t="s">
        <v>81</v>
      </c>
      <c r="AY728" s="225" t="s">
        <v>259</v>
      </c>
      <c r="BK728" s="227">
        <f>SUM(BK729:BK801)</f>
        <v>0</v>
      </c>
    </row>
    <row r="729" s="2" customFormat="1" ht="44.25" customHeight="1">
      <c r="A729" s="40"/>
      <c r="B729" s="41"/>
      <c r="C729" s="230" t="s">
        <v>1130</v>
      </c>
      <c r="D729" s="230" t="s">
        <v>261</v>
      </c>
      <c r="E729" s="231" t="s">
        <v>1131</v>
      </c>
      <c r="F729" s="232" t="s">
        <v>1132</v>
      </c>
      <c r="G729" s="233" t="s">
        <v>358</v>
      </c>
      <c r="H729" s="234">
        <v>5.75</v>
      </c>
      <c r="I729" s="235"/>
      <c r="J729" s="236">
        <f>ROUND(I729*H729,2)</f>
        <v>0</v>
      </c>
      <c r="K729" s="232" t="s">
        <v>265</v>
      </c>
      <c r="L729" s="46"/>
      <c r="M729" s="237" t="s">
        <v>21</v>
      </c>
      <c r="N729" s="238" t="s">
        <v>46</v>
      </c>
      <c r="O729" s="86"/>
      <c r="P729" s="239">
        <f>O729*H729</f>
        <v>0</v>
      </c>
      <c r="Q729" s="239">
        <v>0.031329999999999997</v>
      </c>
      <c r="R729" s="239">
        <f>Q729*H729</f>
        <v>0.18014749999999999</v>
      </c>
      <c r="S729" s="239">
        <v>0</v>
      </c>
      <c r="T729" s="240">
        <f>S729*H729</f>
        <v>0</v>
      </c>
      <c r="U729" s="40"/>
      <c r="V729" s="40"/>
      <c r="W729" s="40"/>
      <c r="X729" s="40"/>
      <c r="Y729" s="40"/>
      <c r="Z729" s="40"/>
      <c r="AA729" s="40"/>
      <c r="AB729" s="40"/>
      <c r="AC729" s="40"/>
      <c r="AD729" s="40"/>
      <c r="AE729" s="40"/>
      <c r="AR729" s="241" t="s">
        <v>355</v>
      </c>
      <c r="AT729" s="241" t="s">
        <v>261</v>
      </c>
      <c r="AU729" s="241" t="s">
        <v>83</v>
      </c>
      <c r="AY729" s="19" t="s">
        <v>259</v>
      </c>
      <c r="BE729" s="242">
        <f>IF(N729="základní",J729,0)</f>
        <v>0</v>
      </c>
      <c r="BF729" s="242">
        <f>IF(N729="snížená",J729,0)</f>
        <v>0</v>
      </c>
      <c r="BG729" s="242">
        <f>IF(N729="zákl. přenesená",J729,0)</f>
        <v>0</v>
      </c>
      <c r="BH729" s="242">
        <f>IF(N729="sníž. přenesená",J729,0)</f>
        <v>0</v>
      </c>
      <c r="BI729" s="242">
        <f>IF(N729="nulová",J729,0)</f>
        <v>0</v>
      </c>
      <c r="BJ729" s="19" t="s">
        <v>83</v>
      </c>
      <c r="BK729" s="242">
        <f>ROUND(I729*H729,2)</f>
        <v>0</v>
      </c>
      <c r="BL729" s="19" t="s">
        <v>355</v>
      </c>
      <c r="BM729" s="241" t="s">
        <v>1133</v>
      </c>
    </row>
    <row r="730" s="2" customFormat="1">
      <c r="A730" s="40"/>
      <c r="B730" s="41"/>
      <c r="C730" s="42"/>
      <c r="D730" s="243" t="s">
        <v>268</v>
      </c>
      <c r="E730" s="42"/>
      <c r="F730" s="244" t="s">
        <v>1134</v>
      </c>
      <c r="G730" s="42"/>
      <c r="H730" s="42"/>
      <c r="I730" s="150"/>
      <c r="J730" s="42"/>
      <c r="K730" s="42"/>
      <c r="L730" s="46"/>
      <c r="M730" s="245"/>
      <c r="N730" s="246"/>
      <c r="O730" s="86"/>
      <c r="P730" s="86"/>
      <c r="Q730" s="86"/>
      <c r="R730" s="86"/>
      <c r="S730" s="86"/>
      <c r="T730" s="87"/>
      <c r="U730" s="40"/>
      <c r="V730" s="40"/>
      <c r="W730" s="40"/>
      <c r="X730" s="40"/>
      <c r="Y730" s="40"/>
      <c r="Z730" s="40"/>
      <c r="AA730" s="40"/>
      <c r="AB730" s="40"/>
      <c r="AC730" s="40"/>
      <c r="AD730" s="40"/>
      <c r="AE730" s="40"/>
      <c r="AT730" s="19" t="s">
        <v>268</v>
      </c>
      <c r="AU730" s="19" t="s">
        <v>83</v>
      </c>
    </row>
    <row r="731" s="14" customFormat="1">
      <c r="A731" s="14"/>
      <c r="B731" s="257"/>
      <c r="C731" s="258"/>
      <c r="D731" s="243" t="s">
        <v>270</v>
      </c>
      <c r="E731" s="259" t="s">
        <v>21</v>
      </c>
      <c r="F731" s="260" t="s">
        <v>1135</v>
      </c>
      <c r="G731" s="258"/>
      <c r="H731" s="261">
        <v>5.75</v>
      </c>
      <c r="I731" s="262"/>
      <c r="J731" s="258"/>
      <c r="K731" s="258"/>
      <c r="L731" s="263"/>
      <c r="M731" s="264"/>
      <c r="N731" s="265"/>
      <c r="O731" s="265"/>
      <c r="P731" s="265"/>
      <c r="Q731" s="265"/>
      <c r="R731" s="265"/>
      <c r="S731" s="265"/>
      <c r="T731" s="266"/>
      <c r="U731" s="14"/>
      <c r="V731" s="14"/>
      <c r="W731" s="14"/>
      <c r="X731" s="14"/>
      <c r="Y731" s="14"/>
      <c r="Z731" s="14"/>
      <c r="AA731" s="14"/>
      <c r="AB731" s="14"/>
      <c r="AC731" s="14"/>
      <c r="AD731" s="14"/>
      <c r="AE731" s="14"/>
      <c r="AT731" s="267" t="s">
        <v>270</v>
      </c>
      <c r="AU731" s="267" t="s">
        <v>83</v>
      </c>
      <c r="AV731" s="14" t="s">
        <v>83</v>
      </c>
      <c r="AW731" s="14" t="s">
        <v>34</v>
      </c>
      <c r="AX731" s="14" t="s">
        <v>74</v>
      </c>
      <c r="AY731" s="267" t="s">
        <v>259</v>
      </c>
    </row>
    <row r="732" s="15" customFormat="1">
      <c r="A732" s="15"/>
      <c r="B732" s="268"/>
      <c r="C732" s="269"/>
      <c r="D732" s="243" t="s">
        <v>270</v>
      </c>
      <c r="E732" s="270" t="s">
        <v>21</v>
      </c>
      <c r="F732" s="271" t="s">
        <v>273</v>
      </c>
      <c r="G732" s="269"/>
      <c r="H732" s="272">
        <v>5.75</v>
      </c>
      <c r="I732" s="273"/>
      <c r="J732" s="269"/>
      <c r="K732" s="269"/>
      <c r="L732" s="274"/>
      <c r="M732" s="275"/>
      <c r="N732" s="276"/>
      <c r="O732" s="276"/>
      <c r="P732" s="276"/>
      <c r="Q732" s="276"/>
      <c r="R732" s="276"/>
      <c r="S732" s="276"/>
      <c r="T732" s="277"/>
      <c r="U732" s="15"/>
      <c r="V732" s="15"/>
      <c r="W732" s="15"/>
      <c r="X732" s="15"/>
      <c r="Y732" s="15"/>
      <c r="Z732" s="15"/>
      <c r="AA732" s="15"/>
      <c r="AB732" s="15"/>
      <c r="AC732" s="15"/>
      <c r="AD732" s="15"/>
      <c r="AE732" s="15"/>
      <c r="AT732" s="278" t="s">
        <v>270</v>
      </c>
      <c r="AU732" s="278" t="s">
        <v>83</v>
      </c>
      <c r="AV732" s="15" t="s">
        <v>266</v>
      </c>
      <c r="AW732" s="15" t="s">
        <v>34</v>
      </c>
      <c r="AX732" s="15" t="s">
        <v>81</v>
      </c>
      <c r="AY732" s="278" t="s">
        <v>259</v>
      </c>
    </row>
    <row r="733" s="2" customFormat="1" ht="21.75" customHeight="1">
      <c r="A733" s="40"/>
      <c r="B733" s="41"/>
      <c r="C733" s="230" t="s">
        <v>1136</v>
      </c>
      <c r="D733" s="230" t="s">
        <v>261</v>
      </c>
      <c r="E733" s="231" t="s">
        <v>1137</v>
      </c>
      <c r="F733" s="232" t="s">
        <v>1138</v>
      </c>
      <c r="G733" s="233" t="s">
        <v>358</v>
      </c>
      <c r="H733" s="234">
        <v>106.362</v>
      </c>
      <c r="I733" s="235"/>
      <c r="J733" s="236">
        <f>ROUND(I733*H733,2)</f>
        <v>0</v>
      </c>
      <c r="K733" s="232" t="s">
        <v>401</v>
      </c>
      <c r="L733" s="46"/>
      <c r="M733" s="237" t="s">
        <v>21</v>
      </c>
      <c r="N733" s="238" t="s">
        <v>46</v>
      </c>
      <c r="O733" s="86"/>
      <c r="P733" s="239">
        <f>O733*H733</f>
        <v>0</v>
      </c>
      <c r="Q733" s="239">
        <v>0.031329999999999997</v>
      </c>
      <c r="R733" s="239">
        <f>Q733*H733</f>
        <v>3.3323214599999993</v>
      </c>
      <c r="S733" s="239">
        <v>0</v>
      </c>
      <c r="T733" s="240">
        <f>S733*H733</f>
        <v>0</v>
      </c>
      <c r="U733" s="40"/>
      <c r="V733" s="40"/>
      <c r="W733" s="40"/>
      <c r="X733" s="40"/>
      <c r="Y733" s="40"/>
      <c r="Z733" s="40"/>
      <c r="AA733" s="40"/>
      <c r="AB733" s="40"/>
      <c r="AC733" s="40"/>
      <c r="AD733" s="40"/>
      <c r="AE733" s="40"/>
      <c r="AR733" s="241" t="s">
        <v>355</v>
      </c>
      <c r="AT733" s="241" t="s">
        <v>261</v>
      </c>
      <c r="AU733" s="241" t="s">
        <v>83</v>
      </c>
      <c r="AY733" s="19" t="s">
        <v>259</v>
      </c>
      <c r="BE733" s="242">
        <f>IF(N733="základní",J733,0)</f>
        <v>0</v>
      </c>
      <c r="BF733" s="242">
        <f>IF(N733="snížená",J733,0)</f>
        <v>0</v>
      </c>
      <c r="BG733" s="242">
        <f>IF(N733="zákl. přenesená",J733,0)</f>
        <v>0</v>
      </c>
      <c r="BH733" s="242">
        <f>IF(N733="sníž. přenesená",J733,0)</f>
        <v>0</v>
      </c>
      <c r="BI733" s="242">
        <f>IF(N733="nulová",J733,0)</f>
        <v>0</v>
      </c>
      <c r="BJ733" s="19" t="s">
        <v>83</v>
      </c>
      <c r="BK733" s="242">
        <f>ROUND(I733*H733,2)</f>
        <v>0</v>
      </c>
      <c r="BL733" s="19" t="s">
        <v>355</v>
      </c>
      <c r="BM733" s="241" t="s">
        <v>1139</v>
      </c>
    </row>
    <row r="734" s="2" customFormat="1">
      <c r="A734" s="40"/>
      <c r="B734" s="41"/>
      <c r="C734" s="42"/>
      <c r="D734" s="243" t="s">
        <v>268</v>
      </c>
      <c r="E734" s="42"/>
      <c r="F734" s="244" t="s">
        <v>1134</v>
      </c>
      <c r="G734" s="42"/>
      <c r="H734" s="42"/>
      <c r="I734" s="150"/>
      <c r="J734" s="42"/>
      <c r="K734" s="42"/>
      <c r="L734" s="46"/>
      <c r="M734" s="245"/>
      <c r="N734" s="246"/>
      <c r="O734" s="86"/>
      <c r="P734" s="86"/>
      <c r="Q734" s="86"/>
      <c r="R734" s="86"/>
      <c r="S734" s="86"/>
      <c r="T734" s="87"/>
      <c r="U734" s="40"/>
      <c r="V734" s="40"/>
      <c r="W734" s="40"/>
      <c r="X734" s="40"/>
      <c r="Y734" s="40"/>
      <c r="Z734" s="40"/>
      <c r="AA734" s="40"/>
      <c r="AB734" s="40"/>
      <c r="AC734" s="40"/>
      <c r="AD734" s="40"/>
      <c r="AE734" s="40"/>
      <c r="AT734" s="19" t="s">
        <v>268</v>
      </c>
      <c r="AU734" s="19" t="s">
        <v>83</v>
      </c>
    </row>
    <row r="735" s="14" customFormat="1">
      <c r="A735" s="14"/>
      <c r="B735" s="257"/>
      <c r="C735" s="258"/>
      <c r="D735" s="243" t="s">
        <v>270</v>
      </c>
      <c r="E735" s="259" t="s">
        <v>21</v>
      </c>
      <c r="F735" s="260" t="s">
        <v>1140</v>
      </c>
      <c r="G735" s="258"/>
      <c r="H735" s="261">
        <v>94.561999999999998</v>
      </c>
      <c r="I735" s="262"/>
      <c r="J735" s="258"/>
      <c r="K735" s="258"/>
      <c r="L735" s="263"/>
      <c r="M735" s="264"/>
      <c r="N735" s="265"/>
      <c r="O735" s="265"/>
      <c r="P735" s="265"/>
      <c r="Q735" s="265"/>
      <c r="R735" s="265"/>
      <c r="S735" s="265"/>
      <c r="T735" s="266"/>
      <c r="U735" s="14"/>
      <c r="V735" s="14"/>
      <c r="W735" s="14"/>
      <c r="X735" s="14"/>
      <c r="Y735" s="14"/>
      <c r="Z735" s="14"/>
      <c r="AA735" s="14"/>
      <c r="AB735" s="14"/>
      <c r="AC735" s="14"/>
      <c r="AD735" s="14"/>
      <c r="AE735" s="14"/>
      <c r="AT735" s="267" t="s">
        <v>270</v>
      </c>
      <c r="AU735" s="267" t="s">
        <v>83</v>
      </c>
      <c r="AV735" s="14" t="s">
        <v>83</v>
      </c>
      <c r="AW735" s="14" t="s">
        <v>34</v>
      </c>
      <c r="AX735" s="14" t="s">
        <v>74</v>
      </c>
      <c r="AY735" s="267" t="s">
        <v>259</v>
      </c>
    </row>
    <row r="736" s="14" customFormat="1">
      <c r="A736" s="14"/>
      <c r="B736" s="257"/>
      <c r="C736" s="258"/>
      <c r="D736" s="243" t="s">
        <v>270</v>
      </c>
      <c r="E736" s="259" t="s">
        <v>21</v>
      </c>
      <c r="F736" s="260" t="s">
        <v>1141</v>
      </c>
      <c r="G736" s="258"/>
      <c r="H736" s="261">
        <v>62.575000000000003</v>
      </c>
      <c r="I736" s="262"/>
      <c r="J736" s="258"/>
      <c r="K736" s="258"/>
      <c r="L736" s="263"/>
      <c r="M736" s="264"/>
      <c r="N736" s="265"/>
      <c r="O736" s="265"/>
      <c r="P736" s="265"/>
      <c r="Q736" s="265"/>
      <c r="R736" s="265"/>
      <c r="S736" s="265"/>
      <c r="T736" s="266"/>
      <c r="U736" s="14"/>
      <c r="V736" s="14"/>
      <c r="W736" s="14"/>
      <c r="X736" s="14"/>
      <c r="Y736" s="14"/>
      <c r="Z736" s="14"/>
      <c r="AA736" s="14"/>
      <c r="AB736" s="14"/>
      <c r="AC736" s="14"/>
      <c r="AD736" s="14"/>
      <c r="AE736" s="14"/>
      <c r="AT736" s="267" t="s">
        <v>270</v>
      </c>
      <c r="AU736" s="267" t="s">
        <v>83</v>
      </c>
      <c r="AV736" s="14" t="s">
        <v>83</v>
      </c>
      <c r="AW736" s="14" t="s">
        <v>34</v>
      </c>
      <c r="AX736" s="14" t="s">
        <v>74</v>
      </c>
      <c r="AY736" s="267" t="s">
        <v>259</v>
      </c>
    </row>
    <row r="737" s="13" customFormat="1">
      <c r="A737" s="13"/>
      <c r="B737" s="247"/>
      <c r="C737" s="248"/>
      <c r="D737" s="243" t="s">
        <v>270</v>
      </c>
      <c r="E737" s="249" t="s">
        <v>21</v>
      </c>
      <c r="F737" s="250" t="s">
        <v>586</v>
      </c>
      <c r="G737" s="248"/>
      <c r="H737" s="249" t="s">
        <v>21</v>
      </c>
      <c r="I737" s="251"/>
      <c r="J737" s="248"/>
      <c r="K737" s="248"/>
      <c r="L737" s="252"/>
      <c r="M737" s="253"/>
      <c r="N737" s="254"/>
      <c r="O737" s="254"/>
      <c r="P737" s="254"/>
      <c r="Q737" s="254"/>
      <c r="R737" s="254"/>
      <c r="S737" s="254"/>
      <c r="T737" s="255"/>
      <c r="U737" s="13"/>
      <c r="V737" s="13"/>
      <c r="W737" s="13"/>
      <c r="X737" s="13"/>
      <c r="Y737" s="13"/>
      <c r="Z737" s="13"/>
      <c r="AA737" s="13"/>
      <c r="AB737" s="13"/>
      <c r="AC737" s="13"/>
      <c r="AD737" s="13"/>
      <c r="AE737" s="13"/>
      <c r="AT737" s="256" t="s">
        <v>270</v>
      </c>
      <c r="AU737" s="256" t="s">
        <v>83</v>
      </c>
      <c r="AV737" s="13" t="s">
        <v>81</v>
      </c>
      <c r="AW737" s="13" t="s">
        <v>34</v>
      </c>
      <c r="AX737" s="13" t="s">
        <v>74</v>
      </c>
      <c r="AY737" s="256" t="s">
        <v>259</v>
      </c>
    </row>
    <row r="738" s="14" customFormat="1">
      <c r="A738" s="14"/>
      <c r="B738" s="257"/>
      <c r="C738" s="258"/>
      <c r="D738" s="243" t="s">
        <v>270</v>
      </c>
      <c r="E738" s="259" t="s">
        <v>21</v>
      </c>
      <c r="F738" s="260" t="s">
        <v>1142</v>
      </c>
      <c r="G738" s="258"/>
      <c r="H738" s="261">
        <v>-6.8949999999999996</v>
      </c>
      <c r="I738" s="262"/>
      <c r="J738" s="258"/>
      <c r="K738" s="258"/>
      <c r="L738" s="263"/>
      <c r="M738" s="264"/>
      <c r="N738" s="265"/>
      <c r="O738" s="265"/>
      <c r="P738" s="265"/>
      <c r="Q738" s="265"/>
      <c r="R738" s="265"/>
      <c r="S738" s="265"/>
      <c r="T738" s="266"/>
      <c r="U738" s="14"/>
      <c r="V738" s="14"/>
      <c r="W738" s="14"/>
      <c r="X738" s="14"/>
      <c r="Y738" s="14"/>
      <c r="Z738" s="14"/>
      <c r="AA738" s="14"/>
      <c r="AB738" s="14"/>
      <c r="AC738" s="14"/>
      <c r="AD738" s="14"/>
      <c r="AE738" s="14"/>
      <c r="AT738" s="267" t="s">
        <v>270</v>
      </c>
      <c r="AU738" s="267" t="s">
        <v>83</v>
      </c>
      <c r="AV738" s="14" t="s">
        <v>83</v>
      </c>
      <c r="AW738" s="14" t="s">
        <v>34</v>
      </c>
      <c r="AX738" s="14" t="s">
        <v>74</v>
      </c>
      <c r="AY738" s="267" t="s">
        <v>259</v>
      </c>
    </row>
    <row r="739" s="14" customFormat="1">
      <c r="A739" s="14"/>
      <c r="B739" s="257"/>
      <c r="C739" s="258"/>
      <c r="D739" s="243" t="s">
        <v>270</v>
      </c>
      <c r="E739" s="259" t="s">
        <v>21</v>
      </c>
      <c r="F739" s="260" t="s">
        <v>1143</v>
      </c>
      <c r="G739" s="258"/>
      <c r="H739" s="261">
        <v>-43.880000000000003</v>
      </c>
      <c r="I739" s="262"/>
      <c r="J739" s="258"/>
      <c r="K739" s="258"/>
      <c r="L739" s="263"/>
      <c r="M739" s="264"/>
      <c r="N739" s="265"/>
      <c r="O739" s="265"/>
      <c r="P739" s="265"/>
      <c r="Q739" s="265"/>
      <c r="R739" s="265"/>
      <c r="S739" s="265"/>
      <c r="T739" s="266"/>
      <c r="U739" s="14"/>
      <c r="V739" s="14"/>
      <c r="W739" s="14"/>
      <c r="X739" s="14"/>
      <c r="Y739" s="14"/>
      <c r="Z739" s="14"/>
      <c r="AA739" s="14"/>
      <c r="AB739" s="14"/>
      <c r="AC739" s="14"/>
      <c r="AD739" s="14"/>
      <c r="AE739" s="14"/>
      <c r="AT739" s="267" t="s">
        <v>270</v>
      </c>
      <c r="AU739" s="267" t="s">
        <v>83</v>
      </c>
      <c r="AV739" s="14" t="s">
        <v>83</v>
      </c>
      <c r="AW739" s="14" t="s">
        <v>34</v>
      </c>
      <c r="AX739" s="14" t="s">
        <v>74</v>
      </c>
      <c r="AY739" s="267" t="s">
        <v>259</v>
      </c>
    </row>
    <row r="740" s="15" customFormat="1">
      <c r="A740" s="15"/>
      <c r="B740" s="268"/>
      <c r="C740" s="269"/>
      <c r="D740" s="243" t="s">
        <v>270</v>
      </c>
      <c r="E740" s="270" t="s">
        <v>21</v>
      </c>
      <c r="F740" s="271" t="s">
        <v>273</v>
      </c>
      <c r="G740" s="269"/>
      <c r="H740" s="272">
        <v>106.362</v>
      </c>
      <c r="I740" s="273"/>
      <c r="J740" s="269"/>
      <c r="K740" s="269"/>
      <c r="L740" s="274"/>
      <c r="M740" s="275"/>
      <c r="N740" s="276"/>
      <c r="O740" s="276"/>
      <c r="P740" s="276"/>
      <c r="Q740" s="276"/>
      <c r="R740" s="276"/>
      <c r="S740" s="276"/>
      <c r="T740" s="277"/>
      <c r="U740" s="15"/>
      <c r="V740" s="15"/>
      <c r="W740" s="15"/>
      <c r="X740" s="15"/>
      <c r="Y740" s="15"/>
      <c r="Z740" s="15"/>
      <c r="AA740" s="15"/>
      <c r="AB740" s="15"/>
      <c r="AC740" s="15"/>
      <c r="AD740" s="15"/>
      <c r="AE740" s="15"/>
      <c r="AT740" s="278" t="s">
        <v>270</v>
      </c>
      <c r="AU740" s="278" t="s">
        <v>83</v>
      </c>
      <c r="AV740" s="15" t="s">
        <v>266</v>
      </c>
      <c r="AW740" s="15" t="s">
        <v>34</v>
      </c>
      <c r="AX740" s="15" t="s">
        <v>81</v>
      </c>
      <c r="AY740" s="278" t="s">
        <v>259</v>
      </c>
    </row>
    <row r="741" s="2" customFormat="1" ht="55.5" customHeight="1">
      <c r="A741" s="40"/>
      <c r="B741" s="41"/>
      <c r="C741" s="230" t="s">
        <v>1144</v>
      </c>
      <c r="D741" s="230" t="s">
        <v>261</v>
      </c>
      <c r="E741" s="231" t="s">
        <v>1145</v>
      </c>
      <c r="F741" s="232" t="s">
        <v>1146</v>
      </c>
      <c r="G741" s="233" t="s">
        <v>358</v>
      </c>
      <c r="H741" s="234">
        <v>12.218</v>
      </c>
      <c r="I741" s="235"/>
      <c r="J741" s="236">
        <f>ROUND(I741*H741,2)</f>
        <v>0</v>
      </c>
      <c r="K741" s="232" t="s">
        <v>401</v>
      </c>
      <c r="L741" s="46"/>
      <c r="M741" s="237" t="s">
        <v>21</v>
      </c>
      <c r="N741" s="238" t="s">
        <v>46</v>
      </c>
      <c r="O741" s="86"/>
      <c r="P741" s="239">
        <f>O741*H741</f>
        <v>0</v>
      </c>
      <c r="Q741" s="239">
        <v>0.056959999999999997</v>
      </c>
      <c r="R741" s="239">
        <f>Q741*H741</f>
        <v>0.69593727999999999</v>
      </c>
      <c r="S741" s="239">
        <v>0</v>
      </c>
      <c r="T741" s="240">
        <f>S741*H741</f>
        <v>0</v>
      </c>
      <c r="U741" s="40"/>
      <c r="V741" s="40"/>
      <c r="W741" s="40"/>
      <c r="X741" s="40"/>
      <c r="Y741" s="40"/>
      <c r="Z741" s="40"/>
      <c r="AA741" s="40"/>
      <c r="AB741" s="40"/>
      <c r="AC741" s="40"/>
      <c r="AD741" s="40"/>
      <c r="AE741" s="40"/>
      <c r="AR741" s="241" t="s">
        <v>355</v>
      </c>
      <c r="AT741" s="241" t="s">
        <v>261</v>
      </c>
      <c r="AU741" s="241" t="s">
        <v>83</v>
      </c>
      <c r="AY741" s="19" t="s">
        <v>259</v>
      </c>
      <c r="BE741" s="242">
        <f>IF(N741="základní",J741,0)</f>
        <v>0</v>
      </c>
      <c r="BF741" s="242">
        <f>IF(N741="snížená",J741,0)</f>
        <v>0</v>
      </c>
      <c r="BG741" s="242">
        <f>IF(N741="zákl. přenesená",J741,0)</f>
        <v>0</v>
      </c>
      <c r="BH741" s="242">
        <f>IF(N741="sníž. přenesená",J741,0)</f>
        <v>0</v>
      </c>
      <c r="BI741" s="242">
        <f>IF(N741="nulová",J741,0)</f>
        <v>0</v>
      </c>
      <c r="BJ741" s="19" t="s">
        <v>83</v>
      </c>
      <c r="BK741" s="242">
        <f>ROUND(I741*H741,2)</f>
        <v>0</v>
      </c>
      <c r="BL741" s="19" t="s">
        <v>355</v>
      </c>
      <c r="BM741" s="241" t="s">
        <v>1147</v>
      </c>
    </row>
    <row r="742" s="14" customFormat="1">
      <c r="A742" s="14"/>
      <c r="B742" s="257"/>
      <c r="C742" s="258"/>
      <c r="D742" s="243" t="s">
        <v>270</v>
      </c>
      <c r="E742" s="259" t="s">
        <v>21</v>
      </c>
      <c r="F742" s="260" t="s">
        <v>1148</v>
      </c>
      <c r="G742" s="258"/>
      <c r="H742" s="261">
        <v>13.794000000000001</v>
      </c>
      <c r="I742" s="262"/>
      <c r="J742" s="258"/>
      <c r="K742" s="258"/>
      <c r="L742" s="263"/>
      <c r="M742" s="264"/>
      <c r="N742" s="265"/>
      <c r="O742" s="265"/>
      <c r="P742" s="265"/>
      <c r="Q742" s="265"/>
      <c r="R742" s="265"/>
      <c r="S742" s="265"/>
      <c r="T742" s="266"/>
      <c r="U742" s="14"/>
      <c r="V742" s="14"/>
      <c r="W742" s="14"/>
      <c r="X742" s="14"/>
      <c r="Y742" s="14"/>
      <c r="Z742" s="14"/>
      <c r="AA742" s="14"/>
      <c r="AB742" s="14"/>
      <c r="AC742" s="14"/>
      <c r="AD742" s="14"/>
      <c r="AE742" s="14"/>
      <c r="AT742" s="267" t="s">
        <v>270</v>
      </c>
      <c r="AU742" s="267" t="s">
        <v>83</v>
      </c>
      <c r="AV742" s="14" t="s">
        <v>83</v>
      </c>
      <c r="AW742" s="14" t="s">
        <v>34</v>
      </c>
      <c r="AX742" s="14" t="s">
        <v>74</v>
      </c>
      <c r="AY742" s="267" t="s">
        <v>259</v>
      </c>
    </row>
    <row r="743" s="13" customFormat="1">
      <c r="A743" s="13"/>
      <c r="B743" s="247"/>
      <c r="C743" s="248"/>
      <c r="D743" s="243" t="s">
        <v>270</v>
      </c>
      <c r="E743" s="249" t="s">
        <v>21</v>
      </c>
      <c r="F743" s="250" t="s">
        <v>586</v>
      </c>
      <c r="G743" s="248"/>
      <c r="H743" s="249" t="s">
        <v>21</v>
      </c>
      <c r="I743" s="251"/>
      <c r="J743" s="248"/>
      <c r="K743" s="248"/>
      <c r="L743" s="252"/>
      <c r="M743" s="253"/>
      <c r="N743" s="254"/>
      <c r="O743" s="254"/>
      <c r="P743" s="254"/>
      <c r="Q743" s="254"/>
      <c r="R743" s="254"/>
      <c r="S743" s="254"/>
      <c r="T743" s="255"/>
      <c r="U743" s="13"/>
      <c r="V743" s="13"/>
      <c r="W743" s="13"/>
      <c r="X743" s="13"/>
      <c r="Y743" s="13"/>
      <c r="Z743" s="13"/>
      <c r="AA743" s="13"/>
      <c r="AB743" s="13"/>
      <c r="AC743" s="13"/>
      <c r="AD743" s="13"/>
      <c r="AE743" s="13"/>
      <c r="AT743" s="256" t="s">
        <v>270</v>
      </c>
      <c r="AU743" s="256" t="s">
        <v>83</v>
      </c>
      <c r="AV743" s="13" t="s">
        <v>81</v>
      </c>
      <c r="AW743" s="13" t="s">
        <v>34</v>
      </c>
      <c r="AX743" s="13" t="s">
        <v>74</v>
      </c>
      <c r="AY743" s="256" t="s">
        <v>259</v>
      </c>
    </row>
    <row r="744" s="14" customFormat="1">
      <c r="A744" s="14"/>
      <c r="B744" s="257"/>
      <c r="C744" s="258"/>
      <c r="D744" s="243" t="s">
        <v>270</v>
      </c>
      <c r="E744" s="259" t="s">
        <v>21</v>
      </c>
      <c r="F744" s="260" t="s">
        <v>1149</v>
      </c>
      <c r="G744" s="258"/>
      <c r="H744" s="261">
        <v>-1.5760000000000001</v>
      </c>
      <c r="I744" s="262"/>
      <c r="J744" s="258"/>
      <c r="K744" s="258"/>
      <c r="L744" s="263"/>
      <c r="M744" s="264"/>
      <c r="N744" s="265"/>
      <c r="O744" s="265"/>
      <c r="P744" s="265"/>
      <c r="Q744" s="265"/>
      <c r="R744" s="265"/>
      <c r="S744" s="265"/>
      <c r="T744" s="266"/>
      <c r="U744" s="14"/>
      <c r="V744" s="14"/>
      <c r="W744" s="14"/>
      <c r="X744" s="14"/>
      <c r="Y744" s="14"/>
      <c r="Z744" s="14"/>
      <c r="AA744" s="14"/>
      <c r="AB744" s="14"/>
      <c r="AC744" s="14"/>
      <c r="AD744" s="14"/>
      <c r="AE744" s="14"/>
      <c r="AT744" s="267" t="s">
        <v>270</v>
      </c>
      <c r="AU744" s="267" t="s">
        <v>83</v>
      </c>
      <c r="AV744" s="14" t="s">
        <v>83</v>
      </c>
      <c r="AW744" s="14" t="s">
        <v>34</v>
      </c>
      <c r="AX744" s="14" t="s">
        <v>74</v>
      </c>
      <c r="AY744" s="267" t="s">
        <v>259</v>
      </c>
    </row>
    <row r="745" s="15" customFormat="1">
      <c r="A745" s="15"/>
      <c r="B745" s="268"/>
      <c r="C745" s="269"/>
      <c r="D745" s="243" t="s">
        <v>270</v>
      </c>
      <c r="E745" s="270" t="s">
        <v>21</v>
      </c>
      <c r="F745" s="271" t="s">
        <v>273</v>
      </c>
      <c r="G745" s="269"/>
      <c r="H745" s="272">
        <v>12.218</v>
      </c>
      <c r="I745" s="273"/>
      <c r="J745" s="269"/>
      <c r="K745" s="269"/>
      <c r="L745" s="274"/>
      <c r="M745" s="275"/>
      <c r="N745" s="276"/>
      <c r="O745" s="276"/>
      <c r="P745" s="276"/>
      <c r="Q745" s="276"/>
      <c r="R745" s="276"/>
      <c r="S745" s="276"/>
      <c r="T745" s="277"/>
      <c r="U745" s="15"/>
      <c r="V745" s="15"/>
      <c r="W745" s="15"/>
      <c r="X745" s="15"/>
      <c r="Y745" s="15"/>
      <c r="Z745" s="15"/>
      <c r="AA745" s="15"/>
      <c r="AB745" s="15"/>
      <c r="AC745" s="15"/>
      <c r="AD745" s="15"/>
      <c r="AE745" s="15"/>
      <c r="AT745" s="278" t="s">
        <v>270</v>
      </c>
      <c r="AU745" s="278" t="s">
        <v>83</v>
      </c>
      <c r="AV745" s="15" t="s">
        <v>266</v>
      </c>
      <c r="AW745" s="15" t="s">
        <v>34</v>
      </c>
      <c r="AX745" s="15" t="s">
        <v>81</v>
      </c>
      <c r="AY745" s="278" t="s">
        <v>259</v>
      </c>
    </row>
    <row r="746" s="2" customFormat="1" ht="44.25" customHeight="1">
      <c r="A746" s="40"/>
      <c r="B746" s="41"/>
      <c r="C746" s="230" t="s">
        <v>1150</v>
      </c>
      <c r="D746" s="230" t="s">
        <v>261</v>
      </c>
      <c r="E746" s="231" t="s">
        <v>1151</v>
      </c>
      <c r="F746" s="232" t="s">
        <v>1152</v>
      </c>
      <c r="G746" s="233" t="s">
        <v>358</v>
      </c>
      <c r="H746" s="234">
        <v>112.70999999999999</v>
      </c>
      <c r="I746" s="235"/>
      <c r="J746" s="236">
        <f>ROUND(I746*H746,2)</f>
        <v>0</v>
      </c>
      <c r="K746" s="232" t="s">
        <v>265</v>
      </c>
      <c r="L746" s="46"/>
      <c r="M746" s="237" t="s">
        <v>21</v>
      </c>
      <c r="N746" s="238" t="s">
        <v>46</v>
      </c>
      <c r="O746" s="86"/>
      <c r="P746" s="239">
        <f>O746*H746</f>
        <v>0</v>
      </c>
      <c r="Q746" s="239">
        <v>0.01223</v>
      </c>
      <c r="R746" s="239">
        <f>Q746*H746</f>
        <v>1.3784432999999998</v>
      </c>
      <c r="S746" s="239">
        <v>0</v>
      </c>
      <c r="T746" s="240">
        <f>S746*H746</f>
        <v>0</v>
      </c>
      <c r="U746" s="40"/>
      <c r="V746" s="40"/>
      <c r="W746" s="40"/>
      <c r="X746" s="40"/>
      <c r="Y746" s="40"/>
      <c r="Z746" s="40"/>
      <c r="AA746" s="40"/>
      <c r="AB746" s="40"/>
      <c r="AC746" s="40"/>
      <c r="AD746" s="40"/>
      <c r="AE746" s="40"/>
      <c r="AR746" s="241" t="s">
        <v>355</v>
      </c>
      <c r="AT746" s="241" t="s">
        <v>261</v>
      </c>
      <c r="AU746" s="241" t="s">
        <v>83</v>
      </c>
      <c r="AY746" s="19" t="s">
        <v>259</v>
      </c>
      <c r="BE746" s="242">
        <f>IF(N746="základní",J746,0)</f>
        <v>0</v>
      </c>
      <c r="BF746" s="242">
        <f>IF(N746="snížená",J746,0)</f>
        <v>0</v>
      </c>
      <c r="BG746" s="242">
        <f>IF(N746="zákl. přenesená",J746,0)</f>
        <v>0</v>
      </c>
      <c r="BH746" s="242">
        <f>IF(N746="sníž. přenesená",J746,0)</f>
        <v>0</v>
      </c>
      <c r="BI746" s="242">
        <f>IF(N746="nulová",J746,0)</f>
        <v>0</v>
      </c>
      <c r="BJ746" s="19" t="s">
        <v>83</v>
      </c>
      <c r="BK746" s="242">
        <f>ROUND(I746*H746,2)</f>
        <v>0</v>
      </c>
      <c r="BL746" s="19" t="s">
        <v>355</v>
      </c>
      <c r="BM746" s="241" t="s">
        <v>1153</v>
      </c>
    </row>
    <row r="747" s="2" customFormat="1">
      <c r="A747" s="40"/>
      <c r="B747" s="41"/>
      <c r="C747" s="42"/>
      <c r="D747" s="243" t="s">
        <v>268</v>
      </c>
      <c r="E747" s="42"/>
      <c r="F747" s="244" t="s">
        <v>1154</v>
      </c>
      <c r="G747" s="42"/>
      <c r="H747" s="42"/>
      <c r="I747" s="150"/>
      <c r="J747" s="42"/>
      <c r="K747" s="42"/>
      <c r="L747" s="46"/>
      <c r="M747" s="245"/>
      <c r="N747" s="246"/>
      <c r="O747" s="86"/>
      <c r="P747" s="86"/>
      <c r="Q747" s="86"/>
      <c r="R747" s="86"/>
      <c r="S747" s="86"/>
      <c r="T747" s="87"/>
      <c r="U747" s="40"/>
      <c r="V747" s="40"/>
      <c r="W747" s="40"/>
      <c r="X747" s="40"/>
      <c r="Y747" s="40"/>
      <c r="Z747" s="40"/>
      <c r="AA747" s="40"/>
      <c r="AB747" s="40"/>
      <c r="AC747" s="40"/>
      <c r="AD747" s="40"/>
      <c r="AE747" s="40"/>
      <c r="AT747" s="19" t="s">
        <v>268</v>
      </c>
      <c r="AU747" s="19" t="s">
        <v>83</v>
      </c>
    </row>
    <row r="748" s="14" customFormat="1">
      <c r="A748" s="14"/>
      <c r="B748" s="257"/>
      <c r="C748" s="258"/>
      <c r="D748" s="243" t="s">
        <v>270</v>
      </c>
      <c r="E748" s="259" t="s">
        <v>21</v>
      </c>
      <c r="F748" s="260" t="s">
        <v>1155</v>
      </c>
      <c r="G748" s="258"/>
      <c r="H748" s="261">
        <v>10.93</v>
      </c>
      <c r="I748" s="262"/>
      <c r="J748" s="258"/>
      <c r="K748" s="258"/>
      <c r="L748" s="263"/>
      <c r="M748" s="264"/>
      <c r="N748" s="265"/>
      <c r="O748" s="265"/>
      <c r="P748" s="265"/>
      <c r="Q748" s="265"/>
      <c r="R748" s="265"/>
      <c r="S748" s="265"/>
      <c r="T748" s="266"/>
      <c r="U748" s="14"/>
      <c r="V748" s="14"/>
      <c r="W748" s="14"/>
      <c r="X748" s="14"/>
      <c r="Y748" s="14"/>
      <c r="Z748" s="14"/>
      <c r="AA748" s="14"/>
      <c r="AB748" s="14"/>
      <c r="AC748" s="14"/>
      <c r="AD748" s="14"/>
      <c r="AE748" s="14"/>
      <c r="AT748" s="267" t="s">
        <v>270</v>
      </c>
      <c r="AU748" s="267" t="s">
        <v>83</v>
      </c>
      <c r="AV748" s="14" t="s">
        <v>83</v>
      </c>
      <c r="AW748" s="14" t="s">
        <v>34</v>
      </c>
      <c r="AX748" s="14" t="s">
        <v>74</v>
      </c>
      <c r="AY748" s="267" t="s">
        <v>259</v>
      </c>
    </row>
    <row r="749" s="14" customFormat="1">
      <c r="A749" s="14"/>
      <c r="B749" s="257"/>
      <c r="C749" s="258"/>
      <c r="D749" s="243" t="s">
        <v>270</v>
      </c>
      <c r="E749" s="259" t="s">
        <v>21</v>
      </c>
      <c r="F749" s="260" t="s">
        <v>1156</v>
      </c>
      <c r="G749" s="258"/>
      <c r="H749" s="261">
        <v>37.170000000000002</v>
      </c>
      <c r="I749" s="262"/>
      <c r="J749" s="258"/>
      <c r="K749" s="258"/>
      <c r="L749" s="263"/>
      <c r="M749" s="264"/>
      <c r="N749" s="265"/>
      <c r="O749" s="265"/>
      <c r="P749" s="265"/>
      <c r="Q749" s="265"/>
      <c r="R749" s="265"/>
      <c r="S749" s="265"/>
      <c r="T749" s="266"/>
      <c r="U749" s="14"/>
      <c r="V749" s="14"/>
      <c r="W749" s="14"/>
      <c r="X749" s="14"/>
      <c r="Y749" s="14"/>
      <c r="Z749" s="14"/>
      <c r="AA749" s="14"/>
      <c r="AB749" s="14"/>
      <c r="AC749" s="14"/>
      <c r="AD749" s="14"/>
      <c r="AE749" s="14"/>
      <c r="AT749" s="267" t="s">
        <v>270</v>
      </c>
      <c r="AU749" s="267" t="s">
        <v>83</v>
      </c>
      <c r="AV749" s="14" t="s">
        <v>83</v>
      </c>
      <c r="AW749" s="14" t="s">
        <v>34</v>
      </c>
      <c r="AX749" s="14" t="s">
        <v>74</v>
      </c>
      <c r="AY749" s="267" t="s">
        <v>259</v>
      </c>
    </row>
    <row r="750" s="14" customFormat="1">
      <c r="A750" s="14"/>
      <c r="B750" s="257"/>
      <c r="C750" s="258"/>
      <c r="D750" s="243" t="s">
        <v>270</v>
      </c>
      <c r="E750" s="259" t="s">
        <v>21</v>
      </c>
      <c r="F750" s="260" t="s">
        <v>1157</v>
      </c>
      <c r="G750" s="258"/>
      <c r="H750" s="261">
        <v>13.76</v>
      </c>
      <c r="I750" s="262"/>
      <c r="J750" s="258"/>
      <c r="K750" s="258"/>
      <c r="L750" s="263"/>
      <c r="M750" s="264"/>
      <c r="N750" s="265"/>
      <c r="O750" s="265"/>
      <c r="P750" s="265"/>
      <c r="Q750" s="265"/>
      <c r="R750" s="265"/>
      <c r="S750" s="265"/>
      <c r="T750" s="266"/>
      <c r="U750" s="14"/>
      <c r="V750" s="14"/>
      <c r="W750" s="14"/>
      <c r="X750" s="14"/>
      <c r="Y750" s="14"/>
      <c r="Z750" s="14"/>
      <c r="AA750" s="14"/>
      <c r="AB750" s="14"/>
      <c r="AC750" s="14"/>
      <c r="AD750" s="14"/>
      <c r="AE750" s="14"/>
      <c r="AT750" s="267" t="s">
        <v>270</v>
      </c>
      <c r="AU750" s="267" t="s">
        <v>83</v>
      </c>
      <c r="AV750" s="14" t="s">
        <v>83</v>
      </c>
      <c r="AW750" s="14" t="s">
        <v>34</v>
      </c>
      <c r="AX750" s="14" t="s">
        <v>74</v>
      </c>
      <c r="AY750" s="267" t="s">
        <v>259</v>
      </c>
    </row>
    <row r="751" s="14" customFormat="1">
      <c r="A751" s="14"/>
      <c r="B751" s="257"/>
      <c r="C751" s="258"/>
      <c r="D751" s="243" t="s">
        <v>270</v>
      </c>
      <c r="E751" s="259" t="s">
        <v>21</v>
      </c>
      <c r="F751" s="260" t="s">
        <v>1158</v>
      </c>
      <c r="G751" s="258"/>
      <c r="H751" s="261">
        <v>10.119999999999999</v>
      </c>
      <c r="I751" s="262"/>
      <c r="J751" s="258"/>
      <c r="K751" s="258"/>
      <c r="L751" s="263"/>
      <c r="M751" s="264"/>
      <c r="N751" s="265"/>
      <c r="O751" s="265"/>
      <c r="P751" s="265"/>
      <c r="Q751" s="265"/>
      <c r="R751" s="265"/>
      <c r="S751" s="265"/>
      <c r="T751" s="266"/>
      <c r="U751" s="14"/>
      <c r="V751" s="14"/>
      <c r="W751" s="14"/>
      <c r="X751" s="14"/>
      <c r="Y751" s="14"/>
      <c r="Z751" s="14"/>
      <c r="AA751" s="14"/>
      <c r="AB751" s="14"/>
      <c r="AC751" s="14"/>
      <c r="AD751" s="14"/>
      <c r="AE751" s="14"/>
      <c r="AT751" s="267" t="s">
        <v>270</v>
      </c>
      <c r="AU751" s="267" t="s">
        <v>83</v>
      </c>
      <c r="AV751" s="14" t="s">
        <v>83</v>
      </c>
      <c r="AW751" s="14" t="s">
        <v>34</v>
      </c>
      <c r="AX751" s="14" t="s">
        <v>74</v>
      </c>
      <c r="AY751" s="267" t="s">
        <v>259</v>
      </c>
    </row>
    <row r="752" s="14" customFormat="1">
      <c r="A752" s="14"/>
      <c r="B752" s="257"/>
      <c r="C752" s="258"/>
      <c r="D752" s="243" t="s">
        <v>270</v>
      </c>
      <c r="E752" s="259" t="s">
        <v>21</v>
      </c>
      <c r="F752" s="260" t="s">
        <v>1159</v>
      </c>
      <c r="G752" s="258"/>
      <c r="H752" s="261">
        <v>14.92</v>
      </c>
      <c r="I752" s="262"/>
      <c r="J752" s="258"/>
      <c r="K752" s="258"/>
      <c r="L752" s="263"/>
      <c r="M752" s="264"/>
      <c r="N752" s="265"/>
      <c r="O752" s="265"/>
      <c r="P752" s="265"/>
      <c r="Q752" s="265"/>
      <c r="R752" s="265"/>
      <c r="S752" s="265"/>
      <c r="T752" s="266"/>
      <c r="U752" s="14"/>
      <c r="V752" s="14"/>
      <c r="W752" s="14"/>
      <c r="X752" s="14"/>
      <c r="Y752" s="14"/>
      <c r="Z752" s="14"/>
      <c r="AA752" s="14"/>
      <c r="AB752" s="14"/>
      <c r="AC752" s="14"/>
      <c r="AD752" s="14"/>
      <c r="AE752" s="14"/>
      <c r="AT752" s="267" t="s">
        <v>270</v>
      </c>
      <c r="AU752" s="267" t="s">
        <v>83</v>
      </c>
      <c r="AV752" s="14" t="s">
        <v>83</v>
      </c>
      <c r="AW752" s="14" t="s">
        <v>34</v>
      </c>
      <c r="AX752" s="14" t="s">
        <v>74</v>
      </c>
      <c r="AY752" s="267" t="s">
        <v>259</v>
      </c>
    </row>
    <row r="753" s="14" customFormat="1">
      <c r="A753" s="14"/>
      <c r="B753" s="257"/>
      <c r="C753" s="258"/>
      <c r="D753" s="243" t="s">
        <v>270</v>
      </c>
      <c r="E753" s="259" t="s">
        <v>21</v>
      </c>
      <c r="F753" s="260" t="s">
        <v>1160</v>
      </c>
      <c r="G753" s="258"/>
      <c r="H753" s="261">
        <v>12</v>
      </c>
      <c r="I753" s="262"/>
      <c r="J753" s="258"/>
      <c r="K753" s="258"/>
      <c r="L753" s="263"/>
      <c r="M753" s="264"/>
      <c r="N753" s="265"/>
      <c r="O753" s="265"/>
      <c r="P753" s="265"/>
      <c r="Q753" s="265"/>
      <c r="R753" s="265"/>
      <c r="S753" s="265"/>
      <c r="T753" s="266"/>
      <c r="U753" s="14"/>
      <c r="V753" s="14"/>
      <c r="W753" s="14"/>
      <c r="X753" s="14"/>
      <c r="Y753" s="14"/>
      <c r="Z753" s="14"/>
      <c r="AA753" s="14"/>
      <c r="AB753" s="14"/>
      <c r="AC753" s="14"/>
      <c r="AD753" s="14"/>
      <c r="AE753" s="14"/>
      <c r="AT753" s="267" t="s">
        <v>270</v>
      </c>
      <c r="AU753" s="267" t="s">
        <v>83</v>
      </c>
      <c r="AV753" s="14" t="s">
        <v>83</v>
      </c>
      <c r="AW753" s="14" t="s">
        <v>34</v>
      </c>
      <c r="AX753" s="14" t="s">
        <v>74</v>
      </c>
      <c r="AY753" s="267" t="s">
        <v>259</v>
      </c>
    </row>
    <row r="754" s="14" customFormat="1">
      <c r="A754" s="14"/>
      <c r="B754" s="257"/>
      <c r="C754" s="258"/>
      <c r="D754" s="243" t="s">
        <v>270</v>
      </c>
      <c r="E754" s="259" t="s">
        <v>21</v>
      </c>
      <c r="F754" s="260" t="s">
        <v>1161</v>
      </c>
      <c r="G754" s="258"/>
      <c r="H754" s="261">
        <v>13.810000000000001</v>
      </c>
      <c r="I754" s="262"/>
      <c r="J754" s="258"/>
      <c r="K754" s="258"/>
      <c r="L754" s="263"/>
      <c r="M754" s="264"/>
      <c r="N754" s="265"/>
      <c r="O754" s="265"/>
      <c r="P754" s="265"/>
      <c r="Q754" s="265"/>
      <c r="R754" s="265"/>
      <c r="S754" s="265"/>
      <c r="T754" s="266"/>
      <c r="U754" s="14"/>
      <c r="V754" s="14"/>
      <c r="W754" s="14"/>
      <c r="X754" s="14"/>
      <c r="Y754" s="14"/>
      <c r="Z754" s="14"/>
      <c r="AA754" s="14"/>
      <c r="AB754" s="14"/>
      <c r="AC754" s="14"/>
      <c r="AD754" s="14"/>
      <c r="AE754" s="14"/>
      <c r="AT754" s="267" t="s">
        <v>270</v>
      </c>
      <c r="AU754" s="267" t="s">
        <v>83</v>
      </c>
      <c r="AV754" s="14" t="s">
        <v>83</v>
      </c>
      <c r="AW754" s="14" t="s">
        <v>34</v>
      </c>
      <c r="AX754" s="14" t="s">
        <v>74</v>
      </c>
      <c r="AY754" s="267" t="s">
        <v>259</v>
      </c>
    </row>
    <row r="755" s="15" customFormat="1">
      <c r="A755" s="15"/>
      <c r="B755" s="268"/>
      <c r="C755" s="269"/>
      <c r="D755" s="243" t="s">
        <v>270</v>
      </c>
      <c r="E755" s="270" t="s">
        <v>203</v>
      </c>
      <c r="F755" s="271" t="s">
        <v>273</v>
      </c>
      <c r="G755" s="269"/>
      <c r="H755" s="272">
        <v>112.70999999999999</v>
      </c>
      <c r="I755" s="273"/>
      <c r="J755" s="269"/>
      <c r="K755" s="269"/>
      <c r="L755" s="274"/>
      <c r="M755" s="275"/>
      <c r="N755" s="276"/>
      <c r="O755" s="276"/>
      <c r="P755" s="276"/>
      <c r="Q755" s="276"/>
      <c r="R755" s="276"/>
      <c r="S755" s="276"/>
      <c r="T755" s="277"/>
      <c r="U755" s="15"/>
      <c r="V755" s="15"/>
      <c r="W755" s="15"/>
      <c r="X755" s="15"/>
      <c r="Y755" s="15"/>
      <c r="Z755" s="15"/>
      <c r="AA755" s="15"/>
      <c r="AB755" s="15"/>
      <c r="AC755" s="15"/>
      <c r="AD755" s="15"/>
      <c r="AE755" s="15"/>
      <c r="AT755" s="278" t="s">
        <v>270</v>
      </c>
      <c r="AU755" s="278" t="s">
        <v>83</v>
      </c>
      <c r="AV755" s="15" t="s">
        <v>266</v>
      </c>
      <c r="AW755" s="15" t="s">
        <v>34</v>
      </c>
      <c r="AX755" s="15" t="s">
        <v>81</v>
      </c>
      <c r="AY755" s="278" t="s">
        <v>259</v>
      </c>
    </row>
    <row r="756" s="2" customFormat="1" ht="44.25" customHeight="1">
      <c r="A756" s="40"/>
      <c r="B756" s="41"/>
      <c r="C756" s="230" t="s">
        <v>1162</v>
      </c>
      <c r="D756" s="230" t="s">
        <v>261</v>
      </c>
      <c r="E756" s="231" t="s">
        <v>1163</v>
      </c>
      <c r="F756" s="232" t="s">
        <v>1164</v>
      </c>
      <c r="G756" s="233" t="s">
        <v>358</v>
      </c>
      <c r="H756" s="234">
        <v>22.949999999999999</v>
      </c>
      <c r="I756" s="235"/>
      <c r="J756" s="236">
        <f>ROUND(I756*H756,2)</f>
        <v>0</v>
      </c>
      <c r="K756" s="232" t="s">
        <v>265</v>
      </c>
      <c r="L756" s="46"/>
      <c r="M756" s="237" t="s">
        <v>21</v>
      </c>
      <c r="N756" s="238" t="s">
        <v>46</v>
      </c>
      <c r="O756" s="86"/>
      <c r="P756" s="239">
        <f>O756*H756</f>
        <v>0</v>
      </c>
      <c r="Q756" s="239">
        <v>0.012540000000000001</v>
      </c>
      <c r="R756" s="239">
        <f>Q756*H756</f>
        <v>0.28779300000000002</v>
      </c>
      <c r="S756" s="239">
        <v>0</v>
      </c>
      <c r="T756" s="240">
        <f>S756*H756</f>
        <v>0</v>
      </c>
      <c r="U756" s="40"/>
      <c r="V756" s="40"/>
      <c r="W756" s="40"/>
      <c r="X756" s="40"/>
      <c r="Y756" s="40"/>
      <c r="Z756" s="40"/>
      <c r="AA756" s="40"/>
      <c r="AB756" s="40"/>
      <c r="AC756" s="40"/>
      <c r="AD756" s="40"/>
      <c r="AE756" s="40"/>
      <c r="AR756" s="241" t="s">
        <v>355</v>
      </c>
      <c r="AT756" s="241" t="s">
        <v>261</v>
      </c>
      <c r="AU756" s="241" t="s">
        <v>83</v>
      </c>
      <c r="AY756" s="19" t="s">
        <v>259</v>
      </c>
      <c r="BE756" s="242">
        <f>IF(N756="základní",J756,0)</f>
        <v>0</v>
      </c>
      <c r="BF756" s="242">
        <f>IF(N756="snížená",J756,0)</f>
        <v>0</v>
      </c>
      <c r="BG756" s="242">
        <f>IF(N756="zákl. přenesená",J756,0)</f>
        <v>0</v>
      </c>
      <c r="BH756" s="242">
        <f>IF(N756="sníž. přenesená",J756,0)</f>
        <v>0</v>
      </c>
      <c r="BI756" s="242">
        <f>IF(N756="nulová",J756,0)</f>
        <v>0</v>
      </c>
      <c r="BJ756" s="19" t="s">
        <v>83</v>
      </c>
      <c r="BK756" s="242">
        <f>ROUND(I756*H756,2)</f>
        <v>0</v>
      </c>
      <c r="BL756" s="19" t="s">
        <v>355</v>
      </c>
      <c r="BM756" s="241" t="s">
        <v>1165</v>
      </c>
    </row>
    <row r="757" s="2" customFormat="1">
      <c r="A757" s="40"/>
      <c r="B757" s="41"/>
      <c r="C757" s="42"/>
      <c r="D757" s="243" t="s">
        <v>268</v>
      </c>
      <c r="E757" s="42"/>
      <c r="F757" s="244" t="s">
        <v>1154</v>
      </c>
      <c r="G757" s="42"/>
      <c r="H757" s="42"/>
      <c r="I757" s="150"/>
      <c r="J757" s="42"/>
      <c r="K757" s="42"/>
      <c r="L757" s="46"/>
      <c r="M757" s="245"/>
      <c r="N757" s="246"/>
      <c r="O757" s="86"/>
      <c r="P757" s="86"/>
      <c r="Q757" s="86"/>
      <c r="R757" s="86"/>
      <c r="S757" s="86"/>
      <c r="T757" s="87"/>
      <c r="U757" s="40"/>
      <c r="V757" s="40"/>
      <c r="W757" s="40"/>
      <c r="X757" s="40"/>
      <c r="Y757" s="40"/>
      <c r="Z757" s="40"/>
      <c r="AA757" s="40"/>
      <c r="AB757" s="40"/>
      <c r="AC757" s="40"/>
      <c r="AD757" s="40"/>
      <c r="AE757" s="40"/>
      <c r="AT757" s="19" t="s">
        <v>268</v>
      </c>
      <c r="AU757" s="19" t="s">
        <v>83</v>
      </c>
    </row>
    <row r="758" s="14" customFormat="1">
      <c r="A758" s="14"/>
      <c r="B758" s="257"/>
      <c r="C758" s="258"/>
      <c r="D758" s="243" t="s">
        <v>270</v>
      </c>
      <c r="E758" s="259" t="s">
        <v>21</v>
      </c>
      <c r="F758" s="260" t="s">
        <v>1166</v>
      </c>
      <c r="G758" s="258"/>
      <c r="H758" s="261">
        <v>1.6499999999999999</v>
      </c>
      <c r="I758" s="262"/>
      <c r="J758" s="258"/>
      <c r="K758" s="258"/>
      <c r="L758" s="263"/>
      <c r="M758" s="264"/>
      <c r="N758" s="265"/>
      <c r="O758" s="265"/>
      <c r="P758" s="265"/>
      <c r="Q758" s="265"/>
      <c r="R758" s="265"/>
      <c r="S758" s="265"/>
      <c r="T758" s="266"/>
      <c r="U758" s="14"/>
      <c r="V758" s="14"/>
      <c r="W758" s="14"/>
      <c r="X758" s="14"/>
      <c r="Y758" s="14"/>
      <c r="Z758" s="14"/>
      <c r="AA758" s="14"/>
      <c r="AB758" s="14"/>
      <c r="AC758" s="14"/>
      <c r="AD758" s="14"/>
      <c r="AE758" s="14"/>
      <c r="AT758" s="267" t="s">
        <v>270</v>
      </c>
      <c r="AU758" s="267" t="s">
        <v>83</v>
      </c>
      <c r="AV758" s="14" t="s">
        <v>83</v>
      </c>
      <c r="AW758" s="14" t="s">
        <v>34</v>
      </c>
      <c r="AX758" s="14" t="s">
        <v>74</v>
      </c>
      <c r="AY758" s="267" t="s">
        <v>259</v>
      </c>
    </row>
    <row r="759" s="14" customFormat="1">
      <c r="A759" s="14"/>
      <c r="B759" s="257"/>
      <c r="C759" s="258"/>
      <c r="D759" s="243" t="s">
        <v>270</v>
      </c>
      <c r="E759" s="259" t="s">
        <v>21</v>
      </c>
      <c r="F759" s="260" t="s">
        <v>1167</v>
      </c>
      <c r="G759" s="258"/>
      <c r="H759" s="261">
        <v>6.3300000000000001</v>
      </c>
      <c r="I759" s="262"/>
      <c r="J759" s="258"/>
      <c r="K759" s="258"/>
      <c r="L759" s="263"/>
      <c r="M759" s="264"/>
      <c r="N759" s="265"/>
      <c r="O759" s="265"/>
      <c r="P759" s="265"/>
      <c r="Q759" s="265"/>
      <c r="R759" s="265"/>
      <c r="S759" s="265"/>
      <c r="T759" s="266"/>
      <c r="U759" s="14"/>
      <c r="V759" s="14"/>
      <c r="W759" s="14"/>
      <c r="X759" s="14"/>
      <c r="Y759" s="14"/>
      <c r="Z759" s="14"/>
      <c r="AA759" s="14"/>
      <c r="AB759" s="14"/>
      <c r="AC759" s="14"/>
      <c r="AD759" s="14"/>
      <c r="AE759" s="14"/>
      <c r="AT759" s="267" t="s">
        <v>270</v>
      </c>
      <c r="AU759" s="267" t="s">
        <v>83</v>
      </c>
      <c r="AV759" s="14" t="s">
        <v>83</v>
      </c>
      <c r="AW759" s="14" t="s">
        <v>34</v>
      </c>
      <c r="AX759" s="14" t="s">
        <v>74</v>
      </c>
      <c r="AY759" s="267" t="s">
        <v>259</v>
      </c>
    </row>
    <row r="760" s="14" customFormat="1">
      <c r="A760" s="14"/>
      <c r="B760" s="257"/>
      <c r="C760" s="258"/>
      <c r="D760" s="243" t="s">
        <v>270</v>
      </c>
      <c r="E760" s="259" t="s">
        <v>21</v>
      </c>
      <c r="F760" s="260" t="s">
        <v>1168</v>
      </c>
      <c r="G760" s="258"/>
      <c r="H760" s="261">
        <v>2.2999999999999998</v>
      </c>
      <c r="I760" s="262"/>
      <c r="J760" s="258"/>
      <c r="K760" s="258"/>
      <c r="L760" s="263"/>
      <c r="M760" s="264"/>
      <c r="N760" s="265"/>
      <c r="O760" s="265"/>
      <c r="P760" s="265"/>
      <c r="Q760" s="265"/>
      <c r="R760" s="265"/>
      <c r="S760" s="265"/>
      <c r="T760" s="266"/>
      <c r="U760" s="14"/>
      <c r="V760" s="14"/>
      <c r="W760" s="14"/>
      <c r="X760" s="14"/>
      <c r="Y760" s="14"/>
      <c r="Z760" s="14"/>
      <c r="AA760" s="14"/>
      <c r="AB760" s="14"/>
      <c r="AC760" s="14"/>
      <c r="AD760" s="14"/>
      <c r="AE760" s="14"/>
      <c r="AT760" s="267" t="s">
        <v>270</v>
      </c>
      <c r="AU760" s="267" t="s">
        <v>83</v>
      </c>
      <c r="AV760" s="14" t="s">
        <v>83</v>
      </c>
      <c r="AW760" s="14" t="s">
        <v>34</v>
      </c>
      <c r="AX760" s="14" t="s">
        <v>74</v>
      </c>
      <c r="AY760" s="267" t="s">
        <v>259</v>
      </c>
    </row>
    <row r="761" s="14" customFormat="1">
      <c r="A761" s="14"/>
      <c r="B761" s="257"/>
      <c r="C761" s="258"/>
      <c r="D761" s="243" t="s">
        <v>270</v>
      </c>
      <c r="E761" s="259" t="s">
        <v>21</v>
      </c>
      <c r="F761" s="260" t="s">
        <v>1169</v>
      </c>
      <c r="G761" s="258"/>
      <c r="H761" s="261">
        <v>5.25</v>
      </c>
      <c r="I761" s="262"/>
      <c r="J761" s="258"/>
      <c r="K761" s="258"/>
      <c r="L761" s="263"/>
      <c r="M761" s="264"/>
      <c r="N761" s="265"/>
      <c r="O761" s="265"/>
      <c r="P761" s="265"/>
      <c r="Q761" s="265"/>
      <c r="R761" s="265"/>
      <c r="S761" s="265"/>
      <c r="T761" s="266"/>
      <c r="U761" s="14"/>
      <c r="V761" s="14"/>
      <c r="W761" s="14"/>
      <c r="X761" s="14"/>
      <c r="Y761" s="14"/>
      <c r="Z761" s="14"/>
      <c r="AA761" s="14"/>
      <c r="AB761" s="14"/>
      <c r="AC761" s="14"/>
      <c r="AD761" s="14"/>
      <c r="AE761" s="14"/>
      <c r="AT761" s="267" t="s">
        <v>270</v>
      </c>
      <c r="AU761" s="267" t="s">
        <v>83</v>
      </c>
      <c r="AV761" s="14" t="s">
        <v>83</v>
      </c>
      <c r="AW761" s="14" t="s">
        <v>34</v>
      </c>
      <c r="AX761" s="14" t="s">
        <v>74</v>
      </c>
      <c r="AY761" s="267" t="s">
        <v>259</v>
      </c>
    </row>
    <row r="762" s="14" customFormat="1">
      <c r="A762" s="14"/>
      <c r="B762" s="257"/>
      <c r="C762" s="258"/>
      <c r="D762" s="243" t="s">
        <v>270</v>
      </c>
      <c r="E762" s="259" t="s">
        <v>21</v>
      </c>
      <c r="F762" s="260" t="s">
        <v>1170</v>
      </c>
      <c r="G762" s="258"/>
      <c r="H762" s="261">
        <v>1.52</v>
      </c>
      <c r="I762" s="262"/>
      <c r="J762" s="258"/>
      <c r="K762" s="258"/>
      <c r="L762" s="263"/>
      <c r="M762" s="264"/>
      <c r="N762" s="265"/>
      <c r="O762" s="265"/>
      <c r="P762" s="265"/>
      <c r="Q762" s="265"/>
      <c r="R762" s="265"/>
      <c r="S762" s="265"/>
      <c r="T762" s="266"/>
      <c r="U762" s="14"/>
      <c r="V762" s="14"/>
      <c r="W762" s="14"/>
      <c r="X762" s="14"/>
      <c r="Y762" s="14"/>
      <c r="Z762" s="14"/>
      <c r="AA762" s="14"/>
      <c r="AB762" s="14"/>
      <c r="AC762" s="14"/>
      <c r="AD762" s="14"/>
      <c r="AE762" s="14"/>
      <c r="AT762" s="267" t="s">
        <v>270</v>
      </c>
      <c r="AU762" s="267" t="s">
        <v>83</v>
      </c>
      <c r="AV762" s="14" t="s">
        <v>83</v>
      </c>
      <c r="AW762" s="14" t="s">
        <v>34</v>
      </c>
      <c r="AX762" s="14" t="s">
        <v>74</v>
      </c>
      <c r="AY762" s="267" t="s">
        <v>259</v>
      </c>
    </row>
    <row r="763" s="14" customFormat="1">
      <c r="A763" s="14"/>
      <c r="B763" s="257"/>
      <c r="C763" s="258"/>
      <c r="D763" s="243" t="s">
        <v>270</v>
      </c>
      <c r="E763" s="259" t="s">
        <v>21</v>
      </c>
      <c r="F763" s="260" t="s">
        <v>1171</v>
      </c>
      <c r="G763" s="258"/>
      <c r="H763" s="261">
        <v>5.9000000000000004</v>
      </c>
      <c r="I763" s="262"/>
      <c r="J763" s="258"/>
      <c r="K763" s="258"/>
      <c r="L763" s="263"/>
      <c r="M763" s="264"/>
      <c r="N763" s="265"/>
      <c r="O763" s="265"/>
      <c r="P763" s="265"/>
      <c r="Q763" s="265"/>
      <c r="R763" s="265"/>
      <c r="S763" s="265"/>
      <c r="T763" s="266"/>
      <c r="U763" s="14"/>
      <c r="V763" s="14"/>
      <c r="W763" s="14"/>
      <c r="X763" s="14"/>
      <c r="Y763" s="14"/>
      <c r="Z763" s="14"/>
      <c r="AA763" s="14"/>
      <c r="AB763" s="14"/>
      <c r="AC763" s="14"/>
      <c r="AD763" s="14"/>
      <c r="AE763" s="14"/>
      <c r="AT763" s="267" t="s">
        <v>270</v>
      </c>
      <c r="AU763" s="267" t="s">
        <v>83</v>
      </c>
      <c r="AV763" s="14" t="s">
        <v>83</v>
      </c>
      <c r="AW763" s="14" t="s">
        <v>34</v>
      </c>
      <c r="AX763" s="14" t="s">
        <v>74</v>
      </c>
      <c r="AY763" s="267" t="s">
        <v>259</v>
      </c>
    </row>
    <row r="764" s="15" customFormat="1">
      <c r="A764" s="15"/>
      <c r="B764" s="268"/>
      <c r="C764" s="269"/>
      <c r="D764" s="243" t="s">
        <v>270</v>
      </c>
      <c r="E764" s="270" t="s">
        <v>206</v>
      </c>
      <c r="F764" s="271" t="s">
        <v>273</v>
      </c>
      <c r="G764" s="269"/>
      <c r="H764" s="272">
        <v>22.949999999999999</v>
      </c>
      <c r="I764" s="273"/>
      <c r="J764" s="269"/>
      <c r="K764" s="269"/>
      <c r="L764" s="274"/>
      <c r="M764" s="275"/>
      <c r="N764" s="276"/>
      <c r="O764" s="276"/>
      <c r="P764" s="276"/>
      <c r="Q764" s="276"/>
      <c r="R764" s="276"/>
      <c r="S764" s="276"/>
      <c r="T764" s="277"/>
      <c r="U764" s="15"/>
      <c r="V764" s="15"/>
      <c r="W764" s="15"/>
      <c r="X764" s="15"/>
      <c r="Y764" s="15"/>
      <c r="Z764" s="15"/>
      <c r="AA764" s="15"/>
      <c r="AB764" s="15"/>
      <c r="AC764" s="15"/>
      <c r="AD764" s="15"/>
      <c r="AE764" s="15"/>
      <c r="AT764" s="278" t="s">
        <v>270</v>
      </c>
      <c r="AU764" s="278" t="s">
        <v>83</v>
      </c>
      <c r="AV764" s="15" t="s">
        <v>266</v>
      </c>
      <c r="AW764" s="15" t="s">
        <v>34</v>
      </c>
      <c r="AX764" s="15" t="s">
        <v>81</v>
      </c>
      <c r="AY764" s="278" t="s">
        <v>259</v>
      </c>
    </row>
    <row r="765" s="2" customFormat="1" ht="21.75" customHeight="1">
      <c r="A765" s="40"/>
      <c r="B765" s="41"/>
      <c r="C765" s="230" t="s">
        <v>1172</v>
      </c>
      <c r="D765" s="230" t="s">
        <v>261</v>
      </c>
      <c r="E765" s="231" t="s">
        <v>1173</v>
      </c>
      <c r="F765" s="232" t="s">
        <v>1174</v>
      </c>
      <c r="G765" s="233" t="s">
        <v>358</v>
      </c>
      <c r="H765" s="234">
        <v>5.4699999999999998</v>
      </c>
      <c r="I765" s="235"/>
      <c r="J765" s="236">
        <f>ROUND(I765*H765,2)</f>
        <v>0</v>
      </c>
      <c r="K765" s="232" t="s">
        <v>265</v>
      </c>
      <c r="L765" s="46"/>
      <c r="M765" s="237" t="s">
        <v>21</v>
      </c>
      <c r="N765" s="238" t="s">
        <v>46</v>
      </c>
      <c r="O765" s="86"/>
      <c r="P765" s="239">
        <f>O765*H765</f>
        <v>0</v>
      </c>
      <c r="Q765" s="239">
        <v>0</v>
      </c>
      <c r="R765" s="239">
        <f>Q765*H765</f>
        <v>0</v>
      </c>
      <c r="S765" s="239">
        <v>0</v>
      </c>
      <c r="T765" s="240">
        <f>S765*H765</f>
        <v>0</v>
      </c>
      <c r="U765" s="40"/>
      <c r="V765" s="40"/>
      <c r="W765" s="40"/>
      <c r="X765" s="40"/>
      <c r="Y765" s="40"/>
      <c r="Z765" s="40"/>
      <c r="AA765" s="40"/>
      <c r="AB765" s="40"/>
      <c r="AC765" s="40"/>
      <c r="AD765" s="40"/>
      <c r="AE765" s="40"/>
      <c r="AR765" s="241" t="s">
        <v>355</v>
      </c>
      <c r="AT765" s="241" t="s">
        <v>261</v>
      </c>
      <c r="AU765" s="241" t="s">
        <v>83</v>
      </c>
      <c r="AY765" s="19" t="s">
        <v>259</v>
      </c>
      <c r="BE765" s="242">
        <f>IF(N765="základní",J765,0)</f>
        <v>0</v>
      </c>
      <c r="BF765" s="242">
        <f>IF(N765="snížená",J765,0)</f>
        <v>0</v>
      </c>
      <c r="BG765" s="242">
        <f>IF(N765="zákl. přenesená",J765,0)</f>
        <v>0</v>
      </c>
      <c r="BH765" s="242">
        <f>IF(N765="sníž. přenesená",J765,0)</f>
        <v>0</v>
      </c>
      <c r="BI765" s="242">
        <f>IF(N765="nulová",J765,0)</f>
        <v>0</v>
      </c>
      <c r="BJ765" s="19" t="s">
        <v>83</v>
      </c>
      <c r="BK765" s="242">
        <f>ROUND(I765*H765,2)</f>
        <v>0</v>
      </c>
      <c r="BL765" s="19" t="s">
        <v>355</v>
      </c>
      <c r="BM765" s="241" t="s">
        <v>1175</v>
      </c>
    </row>
    <row r="766" s="2" customFormat="1">
      <c r="A766" s="40"/>
      <c r="B766" s="41"/>
      <c r="C766" s="42"/>
      <c r="D766" s="243" t="s">
        <v>268</v>
      </c>
      <c r="E766" s="42"/>
      <c r="F766" s="244" t="s">
        <v>1154</v>
      </c>
      <c r="G766" s="42"/>
      <c r="H766" s="42"/>
      <c r="I766" s="150"/>
      <c r="J766" s="42"/>
      <c r="K766" s="42"/>
      <c r="L766" s="46"/>
      <c r="M766" s="245"/>
      <c r="N766" s="246"/>
      <c r="O766" s="86"/>
      <c r="P766" s="86"/>
      <c r="Q766" s="86"/>
      <c r="R766" s="86"/>
      <c r="S766" s="86"/>
      <c r="T766" s="87"/>
      <c r="U766" s="40"/>
      <c r="V766" s="40"/>
      <c r="W766" s="40"/>
      <c r="X766" s="40"/>
      <c r="Y766" s="40"/>
      <c r="Z766" s="40"/>
      <c r="AA766" s="40"/>
      <c r="AB766" s="40"/>
      <c r="AC766" s="40"/>
      <c r="AD766" s="40"/>
      <c r="AE766" s="40"/>
      <c r="AT766" s="19" t="s">
        <v>268</v>
      </c>
      <c r="AU766" s="19" t="s">
        <v>83</v>
      </c>
    </row>
    <row r="767" s="14" customFormat="1">
      <c r="A767" s="14"/>
      <c r="B767" s="257"/>
      <c r="C767" s="258"/>
      <c r="D767" s="243" t="s">
        <v>270</v>
      </c>
      <c r="E767" s="259" t="s">
        <v>21</v>
      </c>
      <c r="F767" s="260" t="s">
        <v>1166</v>
      </c>
      <c r="G767" s="258"/>
      <c r="H767" s="261">
        <v>1.6499999999999999</v>
      </c>
      <c r="I767" s="262"/>
      <c r="J767" s="258"/>
      <c r="K767" s="258"/>
      <c r="L767" s="263"/>
      <c r="M767" s="264"/>
      <c r="N767" s="265"/>
      <c r="O767" s="265"/>
      <c r="P767" s="265"/>
      <c r="Q767" s="265"/>
      <c r="R767" s="265"/>
      <c r="S767" s="265"/>
      <c r="T767" s="266"/>
      <c r="U767" s="14"/>
      <c r="V767" s="14"/>
      <c r="W767" s="14"/>
      <c r="X767" s="14"/>
      <c r="Y767" s="14"/>
      <c r="Z767" s="14"/>
      <c r="AA767" s="14"/>
      <c r="AB767" s="14"/>
      <c r="AC767" s="14"/>
      <c r="AD767" s="14"/>
      <c r="AE767" s="14"/>
      <c r="AT767" s="267" t="s">
        <v>270</v>
      </c>
      <c r="AU767" s="267" t="s">
        <v>83</v>
      </c>
      <c r="AV767" s="14" t="s">
        <v>83</v>
      </c>
      <c r="AW767" s="14" t="s">
        <v>34</v>
      </c>
      <c r="AX767" s="14" t="s">
        <v>74</v>
      </c>
      <c r="AY767" s="267" t="s">
        <v>259</v>
      </c>
    </row>
    <row r="768" s="14" customFormat="1">
      <c r="A768" s="14"/>
      <c r="B768" s="257"/>
      <c r="C768" s="258"/>
      <c r="D768" s="243" t="s">
        <v>270</v>
      </c>
      <c r="E768" s="259" t="s">
        <v>21</v>
      </c>
      <c r="F768" s="260" t="s">
        <v>1168</v>
      </c>
      <c r="G768" s="258"/>
      <c r="H768" s="261">
        <v>2.2999999999999998</v>
      </c>
      <c r="I768" s="262"/>
      <c r="J768" s="258"/>
      <c r="K768" s="258"/>
      <c r="L768" s="263"/>
      <c r="M768" s="264"/>
      <c r="N768" s="265"/>
      <c r="O768" s="265"/>
      <c r="P768" s="265"/>
      <c r="Q768" s="265"/>
      <c r="R768" s="265"/>
      <c r="S768" s="265"/>
      <c r="T768" s="266"/>
      <c r="U768" s="14"/>
      <c r="V768" s="14"/>
      <c r="W768" s="14"/>
      <c r="X768" s="14"/>
      <c r="Y768" s="14"/>
      <c r="Z768" s="14"/>
      <c r="AA768" s="14"/>
      <c r="AB768" s="14"/>
      <c r="AC768" s="14"/>
      <c r="AD768" s="14"/>
      <c r="AE768" s="14"/>
      <c r="AT768" s="267" t="s">
        <v>270</v>
      </c>
      <c r="AU768" s="267" t="s">
        <v>83</v>
      </c>
      <c r="AV768" s="14" t="s">
        <v>83</v>
      </c>
      <c r="AW768" s="14" t="s">
        <v>34</v>
      </c>
      <c r="AX768" s="14" t="s">
        <v>74</v>
      </c>
      <c r="AY768" s="267" t="s">
        <v>259</v>
      </c>
    </row>
    <row r="769" s="14" customFormat="1">
      <c r="A769" s="14"/>
      <c r="B769" s="257"/>
      <c r="C769" s="258"/>
      <c r="D769" s="243" t="s">
        <v>270</v>
      </c>
      <c r="E769" s="259" t="s">
        <v>21</v>
      </c>
      <c r="F769" s="260" t="s">
        <v>1170</v>
      </c>
      <c r="G769" s="258"/>
      <c r="H769" s="261">
        <v>1.52</v>
      </c>
      <c r="I769" s="262"/>
      <c r="J769" s="258"/>
      <c r="K769" s="258"/>
      <c r="L769" s="263"/>
      <c r="M769" s="264"/>
      <c r="N769" s="265"/>
      <c r="O769" s="265"/>
      <c r="P769" s="265"/>
      <c r="Q769" s="265"/>
      <c r="R769" s="265"/>
      <c r="S769" s="265"/>
      <c r="T769" s="266"/>
      <c r="U769" s="14"/>
      <c r="V769" s="14"/>
      <c r="W769" s="14"/>
      <c r="X769" s="14"/>
      <c r="Y769" s="14"/>
      <c r="Z769" s="14"/>
      <c r="AA769" s="14"/>
      <c r="AB769" s="14"/>
      <c r="AC769" s="14"/>
      <c r="AD769" s="14"/>
      <c r="AE769" s="14"/>
      <c r="AT769" s="267" t="s">
        <v>270</v>
      </c>
      <c r="AU769" s="267" t="s">
        <v>83</v>
      </c>
      <c r="AV769" s="14" t="s">
        <v>83</v>
      </c>
      <c r="AW769" s="14" t="s">
        <v>34</v>
      </c>
      <c r="AX769" s="14" t="s">
        <v>74</v>
      </c>
      <c r="AY769" s="267" t="s">
        <v>259</v>
      </c>
    </row>
    <row r="770" s="15" customFormat="1">
      <c r="A770" s="15"/>
      <c r="B770" s="268"/>
      <c r="C770" s="269"/>
      <c r="D770" s="243" t="s">
        <v>270</v>
      </c>
      <c r="E770" s="270" t="s">
        <v>21</v>
      </c>
      <c r="F770" s="271" t="s">
        <v>273</v>
      </c>
      <c r="G770" s="269"/>
      <c r="H770" s="272">
        <v>5.4699999999999998</v>
      </c>
      <c r="I770" s="273"/>
      <c r="J770" s="269"/>
      <c r="K770" s="269"/>
      <c r="L770" s="274"/>
      <c r="M770" s="275"/>
      <c r="N770" s="276"/>
      <c r="O770" s="276"/>
      <c r="P770" s="276"/>
      <c r="Q770" s="276"/>
      <c r="R770" s="276"/>
      <c r="S770" s="276"/>
      <c r="T770" s="277"/>
      <c r="U770" s="15"/>
      <c r="V770" s="15"/>
      <c r="W770" s="15"/>
      <c r="X770" s="15"/>
      <c r="Y770" s="15"/>
      <c r="Z770" s="15"/>
      <c r="AA770" s="15"/>
      <c r="AB770" s="15"/>
      <c r="AC770" s="15"/>
      <c r="AD770" s="15"/>
      <c r="AE770" s="15"/>
      <c r="AT770" s="278" t="s">
        <v>270</v>
      </c>
      <c r="AU770" s="278" t="s">
        <v>83</v>
      </c>
      <c r="AV770" s="15" t="s">
        <v>266</v>
      </c>
      <c r="AW770" s="15" t="s">
        <v>34</v>
      </c>
      <c r="AX770" s="15" t="s">
        <v>81</v>
      </c>
      <c r="AY770" s="278" t="s">
        <v>259</v>
      </c>
    </row>
    <row r="771" s="2" customFormat="1" ht="33" customHeight="1">
      <c r="A771" s="40"/>
      <c r="B771" s="41"/>
      <c r="C771" s="230" t="s">
        <v>1176</v>
      </c>
      <c r="D771" s="230" t="s">
        <v>261</v>
      </c>
      <c r="E771" s="231" t="s">
        <v>1177</v>
      </c>
      <c r="F771" s="232" t="s">
        <v>1178</v>
      </c>
      <c r="G771" s="233" t="s">
        <v>432</v>
      </c>
      <c r="H771" s="234">
        <v>5</v>
      </c>
      <c r="I771" s="235"/>
      <c r="J771" s="236">
        <f>ROUND(I771*H771,2)</f>
        <v>0</v>
      </c>
      <c r="K771" s="232" t="s">
        <v>265</v>
      </c>
      <c r="L771" s="46"/>
      <c r="M771" s="237" t="s">
        <v>21</v>
      </c>
      <c r="N771" s="238" t="s">
        <v>46</v>
      </c>
      <c r="O771" s="86"/>
      <c r="P771" s="239">
        <f>O771*H771</f>
        <v>0</v>
      </c>
      <c r="Q771" s="239">
        <v>2.0000000000000002E-05</v>
      </c>
      <c r="R771" s="239">
        <f>Q771*H771</f>
        <v>0.00010000000000000001</v>
      </c>
      <c r="S771" s="239">
        <v>0</v>
      </c>
      <c r="T771" s="240">
        <f>S771*H771</f>
        <v>0</v>
      </c>
      <c r="U771" s="40"/>
      <c r="V771" s="40"/>
      <c r="W771" s="40"/>
      <c r="X771" s="40"/>
      <c r="Y771" s="40"/>
      <c r="Z771" s="40"/>
      <c r="AA771" s="40"/>
      <c r="AB771" s="40"/>
      <c r="AC771" s="40"/>
      <c r="AD771" s="40"/>
      <c r="AE771" s="40"/>
      <c r="AR771" s="241" t="s">
        <v>355</v>
      </c>
      <c r="AT771" s="241" t="s">
        <v>261</v>
      </c>
      <c r="AU771" s="241" t="s">
        <v>83</v>
      </c>
      <c r="AY771" s="19" t="s">
        <v>259</v>
      </c>
      <c r="BE771" s="242">
        <f>IF(N771="základní",J771,0)</f>
        <v>0</v>
      </c>
      <c r="BF771" s="242">
        <f>IF(N771="snížená",J771,0)</f>
        <v>0</v>
      </c>
      <c r="BG771" s="242">
        <f>IF(N771="zákl. přenesená",J771,0)</f>
        <v>0</v>
      </c>
      <c r="BH771" s="242">
        <f>IF(N771="sníž. přenesená",J771,0)</f>
        <v>0</v>
      </c>
      <c r="BI771" s="242">
        <f>IF(N771="nulová",J771,0)</f>
        <v>0</v>
      </c>
      <c r="BJ771" s="19" t="s">
        <v>83</v>
      </c>
      <c r="BK771" s="242">
        <f>ROUND(I771*H771,2)</f>
        <v>0</v>
      </c>
      <c r="BL771" s="19" t="s">
        <v>355</v>
      </c>
      <c r="BM771" s="241" t="s">
        <v>1179</v>
      </c>
    </row>
    <row r="772" s="2" customFormat="1">
      <c r="A772" s="40"/>
      <c r="B772" s="41"/>
      <c r="C772" s="42"/>
      <c r="D772" s="243" t="s">
        <v>268</v>
      </c>
      <c r="E772" s="42"/>
      <c r="F772" s="244" t="s">
        <v>1180</v>
      </c>
      <c r="G772" s="42"/>
      <c r="H772" s="42"/>
      <c r="I772" s="150"/>
      <c r="J772" s="42"/>
      <c r="K772" s="42"/>
      <c r="L772" s="46"/>
      <c r="M772" s="245"/>
      <c r="N772" s="246"/>
      <c r="O772" s="86"/>
      <c r="P772" s="86"/>
      <c r="Q772" s="86"/>
      <c r="R772" s="86"/>
      <c r="S772" s="86"/>
      <c r="T772" s="87"/>
      <c r="U772" s="40"/>
      <c r="V772" s="40"/>
      <c r="W772" s="40"/>
      <c r="X772" s="40"/>
      <c r="Y772" s="40"/>
      <c r="Z772" s="40"/>
      <c r="AA772" s="40"/>
      <c r="AB772" s="40"/>
      <c r="AC772" s="40"/>
      <c r="AD772" s="40"/>
      <c r="AE772" s="40"/>
      <c r="AT772" s="19" t="s">
        <v>268</v>
      </c>
      <c r="AU772" s="19" t="s">
        <v>83</v>
      </c>
    </row>
    <row r="773" s="2" customFormat="1" ht="21.75" customHeight="1">
      <c r="A773" s="40"/>
      <c r="B773" s="41"/>
      <c r="C773" s="280" t="s">
        <v>1181</v>
      </c>
      <c r="D773" s="280" t="s">
        <v>438</v>
      </c>
      <c r="E773" s="281" t="s">
        <v>1182</v>
      </c>
      <c r="F773" s="282" t="s">
        <v>1183</v>
      </c>
      <c r="G773" s="283" t="s">
        <v>432</v>
      </c>
      <c r="H773" s="284">
        <v>5</v>
      </c>
      <c r="I773" s="285"/>
      <c r="J773" s="286">
        <f>ROUND(I773*H773,2)</f>
        <v>0</v>
      </c>
      <c r="K773" s="282" t="s">
        <v>265</v>
      </c>
      <c r="L773" s="287"/>
      <c r="M773" s="288" t="s">
        <v>21</v>
      </c>
      <c r="N773" s="289" t="s">
        <v>46</v>
      </c>
      <c r="O773" s="86"/>
      <c r="P773" s="239">
        <f>O773*H773</f>
        <v>0</v>
      </c>
      <c r="Q773" s="239">
        <v>0.0025000000000000001</v>
      </c>
      <c r="R773" s="239">
        <f>Q773*H773</f>
        <v>0.012500000000000001</v>
      </c>
      <c r="S773" s="239">
        <v>0</v>
      </c>
      <c r="T773" s="240">
        <f>S773*H773</f>
        <v>0</v>
      </c>
      <c r="U773" s="40"/>
      <c r="V773" s="40"/>
      <c r="W773" s="40"/>
      <c r="X773" s="40"/>
      <c r="Y773" s="40"/>
      <c r="Z773" s="40"/>
      <c r="AA773" s="40"/>
      <c r="AB773" s="40"/>
      <c r="AC773" s="40"/>
      <c r="AD773" s="40"/>
      <c r="AE773" s="40"/>
      <c r="AR773" s="241" t="s">
        <v>455</v>
      </c>
      <c r="AT773" s="241" t="s">
        <v>438</v>
      </c>
      <c r="AU773" s="241" t="s">
        <v>83</v>
      </c>
      <c r="AY773" s="19" t="s">
        <v>259</v>
      </c>
      <c r="BE773" s="242">
        <f>IF(N773="základní",J773,0)</f>
        <v>0</v>
      </c>
      <c r="BF773" s="242">
        <f>IF(N773="snížená",J773,0)</f>
        <v>0</v>
      </c>
      <c r="BG773" s="242">
        <f>IF(N773="zákl. přenesená",J773,0)</f>
        <v>0</v>
      </c>
      <c r="BH773" s="242">
        <f>IF(N773="sníž. přenesená",J773,0)</f>
        <v>0</v>
      </c>
      <c r="BI773" s="242">
        <f>IF(N773="nulová",J773,0)</f>
        <v>0</v>
      </c>
      <c r="BJ773" s="19" t="s">
        <v>83</v>
      </c>
      <c r="BK773" s="242">
        <f>ROUND(I773*H773,2)</f>
        <v>0</v>
      </c>
      <c r="BL773" s="19" t="s">
        <v>355</v>
      </c>
      <c r="BM773" s="241" t="s">
        <v>1184</v>
      </c>
    </row>
    <row r="774" s="2" customFormat="1" ht="33" customHeight="1">
      <c r="A774" s="40"/>
      <c r="B774" s="41"/>
      <c r="C774" s="230" t="s">
        <v>1185</v>
      </c>
      <c r="D774" s="230" t="s">
        <v>261</v>
      </c>
      <c r="E774" s="231" t="s">
        <v>1186</v>
      </c>
      <c r="F774" s="232" t="s">
        <v>1187</v>
      </c>
      <c r="G774" s="233" t="s">
        <v>432</v>
      </c>
      <c r="H774" s="234">
        <v>4</v>
      </c>
      <c r="I774" s="235"/>
      <c r="J774" s="236">
        <f>ROUND(I774*H774,2)</f>
        <v>0</v>
      </c>
      <c r="K774" s="232" t="s">
        <v>265</v>
      </c>
      <c r="L774" s="46"/>
      <c r="M774" s="237" t="s">
        <v>21</v>
      </c>
      <c r="N774" s="238" t="s">
        <v>46</v>
      </c>
      <c r="O774" s="86"/>
      <c r="P774" s="239">
        <f>O774*H774</f>
        <v>0</v>
      </c>
      <c r="Q774" s="239">
        <v>1.0000000000000001E-05</v>
      </c>
      <c r="R774" s="239">
        <f>Q774*H774</f>
        <v>4.0000000000000003E-05</v>
      </c>
      <c r="S774" s="239">
        <v>0</v>
      </c>
      <c r="T774" s="240">
        <f>S774*H774</f>
        <v>0</v>
      </c>
      <c r="U774" s="40"/>
      <c r="V774" s="40"/>
      <c r="W774" s="40"/>
      <c r="X774" s="40"/>
      <c r="Y774" s="40"/>
      <c r="Z774" s="40"/>
      <c r="AA774" s="40"/>
      <c r="AB774" s="40"/>
      <c r="AC774" s="40"/>
      <c r="AD774" s="40"/>
      <c r="AE774" s="40"/>
      <c r="AR774" s="241" t="s">
        <v>355</v>
      </c>
      <c r="AT774" s="241" t="s">
        <v>261</v>
      </c>
      <c r="AU774" s="241" t="s">
        <v>83</v>
      </c>
      <c r="AY774" s="19" t="s">
        <v>259</v>
      </c>
      <c r="BE774" s="242">
        <f>IF(N774="základní",J774,0)</f>
        <v>0</v>
      </c>
      <c r="BF774" s="242">
        <f>IF(N774="snížená",J774,0)</f>
        <v>0</v>
      </c>
      <c r="BG774" s="242">
        <f>IF(N774="zákl. přenesená",J774,0)</f>
        <v>0</v>
      </c>
      <c r="BH774" s="242">
        <f>IF(N774="sníž. přenesená",J774,0)</f>
        <v>0</v>
      </c>
      <c r="BI774" s="242">
        <f>IF(N774="nulová",J774,0)</f>
        <v>0</v>
      </c>
      <c r="BJ774" s="19" t="s">
        <v>83</v>
      </c>
      <c r="BK774" s="242">
        <f>ROUND(I774*H774,2)</f>
        <v>0</v>
      </c>
      <c r="BL774" s="19" t="s">
        <v>355</v>
      </c>
      <c r="BM774" s="241" t="s">
        <v>1188</v>
      </c>
    </row>
    <row r="775" s="2" customFormat="1">
      <c r="A775" s="40"/>
      <c r="B775" s="41"/>
      <c r="C775" s="42"/>
      <c r="D775" s="243" t="s">
        <v>268</v>
      </c>
      <c r="E775" s="42"/>
      <c r="F775" s="244" t="s">
        <v>1180</v>
      </c>
      <c r="G775" s="42"/>
      <c r="H775" s="42"/>
      <c r="I775" s="150"/>
      <c r="J775" s="42"/>
      <c r="K775" s="42"/>
      <c r="L775" s="46"/>
      <c r="M775" s="245"/>
      <c r="N775" s="246"/>
      <c r="O775" s="86"/>
      <c r="P775" s="86"/>
      <c r="Q775" s="86"/>
      <c r="R775" s="86"/>
      <c r="S775" s="86"/>
      <c r="T775" s="87"/>
      <c r="U775" s="40"/>
      <c r="V775" s="40"/>
      <c r="W775" s="40"/>
      <c r="X775" s="40"/>
      <c r="Y775" s="40"/>
      <c r="Z775" s="40"/>
      <c r="AA775" s="40"/>
      <c r="AB775" s="40"/>
      <c r="AC775" s="40"/>
      <c r="AD775" s="40"/>
      <c r="AE775" s="40"/>
      <c r="AT775" s="19" t="s">
        <v>268</v>
      </c>
      <c r="AU775" s="19" t="s">
        <v>83</v>
      </c>
    </row>
    <row r="776" s="2" customFormat="1" ht="21.75" customHeight="1">
      <c r="A776" s="40"/>
      <c r="B776" s="41"/>
      <c r="C776" s="280" t="s">
        <v>1189</v>
      </c>
      <c r="D776" s="280" t="s">
        <v>438</v>
      </c>
      <c r="E776" s="281" t="s">
        <v>1190</v>
      </c>
      <c r="F776" s="282" t="s">
        <v>1191</v>
      </c>
      <c r="G776" s="283" t="s">
        <v>432</v>
      </c>
      <c r="H776" s="284">
        <v>4</v>
      </c>
      <c r="I776" s="285"/>
      <c r="J776" s="286">
        <f>ROUND(I776*H776,2)</f>
        <v>0</v>
      </c>
      <c r="K776" s="282" t="s">
        <v>265</v>
      </c>
      <c r="L776" s="287"/>
      <c r="M776" s="288" t="s">
        <v>21</v>
      </c>
      <c r="N776" s="289" t="s">
        <v>46</v>
      </c>
      <c r="O776" s="86"/>
      <c r="P776" s="239">
        <f>O776*H776</f>
        <v>0</v>
      </c>
      <c r="Q776" s="239">
        <v>0.0067000000000000002</v>
      </c>
      <c r="R776" s="239">
        <f>Q776*H776</f>
        <v>0.026800000000000001</v>
      </c>
      <c r="S776" s="239">
        <v>0</v>
      </c>
      <c r="T776" s="240">
        <f>S776*H776</f>
        <v>0</v>
      </c>
      <c r="U776" s="40"/>
      <c r="V776" s="40"/>
      <c r="W776" s="40"/>
      <c r="X776" s="40"/>
      <c r="Y776" s="40"/>
      <c r="Z776" s="40"/>
      <c r="AA776" s="40"/>
      <c r="AB776" s="40"/>
      <c r="AC776" s="40"/>
      <c r="AD776" s="40"/>
      <c r="AE776" s="40"/>
      <c r="AR776" s="241" t="s">
        <v>455</v>
      </c>
      <c r="AT776" s="241" t="s">
        <v>438</v>
      </c>
      <c r="AU776" s="241" t="s">
        <v>83</v>
      </c>
      <c r="AY776" s="19" t="s">
        <v>259</v>
      </c>
      <c r="BE776" s="242">
        <f>IF(N776="základní",J776,0)</f>
        <v>0</v>
      </c>
      <c r="BF776" s="242">
        <f>IF(N776="snížená",J776,0)</f>
        <v>0</v>
      </c>
      <c r="BG776" s="242">
        <f>IF(N776="zákl. přenesená",J776,0)</f>
        <v>0</v>
      </c>
      <c r="BH776" s="242">
        <f>IF(N776="sníž. přenesená",J776,0)</f>
        <v>0</v>
      </c>
      <c r="BI776" s="242">
        <f>IF(N776="nulová",J776,0)</f>
        <v>0</v>
      </c>
      <c r="BJ776" s="19" t="s">
        <v>83</v>
      </c>
      <c r="BK776" s="242">
        <f>ROUND(I776*H776,2)</f>
        <v>0</v>
      </c>
      <c r="BL776" s="19" t="s">
        <v>355</v>
      </c>
      <c r="BM776" s="241" t="s">
        <v>1192</v>
      </c>
    </row>
    <row r="777" s="2" customFormat="1" ht="44.25" customHeight="1">
      <c r="A777" s="40"/>
      <c r="B777" s="41"/>
      <c r="C777" s="230" t="s">
        <v>1193</v>
      </c>
      <c r="D777" s="230" t="s">
        <v>261</v>
      </c>
      <c r="E777" s="231" t="s">
        <v>1194</v>
      </c>
      <c r="F777" s="232" t="s">
        <v>1195</v>
      </c>
      <c r="G777" s="233" t="s">
        <v>432</v>
      </c>
      <c r="H777" s="234">
        <v>11</v>
      </c>
      <c r="I777" s="235"/>
      <c r="J777" s="236">
        <f>ROUND(I777*H777,2)</f>
        <v>0</v>
      </c>
      <c r="K777" s="232" t="s">
        <v>265</v>
      </c>
      <c r="L777" s="46"/>
      <c r="M777" s="237" t="s">
        <v>21</v>
      </c>
      <c r="N777" s="238" t="s">
        <v>46</v>
      </c>
      <c r="O777" s="86"/>
      <c r="P777" s="239">
        <f>O777*H777</f>
        <v>0</v>
      </c>
      <c r="Q777" s="239">
        <v>0.00022000000000000001</v>
      </c>
      <c r="R777" s="239">
        <f>Q777*H777</f>
        <v>0.0024200000000000003</v>
      </c>
      <c r="S777" s="239">
        <v>0</v>
      </c>
      <c r="T777" s="240">
        <f>S777*H777</f>
        <v>0</v>
      </c>
      <c r="U777" s="40"/>
      <c r="V777" s="40"/>
      <c r="W777" s="40"/>
      <c r="X777" s="40"/>
      <c r="Y777" s="40"/>
      <c r="Z777" s="40"/>
      <c r="AA777" s="40"/>
      <c r="AB777" s="40"/>
      <c r="AC777" s="40"/>
      <c r="AD777" s="40"/>
      <c r="AE777" s="40"/>
      <c r="AR777" s="241" t="s">
        <v>355</v>
      </c>
      <c r="AT777" s="241" t="s">
        <v>261</v>
      </c>
      <c r="AU777" s="241" t="s">
        <v>83</v>
      </c>
      <c r="AY777" s="19" t="s">
        <v>259</v>
      </c>
      <c r="BE777" s="242">
        <f>IF(N777="základní",J777,0)</f>
        <v>0</v>
      </c>
      <c r="BF777" s="242">
        <f>IF(N777="snížená",J777,0)</f>
        <v>0</v>
      </c>
      <c r="BG777" s="242">
        <f>IF(N777="zákl. přenesená",J777,0)</f>
        <v>0</v>
      </c>
      <c r="BH777" s="242">
        <f>IF(N777="sníž. přenesená",J777,0)</f>
        <v>0</v>
      </c>
      <c r="BI777" s="242">
        <f>IF(N777="nulová",J777,0)</f>
        <v>0</v>
      </c>
      <c r="BJ777" s="19" t="s">
        <v>83</v>
      </c>
      <c r="BK777" s="242">
        <f>ROUND(I777*H777,2)</f>
        <v>0</v>
      </c>
      <c r="BL777" s="19" t="s">
        <v>355</v>
      </c>
      <c r="BM777" s="241" t="s">
        <v>1196</v>
      </c>
    </row>
    <row r="778" s="2" customFormat="1">
      <c r="A778" s="40"/>
      <c r="B778" s="41"/>
      <c r="C778" s="42"/>
      <c r="D778" s="243" t="s">
        <v>268</v>
      </c>
      <c r="E778" s="42"/>
      <c r="F778" s="244" t="s">
        <v>1197</v>
      </c>
      <c r="G778" s="42"/>
      <c r="H778" s="42"/>
      <c r="I778" s="150"/>
      <c r="J778" s="42"/>
      <c r="K778" s="42"/>
      <c r="L778" s="46"/>
      <c r="M778" s="245"/>
      <c r="N778" s="246"/>
      <c r="O778" s="86"/>
      <c r="P778" s="86"/>
      <c r="Q778" s="86"/>
      <c r="R778" s="86"/>
      <c r="S778" s="86"/>
      <c r="T778" s="87"/>
      <c r="U778" s="40"/>
      <c r="V778" s="40"/>
      <c r="W778" s="40"/>
      <c r="X778" s="40"/>
      <c r="Y778" s="40"/>
      <c r="Z778" s="40"/>
      <c r="AA778" s="40"/>
      <c r="AB778" s="40"/>
      <c r="AC778" s="40"/>
      <c r="AD778" s="40"/>
      <c r="AE778" s="40"/>
      <c r="AT778" s="19" t="s">
        <v>268</v>
      </c>
      <c r="AU778" s="19" t="s">
        <v>83</v>
      </c>
    </row>
    <row r="779" s="14" customFormat="1">
      <c r="A779" s="14"/>
      <c r="B779" s="257"/>
      <c r="C779" s="258"/>
      <c r="D779" s="243" t="s">
        <v>270</v>
      </c>
      <c r="E779" s="259" t="s">
        <v>21</v>
      </c>
      <c r="F779" s="260" t="s">
        <v>1198</v>
      </c>
      <c r="G779" s="258"/>
      <c r="H779" s="261">
        <v>5</v>
      </c>
      <c r="I779" s="262"/>
      <c r="J779" s="258"/>
      <c r="K779" s="258"/>
      <c r="L779" s="263"/>
      <c r="M779" s="264"/>
      <c r="N779" s="265"/>
      <c r="O779" s="265"/>
      <c r="P779" s="265"/>
      <c r="Q779" s="265"/>
      <c r="R779" s="265"/>
      <c r="S779" s="265"/>
      <c r="T779" s="266"/>
      <c r="U779" s="14"/>
      <c r="V779" s="14"/>
      <c r="W779" s="14"/>
      <c r="X779" s="14"/>
      <c r="Y779" s="14"/>
      <c r="Z779" s="14"/>
      <c r="AA779" s="14"/>
      <c r="AB779" s="14"/>
      <c r="AC779" s="14"/>
      <c r="AD779" s="14"/>
      <c r="AE779" s="14"/>
      <c r="AT779" s="267" t="s">
        <v>270</v>
      </c>
      <c r="AU779" s="267" t="s">
        <v>83</v>
      </c>
      <c r="AV779" s="14" t="s">
        <v>83</v>
      </c>
      <c r="AW779" s="14" t="s">
        <v>34</v>
      </c>
      <c r="AX779" s="14" t="s">
        <v>74</v>
      </c>
      <c r="AY779" s="267" t="s">
        <v>259</v>
      </c>
    </row>
    <row r="780" s="14" customFormat="1">
      <c r="A780" s="14"/>
      <c r="B780" s="257"/>
      <c r="C780" s="258"/>
      <c r="D780" s="243" t="s">
        <v>270</v>
      </c>
      <c r="E780" s="259" t="s">
        <v>21</v>
      </c>
      <c r="F780" s="260" t="s">
        <v>1199</v>
      </c>
      <c r="G780" s="258"/>
      <c r="H780" s="261">
        <v>6</v>
      </c>
      <c r="I780" s="262"/>
      <c r="J780" s="258"/>
      <c r="K780" s="258"/>
      <c r="L780" s="263"/>
      <c r="M780" s="264"/>
      <c r="N780" s="265"/>
      <c r="O780" s="265"/>
      <c r="P780" s="265"/>
      <c r="Q780" s="265"/>
      <c r="R780" s="265"/>
      <c r="S780" s="265"/>
      <c r="T780" s="266"/>
      <c r="U780" s="14"/>
      <c r="V780" s="14"/>
      <c r="W780" s="14"/>
      <c r="X780" s="14"/>
      <c r="Y780" s="14"/>
      <c r="Z780" s="14"/>
      <c r="AA780" s="14"/>
      <c r="AB780" s="14"/>
      <c r="AC780" s="14"/>
      <c r="AD780" s="14"/>
      <c r="AE780" s="14"/>
      <c r="AT780" s="267" t="s">
        <v>270</v>
      </c>
      <c r="AU780" s="267" t="s">
        <v>83</v>
      </c>
      <c r="AV780" s="14" t="s">
        <v>83</v>
      </c>
      <c r="AW780" s="14" t="s">
        <v>34</v>
      </c>
      <c r="AX780" s="14" t="s">
        <v>74</v>
      </c>
      <c r="AY780" s="267" t="s">
        <v>259</v>
      </c>
    </row>
    <row r="781" s="15" customFormat="1">
      <c r="A781" s="15"/>
      <c r="B781" s="268"/>
      <c r="C781" s="269"/>
      <c r="D781" s="243" t="s">
        <v>270</v>
      </c>
      <c r="E781" s="270" t="s">
        <v>21</v>
      </c>
      <c r="F781" s="271" t="s">
        <v>273</v>
      </c>
      <c r="G781" s="269"/>
      <c r="H781" s="272">
        <v>11</v>
      </c>
      <c r="I781" s="273"/>
      <c r="J781" s="269"/>
      <c r="K781" s="269"/>
      <c r="L781" s="274"/>
      <c r="M781" s="275"/>
      <c r="N781" s="276"/>
      <c r="O781" s="276"/>
      <c r="P781" s="276"/>
      <c r="Q781" s="276"/>
      <c r="R781" s="276"/>
      <c r="S781" s="276"/>
      <c r="T781" s="277"/>
      <c r="U781" s="15"/>
      <c r="V781" s="15"/>
      <c r="W781" s="15"/>
      <c r="X781" s="15"/>
      <c r="Y781" s="15"/>
      <c r="Z781" s="15"/>
      <c r="AA781" s="15"/>
      <c r="AB781" s="15"/>
      <c r="AC781" s="15"/>
      <c r="AD781" s="15"/>
      <c r="AE781" s="15"/>
      <c r="AT781" s="278" t="s">
        <v>270</v>
      </c>
      <c r="AU781" s="278" t="s">
        <v>83</v>
      </c>
      <c r="AV781" s="15" t="s">
        <v>266</v>
      </c>
      <c r="AW781" s="15" t="s">
        <v>34</v>
      </c>
      <c r="AX781" s="15" t="s">
        <v>81</v>
      </c>
      <c r="AY781" s="278" t="s">
        <v>259</v>
      </c>
    </row>
    <row r="782" s="2" customFormat="1" ht="16.5" customHeight="1">
      <c r="A782" s="40"/>
      <c r="B782" s="41"/>
      <c r="C782" s="280" t="s">
        <v>1200</v>
      </c>
      <c r="D782" s="280" t="s">
        <v>438</v>
      </c>
      <c r="E782" s="281" t="s">
        <v>1201</v>
      </c>
      <c r="F782" s="282" t="s">
        <v>1202</v>
      </c>
      <c r="G782" s="283" t="s">
        <v>432</v>
      </c>
      <c r="H782" s="284">
        <v>4</v>
      </c>
      <c r="I782" s="285"/>
      <c r="J782" s="286">
        <f>ROUND(I782*H782,2)</f>
        <v>0</v>
      </c>
      <c r="K782" s="282" t="s">
        <v>265</v>
      </c>
      <c r="L782" s="287"/>
      <c r="M782" s="288" t="s">
        <v>21</v>
      </c>
      <c r="N782" s="289" t="s">
        <v>46</v>
      </c>
      <c r="O782" s="86"/>
      <c r="P782" s="239">
        <f>O782*H782</f>
        <v>0</v>
      </c>
      <c r="Q782" s="239">
        <v>0.024049999999999998</v>
      </c>
      <c r="R782" s="239">
        <f>Q782*H782</f>
        <v>0.096199999999999994</v>
      </c>
      <c r="S782" s="239">
        <v>0</v>
      </c>
      <c r="T782" s="240">
        <f>S782*H782</f>
        <v>0</v>
      </c>
      <c r="U782" s="40"/>
      <c r="V782" s="40"/>
      <c r="W782" s="40"/>
      <c r="X782" s="40"/>
      <c r="Y782" s="40"/>
      <c r="Z782" s="40"/>
      <c r="AA782" s="40"/>
      <c r="AB782" s="40"/>
      <c r="AC782" s="40"/>
      <c r="AD782" s="40"/>
      <c r="AE782" s="40"/>
      <c r="AR782" s="241" t="s">
        <v>455</v>
      </c>
      <c r="AT782" s="241" t="s">
        <v>438</v>
      </c>
      <c r="AU782" s="241" t="s">
        <v>83</v>
      </c>
      <c r="AY782" s="19" t="s">
        <v>259</v>
      </c>
      <c r="BE782" s="242">
        <f>IF(N782="základní",J782,0)</f>
        <v>0</v>
      </c>
      <c r="BF782" s="242">
        <f>IF(N782="snížená",J782,0)</f>
        <v>0</v>
      </c>
      <c r="BG782" s="242">
        <f>IF(N782="zákl. přenesená",J782,0)</f>
        <v>0</v>
      </c>
      <c r="BH782" s="242">
        <f>IF(N782="sníž. přenesená",J782,0)</f>
        <v>0</v>
      </c>
      <c r="BI782" s="242">
        <f>IF(N782="nulová",J782,0)</f>
        <v>0</v>
      </c>
      <c r="BJ782" s="19" t="s">
        <v>83</v>
      </c>
      <c r="BK782" s="242">
        <f>ROUND(I782*H782,2)</f>
        <v>0</v>
      </c>
      <c r="BL782" s="19" t="s">
        <v>355</v>
      </c>
      <c r="BM782" s="241" t="s">
        <v>1203</v>
      </c>
    </row>
    <row r="783" s="2" customFormat="1" ht="16.5" customHeight="1">
      <c r="A783" s="40"/>
      <c r="B783" s="41"/>
      <c r="C783" s="280" t="s">
        <v>1204</v>
      </c>
      <c r="D783" s="280" t="s">
        <v>438</v>
      </c>
      <c r="E783" s="281" t="s">
        <v>1205</v>
      </c>
      <c r="F783" s="282" t="s">
        <v>1206</v>
      </c>
      <c r="G783" s="283" t="s">
        <v>432</v>
      </c>
      <c r="H783" s="284">
        <v>1</v>
      </c>
      <c r="I783" s="285"/>
      <c r="J783" s="286">
        <f>ROUND(I783*H783,2)</f>
        <v>0</v>
      </c>
      <c r="K783" s="282" t="s">
        <v>265</v>
      </c>
      <c r="L783" s="287"/>
      <c r="M783" s="288" t="s">
        <v>21</v>
      </c>
      <c r="N783" s="289" t="s">
        <v>46</v>
      </c>
      <c r="O783" s="86"/>
      <c r="P783" s="239">
        <f>O783*H783</f>
        <v>0</v>
      </c>
      <c r="Q783" s="239">
        <v>0.024660000000000001</v>
      </c>
      <c r="R783" s="239">
        <f>Q783*H783</f>
        <v>0.024660000000000001</v>
      </c>
      <c r="S783" s="239">
        <v>0</v>
      </c>
      <c r="T783" s="240">
        <f>S783*H783</f>
        <v>0</v>
      </c>
      <c r="U783" s="40"/>
      <c r="V783" s="40"/>
      <c r="W783" s="40"/>
      <c r="X783" s="40"/>
      <c r="Y783" s="40"/>
      <c r="Z783" s="40"/>
      <c r="AA783" s="40"/>
      <c r="AB783" s="40"/>
      <c r="AC783" s="40"/>
      <c r="AD783" s="40"/>
      <c r="AE783" s="40"/>
      <c r="AR783" s="241" t="s">
        <v>455</v>
      </c>
      <c r="AT783" s="241" t="s">
        <v>438</v>
      </c>
      <c r="AU783" s="241" t="s">
        <v>83</v>
      </c>
      <c r="AY783" s="19" t="s">
        <v>259</v>
      </c>
      <c r="BE783" s="242">
        <f>IF(N783="základní",J783,0)</f>
        <v>0</v>
      </c>
      <c r="BF783" s="242">
        <f>IF(N783="snížená",J783,0)</f>
        <v>0</v>
      </c>
      <c r="BG783" s="242">
        <f>IF(N783="zákl. přenesená",J783,0)</f>
        <v>0</v>
      </c>
      <c r="BH783" s="242">
        <f>IF(N783="sníž. přenesená",J783,0)</f>
        <v>0</v>
      </c>
      <c r="BI783" s="242">
        <f>IF(N783="nulová",J783,0)</f>
        <v>0</v>
      </c>
      <c r="BJ783" s="19" t="s">
        <v>83</v>
      </c>
      <c r="BK783" s="242">
        <f>ROUND(I783*H783,2)</f>
        <v>0</v>
      </c>
      <c r="BL783" s="19" t="s">
        <v>355</v>
      </c>
      <c r="BM783" s="241" t="s">
        <v>1207</v>
      </c>
    </row>
    <row r="784" s="2" customFormat="1" ht="16.5" customHeight="1">
      <c r="A784" s="40"/>
      <c r="B784" s="41"/>
      <c r="C784" s="280" t="s">
        <v>1208</v>
      </c>
      <c r="D784" s="280" t="s">
        <v>438</v>
      </c>
      <c r="E784" s="281" t="s">
        <v>1209</v>
      </c>
      <c r="F784" s="282" t="s">
        <v>1210</v>
      </c>
      <c r="G784" s="283" t="s">
        <v>432</v>
      </c>
      <c r="H784" s="284">
        <v>5</v>
      </c>
      <c r="I784" s="285"/>
      <c r="J784" s="286">
        <f>ROUND(I784*H784,2)</f>
        <v>0</v>
      </c>
      <c r="K784" s="282" t="s">
        <v>265</v>
      </c>
      <c r="L784" s="287"/>
      <c r="M784" s="288" t="s">
        <v>21</v>
      </c>
      <c r="N784" s="289" t="s">
        <v>46</v>
      </c>
      <c r="O784" s="86"/>
      <c r="P784" s="239">
        <f>O784*H784</f>
        <v>0</v>
      </c>
      <c r="Q784" s="239">
        <v>0.024740000000000002</v>
      </c>
      <c r="R784" s="239">
        <f>Q784*H784</f>
        <v>0.1237</v>
      </c>
      <c r="S784" s="239">
        <v>0</v>
      </c>
      <c r="T784" s="240">
        <f>S784*H784</f>
        <v>0</v>
      </c>
      <c r="U784" s="40"/>
      <c r="V784" s="40"/>
      <c r="W784" s="40"/>
      <c r="X784" s="40"/>
      <c r="Y784" s="40"/>
      <c r="Z784" s="40"/>
      <c r="AA784" s="40"/>
      <c r="AB784" s="40"/>
      <c r="AC784" s="40"/>
      <c r="AD784" s="40"/>
      <c r="AE784" s="40"/>
      <c r="AR784" s="241" t="s">
        <v>455</v>
      </c>
      <c r="AT784" s="241" t="s">
        <v>438</v>
      </c>
      <c r="AU784" s="241" t="s">
        <v>83</v>
      </c>
      <c r="AY784" s="19" t="s">
        <v>259</v>
      </c>
      <c r="BE784" s="242">
        <f>IF(N784="základní",J784,0)</f>
        <v>0</v>
      </c>
      <c r="BF784" s="242">
        <f>IF(N784="snížená",J784,0)</f>
        <v>0</v>
      </c>
      <c r="BG784" s="242">
        <f>IF(N784="zákl. přenesená",J784,0)</f>
        <v>0</v>
      </c>
      <c r="BH784" s="242">
        <f>IF(N784="sníž. přenesená",J784,0)</f>
        <v>0</v>
      </c>
      <c r="BI784" s="242">
        <f>IF(N784="nulová",J784,0)</f>
        <v>0</v>
      </c>
      <c r="BJ784" s="19" t="s">
        <v>83</v>
      </c>
      <c r="BK784" s="242">
        <f>ROUND(I784*H784,2)</f>
        <v>0</v>
      </c>
      <c r="BL784" s="19" t="s">
        <v>355</v>
      </c>
      <c r="BM784" s="241" t="s">
        <v>1211</v>
      </c>
    </row>
    <row r="785" s="2" customFormat="1" ht="16.5" customHeight="1">
      <c r="A785" s="40"/>
      <c r="B785" s="41"/>
      <c r="C785" s="280" t="s">
        <v>1212</v>
      </c>
      <c r="D785" s="280" t="s">
        <v>438</v>
      </c>
      <c r="E785" s="281" t="s">
        <v>1213</v>
      </c>
      <c r="F785" s="282" t="s">
        <v>1214</v>
      </c>
      <c r="G785" s="283" t="s">
        <v>432</v>
      </c>
      <c r="H785" s="284">
        <v>1</v>
      </c>
      <c r="I785" s="285"/>
      <c r="J785" s="286">
        <f>ROUND(I785*H785,2)</f>
        <v>0</v>
      </c>
      <c r="K785" s="282" t="s">
        <v>265</v>
      </c>
      <c r="L785" s="287"/>
      <c r="M785" s="288" t="s">
        <v>21</v>
      </c>
      <c r="N785" s="289" t="s">
        <v>46</v>
      </c>
      <c r="O785" s="86"/>
      <c r="P785" s="239">
        <f>O785*H785</f>
        <v>0</v>
      </c>
      <c r="Q785" s="239">
        <v>0.025420000000000002</v>
      </c>
      <c r="R785" s="239">
        <f>Q785*H785</f>
        <v>0.025420000000000002</v>
      </c>
      <c r="S785" s="239">
        <v>0</v>
      </c>
      <c r="T785" s="240">
        <f>S785*H785</f>
        <v>0</v>
      </c>
      <c r="U785" s="40"/>
      <c r="V785" s="40"/>
      <c r="W785" s="40"/>
      <c r="X785" s="40"/>
      <c r="Y785" s="40"/>
      <c r="Z785" s="40"/>
      <c r="AA785" s="40"/>
      <c r="AB785" s="40"/>
      <c r="AC785" s="40"/>
      <c r="AD785" s="40"/>
      <c r="AE785" s="40"/>
      <c r="AR785" s="241" t="s">
        <v>455</v>
      </c>
      <c r="AT785" s="241" t="s">
        <v>438</v>
      </c>
      <c r="AU785" s="241" t="s">
        <v>83</v>
      </c>
      <c r="AY785" s="19" t="s">
        <v>259</v>
      </c>
      <c r="BE785" s="242">
        <f>IF(N785="základní",J785,0)</f>
        <v>0</v>
      </c>
      <c r="BF785" s="242">
        <f>IF(N785="snížená",J785,0)</f>
        <v>0</v>
      </c>
      <c r="BG785" s="242">
        <f>IF(N785="zákl. přenesená",J785,0)</f>
        <v>0</v>
      </c>
      <c r="BH785" s="242">
        <f>IF(N785="sníž. přenesená",J785,0)</f>
        <v>0</v>
      </c>
      <c r="BI785" s="242">
        <f>IF(N785="nulová",J785,0)</f>
        <v>0</v>
      </c>
      <c r="BJ785" s="19" t="s">
        <v>83</v>
      </c>
      <c r="BK785" s="242">
        <f>ROUND(I785*H785,2)</f>
        <v>0</v>
      </c>
      <c r="BL785" s="19" t="s">
        <v>355</v>
      </c>
      <c r="BM785" s="241" t="s">
        <v>1215</v>
      </c>
    </row>
    <row r="786" s="2" customFormat="1" ht="33" customHeight="1">
      <c r="A786" s="40"/>
      <c r="B786" s="41"/>
      <c r="C786" s="230" t="s">
        <v>1216</v>
      </c>
      <c r="D786" s="230" t="s">
        <v>261</v>
      </c>
      <c r="E786" s="231" t="s">
        <v>1217</v>
      </c>
      <c r="F786" s="232" t="s">
        <v>1218</v>
      </c>
      <c r="G786" s="233" t="s">
        <v>358</v>
      </c>
      <c r="H786" s="234">
        <v>123.72</v>
      </c>
      <c r="I786" s="235"/>
      <c r="J786" s="236">
        <f>ROUND(I786*H786,2)</f>
        <v>0</v>
      </c>
      <c r="K786" s="232" t="s">
        <v>265</v>
      </c>
      <c r="L786" s="46"/>
      <c r="M786" s="237" t="s">
        <v>21</v>
      </c>
      <c r="N786" s="238" t="s">
        <v>46</v>
      </c>
      <c r="O786" s="86"/>
      <c r="P786" s="239">
        <f>O786*H786</f>
        <v>0</v>
      </c>
      <c r="Q786" s="239">
        <v>0.00117</v>
      </c>
      <c r="R786" s="239">
        <f>Q786*H786</f>
        <v>0.1447524</v>
      </c>
      <c r="S786" s="239">
        <v>0</v>
      </c>
      <c r="T786" s="240">
        <f>S786*H786</f>
        <v>0</v>
      </c>
      <c r="U786" s="40"/>
      <c r="V786" s="40"/>
      <c r="W786" s="40"/>
      <c r="X786" s="40"/>
      <c r="Y786" s="40"/>
      <c r="Z786" s="40"/>
      <c r="AA786" s="40"/>
      <c r="AB786" s="40"/>
      <c r="AC786" s="40"/>
      <c r="AD786" s="40"/>
      <c r="AE786" s="40"/>
      <c r="AR786" s="241" t="s">
        <v>355</v>
      </c>
      <c r="AT786" s="241" t="s">
        <v>261</v>
      </c>
      <c r="AU786" s="241" t="s">
        <v>83</v>
      </c>
      <c r="AY786" s="19" t="s">
        <v>259</v>
      </c>
      <c r="BE786" s="242">
        <f>IF(N786="základní",J786,0)</f>
        <v>0</v>
      </c>
      <c r="BF786" s="242">
        <f>IF(N786="snížená",J786,0)</f>
        <v>0</v>
      </c>
      <c r="BG786" s="242">
        <f>IF(N786="zákl. přenesená",J786,0)</f>
        <v>0</v>
      </c>
      <c r="BH786" s="242">
        <f>IF(N786="sníž. přenesená",J786,0)</f>
        <v>0</v>
      </c>
      <c r="BI786" s="242">
        <f>IF(N786="nulová",J786,0)</f>
        <v>0</v>
      </c>
      <c r="BJ786" s="19" t="s">
        <v>83</v>
      </c>
      <c r="BK786" s="242">
        <f>ROUND(I786*H786,2)</f>
        <v>0</v>
      </c>
      <c r="BL786" s="19" t="s">
        <v>355</v>
      </c>
      <c r="BM786" s="241" t="s">
        <v>1219</v>
      </c>
    </row>
    <row r="787" s="2" customFormat="1">
      <c r="A787" s="40"/>
      <c r="B787" s="41"/>
      <c r="C787" s="42"/>
      <c r="D787" s="243" t="s">
        <v>268</v>
      </c>
      <c r="E787" s="42"/>
      <c r="F787" s="244" t="s">
        <v>1220</v>
      </c>
      <c r="G787" s="42"/>
      <c r="H787" s="42"/>
      <c r="I787" s="150"/>
      <c r="J787" s="42"/>
      <c r="K787" s="42"/>
      <c r="L787" s="46"/>
      <c r="M787" s="245"/>
      <c r="N787" s="246"/>
      <c r="O787" s="86"/>
      <c r="P787" s="86"/>
      <c r="Q787" s="86"/>
      <c r="R787" s="86"/>
      <c r="S787" s="86"/>
      <c r="T787" s="87"/>
      <c r="U787" s="40"/>
      <c r="V787" s="40"/>
      <c r="W787" s="40"/>
      <c r="X787" s="40"/>
      <c r="Y787" s="40"/>
      <c r="Z787" s="40"/>
      <c r="AA787" s="40"/>
      <c r="AB787" s="40"/>
      <c r="AC787" s="40"/>
      <c r="AD787" s="40"/>
      <c r="AE787" s="40"/>
      <c r="AT787" s="19" t="s">
        <v>268</v>
      </c>
      <c r="AU787" s="19" t="s">
        <v>83</v>
      </c>
    </row>
    <row r="788" s="14" customFormat="1">
      <c r="A788" s="14"/>
      <c r="B788" s="257"/>
      <c r="C788" s="258"/>
      <c r="D788" s="243" t="s">
        <v>270</v>
      </c>
      <c r="E788" s="259" t="s">
        <v>21</v>
      </c>
      <c r="F788" s="260" t="s">
        <v>1221</v>
      </c>
      <c r="G788" s="258"/>
      <c r="H788" s="261">
        <v>70.109999999999999</v>
      </c>
      <c r="I788" s="262"/>
      <c r="J788" s="258"/>
      <c r="K788" s="258"/>
      <c r="L788" s="263"/>
      <c r="M788" s="264"/>
      <c r="N788" s="265"/>
      <c r="O788" s="265"/>
      <c r="P788" s="265"/>
      <c r="Q788" s="265"/>
      <c r="R788" s="265"/>
      <c r="S788" s="265"/>
      <c r="T788" s="266"/>
      <c r="U788" s="14"/>
      <c r="V788" s="14"/>
      <c r="W788" s="14"/>
      <c r="X788" s="14"/>
      <c r="Y788" s="14"/>
      <c r="Z788" s="14"/>
      <c r="AA788" s="14"/>
      <c r="AB788" s="14"/>
      <c r="AC788" s="14"/>
      <c r="AD788" s="14"/>
      <c r="AE788" s="14"/>
      <c r="AT788" s="267" t="s">
        <v>270</v>
      </c>
      <c r="AU788" s="267" t="s">
        <v>83</v>
      </c>
      <c r="AV788" s="14" t="s">
        <v>83</v>
      </c>
      <c r="AW788" s="14" t="s">
        <v>34</v>
      </c>
      <c r="AX788" s="14" t="s">
        <v>74</v>
      </c>
      <c r="AY788" s="267" t="s">
        <v>259</v>
      </c>
    </row>
    <row r="789" s="14" customFormat="1">
      <c r="A789" s="14"/>
      <c r="B789" s="257"/>
      <c r="C789" s="258"/>
      <c r="D789" s="243" t="s">
        <v>270</v>
      </c>
      <c r="E789" s="259" t="s">
        <v>21</v>
      </c>
      <c r="F789" s="260" t="s">
        <v>1222</v>
      </c>
      <c r="G789" s="258"/>
      <c r="H789" s="261">
        <v>36.68</v>
      </c>
      <c r="I789" s="262"/>
      <c r="J789" s="258"/>
      <c r="K789" s="258"/>
      <c r="L789" s="263"/>
      <c r="M789" s="264"/>
      <c r="N789" s="265"/>
      <c r="O789" s="265"/>
      <c r="P789" s="265"/>
      <c r="Q789" s="265"/>
      <c r="R789" s="265"/>
      <c r="S789" s="265"/>
      <c r="T789" s="266"/>
      <c r="U789" s="14"/>
      <c r="V789" s="14"/>
      <c r="W789" s="14"/>
      <c r="X789" s="14"/>
      <c r="Y789" s="14"/>
      <c r="Z789" s="14"/>
      <c r="AA789" s="14"/>
      <c r="AB789" s="14"/>
      <c r="AC789" s="14"/>
      <c r="AD789" s="14"/>
      <c r="AE789" s="14"/>
      <c r="AT789" s="267" t="s">
        <v>270</v>
      </c>
      <c r="AU789" s="267" t="s">
        <v>83</v>
      </c>
      <c r="AV789" s="14" t="s">
        <v>83</v>
      </c>
      <c r="AW789" s="14" t="s">
        <v>34</v>
      </c>
      <c r="AX789" s="14" t="s">
        <v>74</v>
      </c>
      <c r="AY789" s="267" t="s">
        <v>259</v>
      </c>
    </row>
    <row r="790" s="14" customFormat="1">
      <c r="A790" s="14"/>
      <c r="B790" s="257"/>
      <c r="C790" s="258"/>
      <c r="D790" s="243" t="s">
        <v>270</v>
      </c>
      <c r="E790" s="259" t="s">
        <v>21</v>
      </c>
      <c r="F790" s="260" t="s">
        <v>1223</v>
      </c>
      <c r="G790" s="258"/>
      <c r="H790" s="261">
        <v>6.4299999999999997</v>
      </c>
      <c r="I790" s="262"/>
      <c r="J790" s="258"/>
      <c r="K790" s="258"/>
      <c r="L790" s="263"/>
      <c r="M790" s="264"/>
      <c r="N790" s="265"/>
      <c r="O790" s="265"/>
      <c r="P790" s="265"/>
      <c r="Q790" s="265"/>
      <c r="R790" s="265"/>
      <c r="S790" s="265"/>
      <c r="T790" s="266"/>
      <c r="U790" s="14"/>
      <c r="V790" s="14"/>
      <c r="W790" s="14"/>
      <c r="X790" s="14"/>
      <c r="Y790" s="14"/>
      <c r="Z790" s="14"/>
      <c r="AA790" s="14"/>
      <c r="AB790" s="14"/>
      <c r="AC790" s="14"/>
      <c r="AD790" s="14"/>
      <c r="AE790" s="14"/>
      <c r="AT790" s="267" t="s">
        <v>270</v>
      </c>
      <c r="AU790" s="267" t="s">
        <v>83</v>
      </c>
      <c r="AV790" s="14" t="s">
        <v>83</v>
      </c>
      <c r="AW790" s="14" t="s">
        <v>34</v>
      </c>
      <c r="AX790" s="14" t="s">
        <v>74</v>
      </c>
      <c r="AY790" s="267" t="s">
        <v>259</v>
      </c>
    </row>
    <row r="791" s="14" customFormat="1">
      <c r="A791" s="14"/>
      <c r="B791" s="257"/>
      <c r="C791" s="258"/>
      <c r="D791" s="243" t="s">
        <v>270</v>
      </c>
      <c r="E791" s="259" t="s">
        <v>21</v>
      </c>
      <c r="F791" s="260" t="s">
        <v>1224</v>
      </c>
      <c r="G791" s="258"/>
      <c r="H791" s="261">
        <v>10.5</v>
      </c>
      <c r="I791" s="262"/>
      <c r="J791" s="258"/>
      <c r="K791" s="258"/>
      <c r="L791" s="263"/>
      <c r="M791" s="264"/>
      <c r="N791" s="265"/>
      <c r="O791" s="265"/>
      <c r="P791" s="265"/>
      <c r="Q791" s="265"/>
      <c r="R791" s="265"/>
      <c r="S791" s="265"/>
      <c r="T791" s="266"/>
      <c r="U791" s="14"/>
      <c r="V791" s="14"/>
      <c r="W791" s="14"/>
      <c r="X791" s="14"/>
      <c r="Y791" s="14"/>
      <c r="Z791" s="14"/>
      <c r="AA791" s="14"/>
      <c r="AB791" s="14"/>
      <c r="AC791" s="14"/>
      <c r="AD791" s="14"/>
      <c r="AE791" s="14"/>
      <c r="AT791" s="267" t="s">
        <v>270</v>
      </c>
      <c r="AU791" s="267" t="s">
        <v>83</v>
      </c>
      <c r="AV791" s="14" t="s">
        <v>83</v>
      </c>
      <c r="AW791" s="14" t="s">
        <v>34</v>
      </c>
      <c r="AX791" s="14" t="s">
        <v>74</v>
      </c>
      <c r="AY791" s="267" t="s">
        <v>259</v>
      </c>
    </row>
    <row r="792" s="15" customFormat="1">
      <c r="A792" s="15"/>
      <c r="B792" s="268"/>
      <c r="C792" s="269"/>
      <c r="D792" s="243" t="s">
        <v>270</v>
      </c>
      <c r="E792" s="270" t="s">
        <v>21</v>
      </c>
      <c r="F792" s="271" t="s">
        <v>273</v>
      </c>
      <c r="G792" s="269"/>
      <c r="H792" s="272">
        <v>123.72</v>
      </c>
      <c r="I792" s="273"/>
      <c r="J792" s="269"/>
      <c r="K792" s="269"/>
      <c r="L792" s="274"/>
      <c r="M792" s="275"/>
      <c r="N792" s="276"/>
      <c r="O792" s="276"/>
      <c r="P792" s="276"/>
      <c r="Q792" s="276"/>
      <c r="R792" s="276"/>
      <c r="S792" s="276"/>
      <c r="T792" s="277"/>
      <c r="U792" s="15"/>
      <c r="V792" s="15"/>
      <c r="W792" s="15"/>
      <c r="X792" s="15"/>
      <c r="Y792" s="15"/>
      <c r="Z792" s="15"/>
      <c r="AA792" s="15"/>
      <c r="AB792" s="15"/>
      <c r="AC792" s="15"/>
      <c r="AD792" s="15"/>
      <c r="AE792" s="15"/>
      <c r="AT792" s="278" t="s">
        <v>270</v>
      </c>
      <c r="AU792" s="278" t="s">
        <v>83</v>
      </c>
      <c r="AV792" s="15" t="s">
        <v>266</v>
      </c>
      <c r="AW792" s="15" t="s">
        <v>34</v>
      </c>
      <c r="AX792" s="15" t="s">
        <v>81</v>
      </c>
      <c r="AY792" s="278" t="s">
        <v>259</v>
      </c>
    </row>
    <row r="793" s="2" customFormat="1" ht="21.75" customHeight="1">
      <c r="A793" s="40"/>
      <c r="B793" s="41"/>
      <c r="C793" s="280" t="s">
        <v>1225</v>
      </c>
      <c r="D793" s="280" t="s">
        <v>438</v>
      </c>
      <c r="E793" s="281" t="s">
        <v>1226</v>
      </c>
      <c r="F793" s="282" t="s">
        <v>1227</v>
      </c>
      <c r="G793" s="283" t="s">
        <v>358</v>
      </c>
      <c r="H793" s="284">
        <v>129.90600000000001</v>
      </c>
      <c r="I793" s="285"/>
      <c r="J793" s="286">
        <f>ROUND(I793*H793,2)</f>
        <v>0</v>
      </c>
      <c r="K793" s="282" t="s">
        <v>265</v>
      </c>
      <c r="L793" s="287"/>
      <c r="M793" s="288" t="s">
        <v>21</v>
      </c>
      <c r="N793" s="289" t="s">
        <v>46</v>
      </c>
      <c r="O793" s="86"/>
      <c r="P793" s="239">
        <f>O793*H793</f>
        <v>0</v>
      </c>
      <c r="Q793" s="239">
        <v>0.00173</v>
      </c>
      <c r="R793" s="239">
        <f>Q793*H793</f>
        <v>0.22473738000000001</v>
      </c>
      <c r="S793" s="239">
        <v>0</v>
      </c>
      <c r="T793" s="240">
        <f>S793*H793</f>
        <v>0</v>
      </c>
      <c r="U793" s="40"/>
      <c r="V793" s="40"/>
      <c r="W793" s="40"/>
      <c r="X793" s="40"/>
      <c r="Y793" s="40"/>
      <c r="Z793" s="40"/>
      <c r="AA793" s="40"/>
      <c r="AB793" s="40"/>
      <c r="AC793" s="40"/>
      <c r="AD793" s="40"/>
      <c r="AE793" s="40"/>
      <c r="AR793" s="241" t="s">
        <v>455</v>
      </c>
      <c r="AT793" s="241" t="s">
        <v>438</v>
      </c>
      <c r="AU793" s="241" t="s">
        <v>83</v>
      </c>
      <c r="AY793" s="19" t="s">
        <v>259</v>
      </c>
      <c r="BE793" s="242">
        <f>IF(N793="základní",J793,0)</f>
        <v>0</v>
      </c>
      <c r="BF793" s="242">
        <f>IF(N793="snížená",J793,0)</f>
        <v>0</v>
      </c>
      <c r="BG793" s="242">
        <f>IF(N793="zákl. přenesená",J793,0)</f>
        <v>0</v>
      </c>
      <c r="BH793" s="242">
        <f>IF(N793="sníž. přenesená",J793,0)</f>
        <v>0</v>
      </c>
      <c r="BI793" s="242">
        <f>IF(N793="nulová",J793,0)</f>
        <v>0</v>
      </c>
      <c r="BJ793" s="19" t="s">
        <v>83</v>
      </c>
      <c r="BK793" s="242">
        <f>ROUND(I793*H793,2)</f>
        <v>0</v>
      </c>
      <c r="BL793" s="19" t="s">
        <v>355</v>
      </c>
      <c r="BM793" s="241" t="s">
        <v>1228</v>
      </c>
    </row>
    <row r="794" s="14" customFormat="1">
      <c r="A794" s="14"/>
      <c r="B794" s="257"/>
      <c r="C794" s="258"/>
      <c r="D794" s="243" t="s">
        <v>270</v>
      </c>
      <c r="E794" s="258"/>
      <c r="F794" s="260" t="s">
        <v>1229</v>
      </c>
      <c r="G794" s="258"/>
      <c r="H794" s="261">
        <v>129.90600000000001</v>
      </c>
      <c r="I794" s="262"/>
      <c r="J794" s="258"/>
      <c r="K794" s="258"/>
      <c r="L794" s="263"/>
      <c r="M794" s="264"/>
      <c r="N794" s="265"/>
      <c r="O794" s="265"/>
      <c r="P794" s="265"/>
      <c r="Q794" s="265"/>
      <c r="R794" s="265"/>
      <c r="S794" s="265"/>
      <c r="T794" s="266"/>
      <c r="U794" s="14"/>
      <c r="V794" s="14"/>
      <c r="W794" s="14"/>
      <c r="X794" s="14"/>
      <c r="Y794" s="14"/>
      <c r="Z794" s="14"/>
      <c r="AA794" s="14"/>
      <c r="AB794" s="14"/>
      <c r="AC794" s="14"/>
      <c r="AD794" s="14"/>
      <c r="AE794" s="14"/>
      <c r="AT794" s="267" t="s">
        <v>270</v>
      </c>
      <c r="AU794" s="267" t="s">
        <v>83</v>
      </c>
      <c r="AV794" s="14" t="s">
        <v>83</v>
      </c>
      <c r="AW794" s="14" t="s">
        <v>4</v>
      </c>
      <c r="AX794" s="14" t="s">
        <v>81</v>
      </c>
      <c r="AY794" s="267" t="s">
        <v>259</v>
      </c>
    </row>
    <row r="795" s="2" customFormat="1" ht="21.75" customHeight="1">
      <c r="A795" s="40"/>
      <c r="B795" s="41"/>
      <c r="C795" s="230" t="s">
        <v>1230</v>
      </c>
      <c r="D795" s="230" t="s">
        <v>261</v>
      </c>
      <c r="E795" s="231" t="s">
        <v>1231</v>
      </c>
      <c r="F795" s="232" t="s">
        <v>1232</v>
      </c>
      <c r="G795" s="233" t="s">
        <v>449</v>
      </c>
      <c r="H795" s="234">
        <v>82.890000000000001</v>
      </c>
      <c r="I795" s="235"/>
      <c r="J795" s="236">
        <f>ROUND(I795*H795,2)</f>
        <v>0</v>
      </c>
      <c r="K795" s="232" t="s">
        <v>265</v>
      </c>
      <c r="L795" s="46"/>
      <c r="M795" s="237" t="s">
        <v>21</v>
      </c>
      <c r="N795" s="238" t="s">
        <v>46</v>
      </c>
      <c r="O795" s="86"/>
      <c r="P795" s="239">
        <f>O795*H795</f>
        <v>0</v>
      </c>
      <c r="Q795" s="239">
        <v>0.00020000000000000001</v>
      </c>
      <c r="R795" s="239">
        <f>Q795*H795</f>
        <v>0.016578000000000002</v>
      </c>
      <c r="S795" s="239">
        <v>0</v>
      </c>
      <c r="T795" s="240">
        <f>S795*H795</f>
        <v>0</v>
      </c>
      <c r="U795" s="40"/>
      <c r="V795" s="40"/>
      <c r="W795" s="40"/>
      <c r="X795" s="40"/>
      <c r="Y795" s="40"/>
      <c r="Z795" s="40"/>
      <c r="AA795" s="40"/>
      <c r="AB795" s="40"/>
      <c r="AC795" s="40"/>
      <c r="AD795" s="40"/>
      <c r="AE795" s="40"/>
      <c r="AR795" s="241" t="s">
        <v>355</v>
      </c>
      <c r="AT795" s="241" t="s">
        <v>261</v>
      </c>
      <c r="AU795" s="241" t="s">
        <v>83</v>
      </c>
      <c r="AY795" s="19" t="s">
        <v>259</v>
      </c>
      <c r="BE795" s="242">
        <f>IF(N795="základní",J795,0)</f>
        <v>0</v>
      </c>
      <c r="BF795" s="242">
        <f>IF(N795="snížená",J795,0)</f>
        <v>0</v>
      </c>
      <c r="BG795" s="242">
        <f>IF(N795="zákl. přenesená",J795,0)</f>
        <v>0</v>
      </c>
      <c r="BH795" s="242">
        <f>IF(N795="sníž. přenesená",J795,0)</f>
        <v>0</v>
      </c>
      <c r="BI795" s="242">
        <f>IF(N795="nulová",J795,0)</f>
        <v>0</v>
      </c>
      <c r="BJ795" s="19" t="s">
        <v>83</v>
      </c>
      <c r="BK795" s="242">
        <f>ROUND(I795*H795,2)</f>
        <v>0</v>
      </c>
      <c r="BL795" s="19" t="s">
        <v>355</v>
      </c>
      <c r="BM795" s="241" t="s">
        <v>1233</v>
      </c>
    </row>
    <row r="796" s="2" customFormat="1">
      <c r="A796" s="40"/>
      <c r="B796" s="41"/>
      <c r="C796" s="42"/>
      <c r="D796" s="243" t="s">
        <v>268</v>
      </c>
      <c r="E796" s="42"/>
      <c r="F796" s="244" t="s">
        <v>1220</v>
      </c>
      <c r="G796" s="42"/>
      <c r="H796" s="42"/>
      <c r="I796" s="150"/>
      <c r="J796" s="42"/>
      <c r="K796" s="42"/>
      <c r="L796" s="46"/>
      <c r="M796" s="245"/>
      <c r="N796" s="246"/>
      <c r="O796" s="86"/>
      <c r="P796" s="86"/>
      <c r="Q796" s="86"/>
      <c r="R796" s="86"/>
      <c r="S796" s="86"/>
      <c r="T796" s="87"/>
      <c r="U796" s="40"/>
      <c r="V796" s="40"/>
      <c r="W796" s="40"/>
      <c r="X796" s="40"/>
      <c r="Y796" s="40"/>
      <c r="Z796" s="40"/>
      <c r="AA796" s="40"/>
      <c r="AB796" s="40"/>
      <c r="AC796" s="40"/>
      <c r="AD796" s="40"/>
      <c r="AE796" s="40"/>
      <c r="AT796" s="19" t="s">
        <v>268</v>
      </c>
      <c r="AU796" s="19" t="s">
        <v>83</v>
      </c>
    </row>
    <row r="797" s="14" customFormat="1">
      <c r="A797" s="14"/>
      <c r="B797" s="257"/>
      <c r="C797" s="258"/>
      <c r="D797" s="243" t="s">
        <v>270</v>
      </c>
      <c r="E797" s="259" t="s">
        <v>21</v>
      </c>
      <c r="F797" s="260" t="s">
        <v>1234</v>
      </c>
      <c r="G797" s="258"/>
      <c r="H797" s="261">
        <v>59.740000000000002</v>
      </c>
      <c r="I797" s="262"/>
      <c r="J797" s="258"/>
      <c r="K797" s="258"/>
      <c r="L797" s="263"/>
      <c r="M797" s="264"/>
      <c r="N797" s="265"/>
      <c r="O797" s="265"/>
      <c r="P797" s="265"/>
      <c r="Q797" s="265"/>
      <c r="R797" s="265"/>
      <c r="S797" s="265"/>
      <c r="T797" s="266"/>
      <c r="U797" s="14"/>
      <c r="V797" s="14"/>
      <c r="W797" s="14"/>
      <c r="X797" s="14"/>
      <c r="Y797" s="14"/>
      <c r="Z797" s="14"/>
      <c r="AA797" s="14"/>
      <c r="AB797" s="14"/>
      <c r="AC797" s="14"/>
      <c r="AD797" s="14"/>
      <c r="AE797" s="14"/>
      <c r="AT797" s="267" t="s">
        <v>270</v>
      </c>
      <c r="AU797" s="267" t="s">
        <v>83</v>
      </c>
      <c r="AV797" s="14" t="s">
        <v>83</v>
      </c>
      <c r="AW797" s="14" t="s">
        <v>34</v>
      </c>
      <c r="AX797" s="14" t="s">
        <v>74</v>
      </c>
      <c r="AY797" s="267" t="s">
        <v>259</v>
      </c>
    </row>
    <row r="798" s="14" customFormat="1">
      <c r="A798" s="14"/>
      <c r="B798" s="257"/>
      <c r="C798" s="258"/>
      <c r="D798" s="243" t="s">
        <v>270</v>
      </c>
      <c r="E798" s="259" t="s">
        <v>21</v>
      </c>
      <c r="F798" s="260" t="s">
        <v>1235</v>
      </c>
      <c r="G798" s="258"/>
      <c r="H798" s="261">
        <v>23.149999999999999</v>
      </c>
      <c r="I798" s="262"/>
      <c r="J798" s="258"/>
      <c r="K798" s="258"/>
      <c r="L798" s="263"/>
      <c r="M798" s="264"/>
      <c r="N798" s="265"/>
      <c r="O798" s="265"/>
      <c r="P798" s="265"/>
      <c r="Q798" s="265"/>
      <c r="R798" s="265"/>
      <c r="S798" s="265"/>
      <c r="T798" s="266"/>
      <c r="U798" s="14"/>
      <c r="V798" s="14"/>
      <c r="W798" s="14"/>
      <c r="X798" s="14"/>
      <c r="Y798" s="14"/>
      <c r="Z798" s="14"/>
      <c r="AA798" s="14"/>
      <c r="AB798" s="14"/>
      <c r="AC798" s="14"/>
      <c r="AD798" s="14"/>
      <c r="AE798" s="14"/>
      <c r="AT798" s="267" t="s">
        <v>270</v>
      </c>
      <c r="AU798" s="267" t="s">
        <v>83</v>
      </c>
      <c r="AV798" s="14" t="s">
        <v>83</v>
      </c>
      <c r="AW798" s="14" t="s">
        <v>34</v>
      </c>
      <c r="AX798" s="14" t="s">
        <v>74</v>
      </c>
      <c r="AY798" s="267" t="s">
        <v>259</v>
      </c>
    </row>
    <row r="799" s="15" customFormat="1">
      <c r="A799" s="15"/>
      <c r="B799" s="268"/>
      <c r="C799" s="269"/>
      <c r="D799" s="243" t="s">
        <v>270</v>
      </c>
      <c r="E799" s="270" t="s">
        <v>21</v>
      </c>
      <c r="F799" s="271" t="s">
        <v>273</v>
      </c>
      <c r="G799" s="269"/>
      <c r="H799" s="272">
        <v>82.890000000000001</v>
      </c>
      <c r="I799" s="273"/>
      <c r="J799" s="269"/>
      <c r="K799" s="269"/>
      <c r="L799" s="274"/>
      <c r="M799" s="275"/>
      <c r="N799" s="276"/>
      <c r="O799" s="276"/>
      <c r="P799" s="276"/>
      <c r="Q799" s="276"/>
      <c r="R799" s="276"/>
      <c r="S799" s="276"/>
      <c r="T799" s="277"/>
      <c r="U799" s="15"/>
      <c r="V799" s="15"/>
      <c r="W799" s="15"/>
      <c r="X799" s="15"/>
      <c r="Y799" s="15"/>
      <c r="Z799" s="15"/>
      <c r="AA799" s="15"/>
      <c r="AB799" s="15"/>
      <c r="AC799" s="15"/>
      <c r="AD799" s="15"/>
      <c r="AE799" s="15"/>
      <c r="AT799" s="278" t="s">
        <v>270</v>
      </c>
      <c r="AU799" s="278" t="s">
        <v>83</v>
      </c>
      <c r="AV799" s="15" t="s">
        <v>266</v>
      </c>
      <c r="AW799" s="15" t="s">
        <v>34</v>
      </c>
      <c r="AX799" s="15" t="s">
        <v>81</v>
      </c>
      <c r="AY799" s="278" t="s">
        <v>259</v>
      </c>
    </row>
    <row r="800" s="2" customFormat="1" ht="33" customHeight="1">
      <c r="A800" s="40"/>
      <c r="B800" s="41"/>
      <c r="C800" s="230" t="s">
        <v>1236</v>
      </c>
      <c r="D800" s="230" t="s">
        <v>261</v>
      </c>
      <c r="E800" s="231" t="s">
        <v>1237</v>
      </c>
      <c r="F800" s="232" t="s">
        <v>1238</v>
      </c>
      <c r="G800" s="233" t="s">
        <v>331</v>
      </c>
      <c r="H800" s="234">
        <v>6.5730000000000004</v>
      </c>
      <c r="I800" s="235"/>
      <c r="J800" s="236">
        <f>ROUND(I800*H800,2)</f>
        <v>0</v>
      </c>
      <c r="K800" s="232" t="s">
        <v>265</v>
      </c>
      <c r="L800" s="46"/>
      <c r="M800" s="237" t="s">
        <v>21</v>
      </c>
      <c r="N800" s="238" t="s">
        <v>46</v>
      </c>
      <c r="O800" s="86"/>
      <c r="P800" s="239">
        <f>O800*H800</f>
        <v>0</v>
      </c>
      <c r="Q800" s="239">
        <v>0</v>
      </c>
      <c r="R800" s="239">
        <f>Q800*H800</f>
        <v>0</v>
      </c>
      <c r="S800" s="239">
        <v>0</v>
      </c>
      <c r="T800" s="240">
        <f>S800*H800</f>
        <v>0</v>
      </c>
      <c r="U800" s="40"/>
      <c r="V800" s="40"/>
      <c r="W800" s="40"/>
      <c r="X800" s="40"/>
      <c r="Y800" s="40"/>
      <c r="Z800" s="40"/>
      <c r="AA800" s="40"/>
      <c r="AB800" s="40"/>
      <c r="AC800" s="40"/>
      <c r="AD800" s="40"/>
      <c r="AE800" s="40"/>
      <c r="AR800" s="241" t="s">
        <v>355</v>
      </c>
      <c r="AT800" s="241" t="s">
        <v>261</v>
      </c>
      <c r="AU800" s="241" t="s">
        <v>83</v>
      </c>
      <c r="AY800" s="19" t="s">
        <v>259</v>
      </c>
      <c r="BE800" s="242">
        <f>IF(N800="základní",J800,0)</f>
        <v>0</v>
      </c>
      <c r="BF800" s="242">
        <f>IF(N800="snížená",J800,0)</f>
        <v>0</v>
      </c>
      <c r="BG800" s="242">
        <f>IF(N800="zákl. přenesená",J800,0)</f>
        <v>0</v>
      </c>
      <c r="BH800" s="242">
        <f>IF(N800="sníž. přenesená",J800,0)</f>
        <v>0</v>
      </c>
      <c r="BI800" s="242">
        <f>IF(N800="nulová",J800,0)</f>
        <v>0</v>
      </c>
      <c r="BJ800" s="19" t="s">
        <v>83</v>
      </c>
      <c r="BK800" s="242">
        <f>ROUND(I800*H800,2)</f>
        <v>0</v>
      </c>
      <c r="BL800" s="19" t="s">
        <v>355</v>
      </c>
      <c r="BM800" s="241" t="s">
        <v>1239</v>
      </c>
    </row>
    <row r="801" s="2" customFormat="1">
      <c r="A801" s="40"/>
      <c r="B801" s="41"/>
      <c r="C801" s="42"/>
      <c r="D801" s="243" t="s">
        <v>268</v>
      </c>
      <c r="E801" s="42"/>
      <c r="F801" s="244" t="s">
        <v>1240</v>
      </c>
      <c r="G801" s="42"/>
      <c r="H801" s="42"/>
      <c r="I801" s="150"/>
      <c r="J801" s="42"/>
      <c r="K801" s="42"/>
      <c r="L801" s="46"/>
      <c r="M801" s="245"/>
      <c r="N801" s="246"/>
      <c r="O801" s="86"/>
      <c r="P801" s="86"/>
      <c r="Q801" s="86"/>
      <c r="R801" s="86"/>
      <c r="S801" s="86"/>
      <c r="T801" s="87"/>
      <c r="U801" s="40"/>
      <c r="V801" s="40"/>
      <c r="W801" s="40"/>
      <c r="X801" s="40"/>
      <c r="Y801" s="40"/>
      <c r="Z801" s="40"/>
      <c r="AA801" s="40"/>
      <c r="AB801" s="40"/>
      <c r="AC801" s="40"/>
      <c r="AD801" s="40"/>
      <c r="AE801" s="40"/>
      <c r="AT801" s="19" t="s">
        <v>268</v>
      </c>
      <c r="AU801" s="19" t="s">
        <v>83</v>
      </c>
    </row>
    <row r="802" s="12" customFormat="1" ht="22.8" customHeight="1">
      <c r="A802" s="12"/>
      <c r="B802" s="214"/>
      <c r="C802" s="215"/>
      <c r="D802" s="216" t="s">
        <v>73</v>
      </c>
      <c r="E802" s="228" t="s">
        <v>1241</v>
      </c>
      <c r="F802" s="228" t="s">
        <v>1242</v>
      </c>
      <c r="G802" s="215"/>
      <c r="H802" s="215"/>
      <c r="I802" s="218"/>
      <c r="J802" s="229">
        <f>BK802</f>
        <v>0</v>
      </c>
      <c r="K802" s="215"/>
      <c r="L802" s="220"/>
      <c r="M802" s="221"/>
      <c r="N802" s="222"/>
      <c r="O802" s="222"/>
      <c r="P802" s="223">
        <f>SUM(P803:P850)</f>
        <v>0</v>
      </c>
      <c r="Q802" s="222"/>
      <c r="R802" s="223">
        <f>SUM(R803:R850)</f>
        <v>0.27401200000000003</v>
      </c>
      <c r="S802" s="222"/>
      <c r="T802" s="224">
        <f>SUM(T803:T850)</f>
        <v>0.54767940000000004</v>
      </c>
      <c r="U802" s="12"/>
      <c r="V802" s="12"/>
      <c r="W802" s="12"/>
      <c r="X802" s="12"/>
      <c r="Y802" s="12"/>
      <c r="Z802" s="12"/>
      <c r="AA802" s="12"/>
      <c r="AB802" s="12"/>
      <c r="AC802" s="12"/>
      <c r="AD802" s="12"/>
      <c r="AE802" s="12"/>
      <c r="AR802" s="225" t="s">
        <v>83</v>
      </c>
      <c r="AT802" s="226" t="s">
        <v>73</v>
      </c>
      <c r="AU802" s="226" t="s">
        <v>81</v>
      </c>
      <c r="AY802" s="225" t="s">
        <v>259</v>
      </c>
      <c r="BK802" s="227">
        <f>SUM(BK803:BK850)</f>
        <v>0</v>
      </c>
    </row>
    <row r="803" s="2" customFormat="1" ht="21.75" customHeight="1">
      <c r="A803" s="40"/>
      <c r="B803" s="41"/>
      <c r="C803" s="230" t="s">
        <v>1243</v>
      </c>
      <c r="D803" s="230" t="s">
        <v>261</v>
      </c>
      <c r="E803" s="231" t="s">
        <v>1244</v>
      </c>
      <c r="F803" s="232" t="s">
        <v>1245</v>
      </c>
      <c r="G803" s="233" t="s">
        <v>449</v>
      </c>
      <c r="H803" s="234">
        <v>23.399999999999999</v>
      </c>
      <c r="I803" s="235"/>
      <c r="J803" s="236">
        <f>ROUND(I803*H803,2)</f>
        <v>0</v>
      </c>
      <c r="K803" s="232" t="s">
        <v>265</v>
      </c>
      <c r="L803" s="46"/>
      <c r="M803" s="237" t="s">
        <v>21</v>
      </c>
      <c r="N803" s="238" t="s">
        <v>46</v>
      </c>
      <c r="O803" s="86"/>
      <c r="P803" s="239">
        <f>O803*H803</f>
        <v>0</v>
      </c>
      <c r="Q803" s="239">
        <v>0</v>
      </c>
      <c r="R803" s="239">
        <f>Q803*H803</f>
        <v>0</v>
      </c>
      <c r="S803" s="239">
        <v>0.0017600000000000001</v>
      </c>
      <c r="T803" s="240">
        <f>S803*H803</f>
        <v>0.041183999999999998</v>
      </c>
      <c r="U803" s="40"/>
      <c r="V803" s="40"/>
      <c r="W803" s="40"/>
      <c r="X803" s="40"/>
      <c r="Y803" s="40"/>
      <c r="Z803" s="40"/>
      <c r="AA803" s="40"/>
      <c r="AB803" s="40"/>
      <c r="AC803" s="40"/>
      <c r="AD803" s="40"/>
      <c r="AE803" s="40"/>
      <c r="AR803" s="241" t="s">
        <v>355</v>
      </c>
      <c r="AT803" s="241" t="s">
        <v>261</v>
      </c>
      <c r="AU803" s="241" t="s">
        <v>83</v>
      </c>
      <c r="AY803" s="19" t="s">
        <v>259</v>
      </c>
      <c r="BE803" s="242">
        <f>IF(N803="základní",J803,0)</f>
        <v>0</v>
      </c>
      <c r="BF803" s="242">
        <f>IF(N803="snížená",J803,0)</f>
        <v>0</v>
      </c>
      <c r="BG803" s="242">
        <f>IF(N803="zákl. přenesená",J803,0)</f>
        <v>0</v>
      </c>
      <c r="BH803" s="242">
        <f>IF(N803="sníž. přenesená",J803,0)</f>
        <v>0</v>
      </c>
      <c r="BI803" s="242">
        <f>IF(N803="nulová",J803,0)</f>
        <v>0</v>
      </c>
      <c r="BJ803" s="19" t="s">
        <v>83</v>
      </c>
      <c r="BK803" s="242">
        <f>ROUND(I803*H803,2)</f>
        <v>0</v>
      </c>
      <c r="BL803" s="19" t="s">
        <v>355</v>
      </c>
      <c r="BM803" s="241" t="s">
        <v>1246</v>
      </c>
    </row>
    <row r="804" s="13" customFormat="1">
      <c r="A804" s="13"/>
      <c r="B804" s="247"/>
      <c r="C804" s="248"/>
      <c r="D804" s="243" t="s">
        <v>270</v>
      </c>
      <c r="E804" s="249" t="s">
        <v>21</v>
      </c>
      <c r="F804" s="250" t="s">
        <v>1247</v>
      </c>
      <c r="G804" s="248"/>
      <c r="H804" s="249" t="s">
        <v>21</v>
      </c>
      <c r="I804" s="251"/>
      <c r="J804" s="248"/>
      <c r="K804" s="248"/>
      <c r="L804" s="252"/>
      <c r="M804" s="253"/>
      <c r="N804" s="254"/>
      <c r="O804" s="254"/>
      <c r="P804" s="254"/>
      <c r="Q804" s="254"/>
      <c r="R804" s="254"/>
      <c r="S804" s="254"/>
      <c r="T804" s="255"/>
      <c r="U804" s="13"/>
      <c r="V804" s="13"/>
      <c r="W804" s="13"/>
      <c r="X804" s="13"/>
      <c r="Y804" s="13"/>
      <c r="Z804" s="13"/>
      <c r="AA804" s="13"/>
      <c r="AB804" s="13"/>
      <c r="AC804" s="13"/>
      <c r="AD804" s="13"/>
      <c r="AE804" s="13"/>
      <c r="AT804" s="256" t="s">
        <v>270</v>
      </c>
      <c r="AU804" s="256" t="s">
        <v>83</v>
      </c>
      <c r="AV804" s="13" t="s">
        <v>81</v>
      </c>
      <c r="AW804" s="13" t="s">
        <v>34</v>
      </c>
      <c r="AX804" s="13" t="s">
        <v>74</v>
      </c>
      <c r="AY804" s="256" t="s">
        <v>259</v>
      </c>
    </row>
    <row r="805" s="14" customFormat="1">
      <c r="A805" s="14"/>
      <c r="B805" s="257"/>
      <c r="C805" s="258"/>
      <c r="D805" s="243" t="s">
        <v>270</v>
      </c>
      <c r="E805" s="259" t="s">
        <v>21</v>
      </c>
      <c r="F805" s="260" t="s">
        <v>1248</v>
      </c>
      <c r="G805" s="258"/>
      <c r="H805" s="261">
        <v>23.399999999999999</v>
      </c>
      <c r="I805" s="262"/>
      <c r="J805" s="258"/>
      <c r="K805" s="258"/>
      <c r="L805" s="263"/>
      <c r="M805" s="264"/>
      <c r="N805" s="265"/>
      <c r="O805" s="265"/>
      <c r="P805" s="265"/>
      <c r="Q805" s="265"/>
      <c r="R805" s="265"/>
      <c r="S805" s="265"/>
      <c r="T805" s="266"/>
      <c r="U805" s="14"/>
      <c r="V805" s="14"/>
      <c r="W805" s="14"/>
      <c r="X805" s="14"/>
      <c r="Y805" s="14"/>
      <c r="Z805" s="14"/>
      <c r="AA805" s="14"/>
      <c r="AB805" s="14"/>
      <c r="AC805" s="14"/>
      <c r="AD805" s="14"/>
      <c r="AE805" s="14"/>
      <c r="AT805" s="267" t="s">
        <v>270</v>
      </c>
      <c r="AU805" s="267" t="s">
        <v>83</v>
      </c>
      <c r="AV805" s="14" t="s">
        <v>83</v>
      </c>
      <c r="AW805" s="14" t="s">
        <v>34</v>
      </c>
      <c r="AX805" s="14" t="s">
        <v>74</v>
      </c>
      <c r="AY805" s="267" t="s">
        <v>259</v>
      </c>
    </row>
    <row r="806" s="15" customFormat="1">
      <c r="A806" s="15"/>
      <c r="B806" s="268"/>
      <c r="C806" s="269"/>
      <c r="D806" s="243" t="s">
        <v>270</v>
      </c>
      <c r="E806" s="270" t="s">
        <v>21</v>
      </c>
      <c r="F806" s="271" t="s">
        <v>273</v>
      </c>
      <c r="G806" s="269"/>
      <c r="H806" s="272">
        <v>23.399999999999999</v>
      </c>
      <c r="I806" s="273"/>
      <c r="J806" s="269"/>
      <c r="K806" s="269"/>
      <c r="L806" s="274"/>
      <c r="M806" s="275"/>
      <c r="N806" s="276"/>
      <c r="O806" s="276"/>
      <c r="P806" s="276"/>
      <c r="Q806" s="276"/>
      <c r="R806" s="276"/>
      <c r="S806" s="276"/>
      <c r="T806" s="277"/>
      <c r="U806" s="15"/>
      <c r="V806" s="15"/>
      <c r="W806" s="15"/>
      <c r="X806" s="15"/>
      <c r="Y806" s="15"/>
      <c r="Z806" s="15"/>
      <c r="AA806" s="15"/>
      <c r="AB806" s="15"/>
      <c r="AC806" s="15"/>
      <c r="AD806" s="15"/>
      <c r="AE806" s="15"/>
      <c r="AT806" s="278" t="s">
        <v>270</v>
      </c>
      <c r="AU806" s="278" t="s">
        <v>83</v>
      </c>
      <c r="AV806" s="15" t="s">
        <v>266</v>
      </c>
      <c r="AW806" s="15" t="s">
        <v>34</v>
      </c>
      <c r="AX806" s="15" t="s">
        <v>81</v>
      </c>
      <c r="AY806" s="278" t="s">
        <v>259</v>
      </c>
    </row>
    <row r="807" s="2" customFormat="1" ht="21.75" customHeight="1">
      <c r="A807" s="40"/>
      <c r="B807" s="41"/>
      <c r="C807" s="230" t="s">
        <v>1249</v>
      </c>
      <c r="D807" s="230" t="s">
        <v>261</v>
      </c>
      <c r="E807" s="231" t="s">
        <v>1250</v>
      </c>
      <c r="F807" s="232" t="s">
        <v>1251</v>
      </c>
      <c r="G807" s="233" t="s">
        <v>358</v>
      </c>
      <c r="H807" s="234">
        <v>31.050000000000001</v>
      </c>
      <c r="I807" s="235"/>
      <c r="J807" s="236">
        <f>ROUND(I807*H807,2)</f>
        <v>0</v>
      </c>
      <c r="K807" s="232" t="s">
        <v>265</v>
      </c>
      <c r="L807" s="46"/>
      <c r="M807" s="237" t="s">
        <v>21</v>
      </c>
      <c r="N807" s="238" t="s">
        <v>46</v>
      </c>
      <c r="O807" s="86"/>
      <c r="P807" s="239">
        <f>O807*H807</f>
        <v>0</v>
      </c>
      <c r="Q807" s="239">
        <v>0</v>
      </c>
      <c r="R807" s="239">
        <f>Q807*H807</f>
        <v>0</v>
      </c>
      <c r="S807" s="239">
        <v>0.00594</v>
      </c>
      <c r="T807" s="240">
        <f>S807*H807</f>
        <v>0.18443699999999999</v>
      </c>
      <c r="U807" s="40"/>
      <c r="V807" s="40"/>
      <c r="W807" s="40"/>
      <c r="X807" s="40"/>
      <c r="Y807" s="40"/>
      <c r="Z807" s="40"/>
      <c r="AA807" s="40"/>
      <c r="AB807" s="40"/>
      <c r="AC807" s="40"/>
      <c r="AD807" s="40"/>
      <c r="AE807" s="40"/>
      <c r="AR807" s="241" t="s">
        <v>355</v>
      </c>
      <c r="AT807" s="241" t="s">
        <v>261</v>
      </c>
      <c r="AU807" s="241" t="s">
        <v>83</v>
      </c>
      <c r="AY807" s="19" t="s">
        <v>259</v>
      </c>
      <c r="BE807" s="242">
        <f>IF(N807="základní",J807,0)</f>
        <v>0</v>
      </c>
      <c r="BF807" s="242">
        <f>IF(N807="snížená",J807,0)</f>
        <v>0</v>
      </c>
      <c r="BG807" s="242">
        <f>IF(N807="zákl. přenesená",J807,0)</f>
        <v>0</v>
      </c>
      <c r="BH807" s="242">
        <f>IF(N807="sníž. přenesená",J807,0)</f>
        <v>0</v>
      </c>
      <c r="BI807" s="242">
        <f>IF(N807="nulová",J807,0)</f>
        <v>0</v>
      </c>
      <c r="BJ807" s="19" t="s">
        <v>83</v>
      </c>
      <c r="BK807" s="242">
        <f>ROUND(I807*H807,2)</f>
        <v>0</v>
      </c>
      <c r="BL807" s="19" t="s">
        <v>355</v>
      </c>
      <c r="BM807" s="241" t="s">
        <v>1252</v>
      </c>
    </row>
    <row r="808" s="13" customFormat="1">
      <c r="A808" s="13"/>
      <c r="B808" s="247"/>
      <c r="C808" s="248"/>
      <c r="D808" s="243" t="s">
        <v>270</v>
      </c>
      <c r="E808" s="249" t="s">
        <v>21</v>
      </c>
      <c r="F808" s="250" t="s">
        <v>604</v>
      </c>
      <c r="G808" s="248"/>
      <c r="H808" s="249" t="s">
        <v>21</v>
      </c>
      <c r="I808" s="251"/>
      <c r="J808" s="248"/>
      <c r="K808" s="248"/>
      <c r="L808" s="252"/>
      <c r="M808" s="253"/>
      <c r="N808" s="254"/>
      <c r="O808" s="254"/>
      <c r="P808" s="254"/>
      <c r="Q808" s="254"/>
      <c r="R808" s="254"/>
      <c r="S808" s="254"/>
      <c r="T808" s="255"/>
      <c r="U808" s="13"/>
      <c r="V808" s="13"/>
      <c r="W808" s="13"/>
      <c r="X808" s="13"/>
      <c r="Y808" s="13"/>
      <c r="Z808" s="13"/>
      <c r="AA808" s="13"/>
      <c r="AB808" s="13"/>
      <c r="AC808" s="13"/>
      <c r="AD808" s="13"/>
      <c r="AE808" s="13"/>
      <c r="AT808" s="256" t="s">
        <v>270</v>
      </c>
      <c r="AU808" s="256" t="s">
        <v>83</v>
      </c>
      <c r="AV808" s="13" t="s">
        <v>81</v>
      </c>
      <c r="AW808" s="13" t="s">
        <v>34</v>
      </c>
      <c r="AX808" s="13" t="s">
        <v>74</v>
      </c>
      <c r="AY808" s="256" t="s">
        <v>259</v>
      </c>
    </row>
    <row r="809" s="14" customFormat="1">
      <c r="A809" s="14"/>
      <c r="B809" s="257"/>
      <c r="C809" s="258"/>
      <c r="D809" s="243" t="s">
        <v>270</v>
      </c>
      <c r="E809" s="259" t="s">
        <v>21</v>
      </c>
      <c r="F809" s="260" t="s">
        <v>605</v>
      </c>
      <c r="G809" s="258"/>
      <c r="H809" s="261">
        <v>31.050000000000001</v>
      </c>
      <c r="I809" s="262"/>
      <c r="J809" s="258"/>
      <c r="K809" s="258"/>
      <c r="L809" s="263"/>
      <c r="M809" s="264"/>
      <c r="N809" s="265"/>
      <c r="O809" s="265"/>
      <c r="P809" s="265"/>
      <c r="Q809" s="265"/>
      <c r="R809" s="265"/>
      <c r="S809" s="265"/>
      <c r="T809" s="266"/>
      <c r="U809" s="14"/>
      <c r="V809" s="14"/>
      <c r="W809" s="14"/>
      <c r="X809" s="14"/>
      <c r="Y809" s="14"/>
      <c r="Z809" s="14"/>
      <c r="AA809" s="14"/>
      <c r="AB809" s="14"/>
      <c r="AC809" s="14"/>
      <c r="AD809" s="14"/>
      <c r="AE809" s="14"/>
      <c r="AT809" s="267" t="s">
        <v>270</v>
      </c>
      <c r="AU809" s="267" t="s">
        <v>83</v>
      </c>
      <c r="AV809" s="14" t="s">
        <v>83</v>
      </c>
      <c r="AW809" s="14" t="s">
        <v>34</v>
      </c>
      <c r="AX809" s="14" t="s">
        <v>74</v>
      </c>
      <c r="AY809" s="267" t="s">
        <v>259</v>
      </c>
    </row>
    <row r="810" s="15" customFormat="1">
      <c r="A810" s="15"/>
      <c r="B810" s="268"/>
      <c r="C810" s="269"/>
      <c r="D810" s="243" t="s">
        <v>270</v>
      </c>
      <c r="E810" s="270" t="s">
        <v>21</v>
      </c>
      <c r="F810" s="271" t="s">
        <v>273</v>
      </c>
      <c r="G810" s="269"/>
      <c r="H810" s="272">
        <v>31.050000000000001</v>
      </c>
      <c r="I810" s="273"/>
      <c r="J810" s="269"/>
      <c r="K810" s="269"/>
      <c r="L810" s="274"/>
      <c r="M810" s="275"/>
      <c r="N810" s="276"/>
      <c r="O810" s="276"/>
      <c r="P810" s="276"/>
      <c r="Q810" s="276"/>
      <c r="R810" s="276"/>
      <c r="S810" s="276"/>
      <c r="T810" s="277"/>
      <c r="U810" s="15"/>
      <c r="V810" s="15"/>
      <c r="W810" s="15"/>
      <c r="X810" s="15"/>
      <c r="Y810" s="15"/>
      <c r="Z810" s="15"/>
      <c r="AA810" s="15"/>
      <c r="AB810" s="15"/>
      <c r="AC810" s="15"/>
      <c r="AD810" s="15"/>
      <c r="AE810" s="15"/>
      <c r="AT810" s="278" t="s">
        <v>270</v>
      </c>
      <c r="AU810" s="278" t="s">
        <v>83</v>
      </c>
      <c r="AV810" s="15" t="s">
        <v>266</v>
      </c>
      <c r="AW810" s="15" t="s">
        <v>34</v>
      </c>
      <c r="AX810" s="15" t="s">
        <v>81</v>
      </c>
      <c r="AY810" s="278" t="s">
        <v>259</v>
      </c>
    </row>
    <row r="811" s="2" customFormat="1" ht="16.5" customHeight="1">
      <c r="A811" s="40"/>
      <c r="B811" s="41"/>
      <c r="C811" s="230" t="s">
        <v>1253</v>
      </c>
      <c r="D811" s="230" t="s">
        <v>261</v>
      </c>
      <c r="E811" s="231" t="s">
        <v>1254</v>
      </c>
      <c r="F811" s="232" t="s">
        <v>1255</v>
      </c>
      <c r="G811" s="233" t="s">
        <v>449</v>
      </c>
      <c r="H811" s="234">
        <v>24.280000000000001</v>
      </c>
      <c r="I811" s="235"/>
      <c r="J811" s="236">
        <f>ROUND(I811*H811,2)</f>
        <v>0</v>
      </c>
      <c r="K811" s="232" t="s">
        <v>265</v>
      </c>
      <c r="L811" s="46"/>
      <c r="M811" s="237" t="s">
        <v>21</v>
      </c>
      <c r="N811" s="238" t="s">
        <v>46</v>
      </c>
      <c r="O811" s="86"/>
      <c r="P811" s="239">
        <f>O811*H811</f>
        <v>0</v>
      </c>
      <c r="Q811" s="239">
        <v>0</v>
      </c>
      <c r="R811" s="239">
        <f>Q811*H811</f>
        <v>0</v>
      </c>
      <c r="S811" s="239">
        <v>0.0016999999999999999</v>
      </c>
      <c r="T811" s="240">
        <f>S811*H811</f>
        <v>0.041276</v>
      </c>
      <c r="U811" s="40"/>
      <c r="V811" s="40"/>
      <c r="W811" s="40"/>
      <c r="X811" s="40"/>
      <c r="Y811" s="40"/>
      <c r="Z811" s="40"/>
      <c r="AA811" s="40"/>
      <c r="AB811" s="40"/>
      <c r="AC811" s="40"/>
      <c r="AD811" s="40"/>
      <c r="AE811" s="40"/>
      <c r="AR811" s="241" t="s">
        <v>355</v>
      </c>
      <c r="AT811" s="241" t="s">
        <v>261</v>
      </c>
      <c r="AU811" s="241" t="s">
        <v>83</v>
      </c>
      <c r="AY811" s="19" t="s">
        <v>259</v>
      </c>
      <c r="BE811" s="242">
        <f>IF(N811="základní",J811,0)</f>
        <v>0</v>
      </c>
      <c r="BF811" s="242">
        <f>IF(N811="snížená",J811,0)</f>
        <v>0</v>
      </c>
      <c r="BG811" s="242">
        <f>IF(N811="zákl. přenesená",J811,0)</f>
        <v>0</v>
      </c>
      <c r="BH811" s="242">
        <f>IF(N811="sníž. přenesená",J811,0)</f>
        <v>0</v>
      </c>
      <c r="BI811" s="242">
        <f>IF(N811="nulová",J811,0)</f>
        <v>0</v>
      </c>
      <c r="BJ811" s="19" t="s">
        <v>83</v>
      </c>
      <c r="BK811" s="242">
        <f>ROUND(I811*H811,2)</f>
        <v>0</v>
      </c>
      <c r="BL811" s="19" t="s">
        <v>355</v>
      </c>
      <c r="BM811" s="241" t="s">
        <v>1256</v>
      </c>
    </row>
    <row r="812" s="14" customFormat="1">
      <c r="A812" s="14"/>
      <c r="B812" s="257"/>
      <c r="C812" s="258"/>
      <c r="D812" s="243" t="s">
        <v>270</v>
      </c>
      <c r="E812" s="259" t="s">
        <v>21</v>
      </c>
      <c r="F812" s="260" t="s">
        <v>1051</v>
      </c>
      <c r="G812" s="258"/>
      <c r="H812" s="261">
        <v>24.280000000000001</v>
      </c>
      <c r="I812" s="262"/>
      <c r="J812" s="258"/>
      <c r="K812" s="258"/>
      <c r="L812" s="263"/>
      <c r="M812" s="264"/>
      <c r="N812" s="265"/>
      <c r="O812" s="265"/>
      <c r="P812" s="265"/>
      <c r="Q812" s="265"/>
      <c r="R812" s="265"/>
      <c r="S812" s="265"/>
      <c r="T812" s="266"/>
      <c r="U812" s="14"/>
      <c r="V812" s="14"/>
      <c r="W812" s="14"/>
      <c r="X812" s="14"/>
      <c r="Y812" s="14"/>
      <c r="Z812" s="14"/>
      <c r="AA812" s="14"/>
      <c r="AB812" s="14"/>
      <c r="AC812" s="14"/>
      <c r="AD812" s="14"/>
      <c r="AE812" s="14"/>
      <c r="AT812" s="267" t="s">
        <v>270</v>
      </c>
      <c r="AU812" s="267" t="s">
        <v>83</v>
      </c>
      <c r="AV812" s="14" t="s">
        <v>83</v>
      </c>
      <c r="AW812" s="14" t="s">
        <v>34</v>
      </c>
      <c r="AX812" s="14" t="s">
        <v>74</v>
      </c>
      <c r="AY812" s="267" t="s">
        <v>259</v>
      </c>
    </row>
    <row r="813" s="15" customFormat="1">
      <c r="A813" s="15"/>
      <c r="B813" s="268"/>
      <c r="C813" s="269"/>
      <c r="D813" s="243" t="s">
        <v>270</v>
      </c>
      <c r="E813" s="270" t="s">
        <v>21</v>
      </c>
      <c r="F813" s="271" t="s">
        <v>273</v>
      </c>
      <c r="G813" s="269"/>
      <c r="H813" s="272">
        <v>24.280000000000001</v>
      </c>
      <c r="I813" s="273"/>
      <c r="J813" s="269"/>
      <c r="K813" s="269"/>
      <c r="L813" s="274"/>
      <c r="M813" s="275"/>
      <c r="N813" s="276"/>
      <c r="O813" s="276"/>
      <c r="P813" s="276"/>
      <c r="Q813" s="276"/>
      <c r="R813" s="276"/>
      <c r="S813" s="276"/>
      <c r="T813" s="277"/>
      <c r="U813" s="15"/>
      <c r="V813" s="15"/>
      <c r="W813" s="15"/>
      <c r="X813" s="15"/>
      <c r="Y813" s="15"/>
      <c r="Z813" s="15"/>
      <c r="AA813" s="15"/>
      <c r="AB813" s="15"/>
      <c r="AC813" s="15"/>
      <c r="AD813" s="15"/>
      <c r="AE813" s="15"/>
      <c r="AT813" s="278" t="s">
        <v>270</v>
      </c>
      <c r="AU813" s="278" t="s">
        <v>83</v>
      </c>
      <c r="AV813" s="15" t="s">
        <v>266</v>
      </c>
      <c r="AW813" s="15" t="s">
        <v>34</v>
      </c>
      <c r="AX813" s="15" t="s">
        <v>81</v>
      </c>
      <c r="AY813" s="278" t="s">
        <v>259</v>
      </c>
    </row>
    <row r="814" s="2" customFormat="1" ht="21.75" customHeight="1">
      <c r="A814" s="40"/>
      <c r="B814" s="41"/>
      <c r="C814" s="230" t="s">
        <v>1257</v>
      </c>
      <c r="D814" s="230" t="s">
        <v>261</v>
      </c>
      <c r="E814" s="231" t="s">
        <v>1258</v>
      </c>
      <c r="F814" s="232" t="s">
        <v>1259</v>
      </c>
      <c r="G814" s="233" t="s">
        <v>449</v>
      </c>
      <c r="H814" s="234">
        <v>25.460000000000001</v>
      </c>
      <c r="I814" s="235"/>
      <c r="J814" s="236">
        <f>ROUND(I814*H814,2)</f>
        <v>0</v>
      </c>
      <c r="K814" s="232" t="s">
        <v>265</v>
      </c>
      <c r="L814" s="46"/>
      <c r="M814" s="237" t="s">
        <v>21</v>
      </c>
      <c r="N814" s="238" t="s">
        <v>46</v>
      </c>
      <c r="O814" s="86"/>
      <c r="P814" s="239">
        <f>O814*H814</f>
        <v>0</v>
      </c>
      <c r="Q814" s="239">
        <v>0</v>
      </c>
      <c r="R814" s="239">
        <f>Q814*H814</f>
        <v>0</v>
      </c>
      <c r="S814" s="239">
        <v>0.00191</v>
      </c>
      <c r="T814" s="240">
        <f>S814*H814</f>
        <v>0.048628600000000001</v>
      </c>
      <c r="U814" s="40"/>
      <c r="V814" s="40"/>
      <c r="W814" s="40"/>
      <c r="X814" s="40"/>
      <c r="Y814" s="40"/>
      <c r="Z814" s="40"/>
      <c r="AA814" s="40"/>
      <c r="AB814" s="40"/>
      <c r="AC814" s="40"/>
      <c r="AD814" s="40"/>
      <c r="AE814" s="40"/>
      <c r="AR814" s="241" t="s">
        <v>355</v>
      </c>
      <c r="AT814" s="241" t="s">
        <v>261</v>
      </c>
      <c r="AU814" s="241" t="s">
        <v>83</v>
      </c>
      <c r="AY814" s="19" t="s">
        <v>259</v>
      </c>
      <c r="BE814" s="242">
        <f>IF(N814="základní",J814,0)</f>
        <v>0</v>
      </c>
      <c r="BF814" s="242">
        <f>IF(N814="snížená",J814,0)</f>
        <v>0</v>
      </c>
      <c r="BG814" s="242">
        <f>IF(N814="zákl. přenesená",J814,0)</f>
        <v>0</v>
      </c>
      <c r="BH814" s="242">
        <f>IF(N814="sníž. přenesená",J814,0)</f>
        <v>0</v>
      </c>
      <c r="BI814" s="242">
        <f>IF(N814="nulová",J814,0)</f>
        <v>0</v>
      </c>
      <c r="BJ814" s="19" t="s">
        <v>83</v>
      </c>
      <c r="BK814" s="242">
        <f>ROUND(I814*H814,2)</f>
        <v>0</v>
      </c>
      <c r="BL814" s="19" t="s">
        <v>355</v>
      </c>
      <c r="BM814" s="241" t="s">
        <v>1260</v>
      </c>
    </row>
    <row r="815" s="14" customFormat="1">
      <c r="A815" s="14"/>
      <c r="B815" s="257"/>
      <c r="C815" s="258"/>
      <c r="D815" s="243" t="s">
        <v>270</v>
      </c>
      <c r="E815" s="259" t="s">
        <v>21</v>
      </c>
      <c r="F815" s="260" t="s">
        <v>1056</v>
      </c>
      <c r="G815" s="258"/>
      <c r="H815" s="261">
        <v>25.460000000000001</v>
      </c>
      <c r="I815" s="262"/>
      <c r="J815" s="258"/>
      <c r="K815" s="258"/>
      <c r="L815" s="263"/>
      <c r="M815" s="264"/>
      <c r="N815" s="265"/>
      <c r="O815" s="265"/>
      <c r="P815" s="265"/>
      <c r="Q815" s="265"/>
      <c r="R815" s="265"/>
      <c r="S815" s="265"/>
      <c r="T815" s="266"/>
      <c r="U815" s="14"/>
      <c r="V815" s="14"/>
      <c r="W815" s="14"/>
      <c r="X815" s="14"/>
      <c r="Y815" s="14"/>
      <c r="Z815" s="14"/>
      <c r="AA815" s="14"/>
      <c r="AB815" s="14"/>
      <c r="AC815" s="14"/>
      <c r="AD815" s="14"/>
      <c r="AE815" s="14"/>
      <c r="AT815" s="267" t="s">
        <v>270</v>
      </c>
      <c r="AU815" s="267" t="s">
        <v>83</v>
      </c>
      <c r="AV815" s="14" t="s">
        <v>83</v>
      </c>
      <c r="AW815" s="14" t="s">
        <v>34</v>
      </c>
      <c r="AX815" s="14" t="s">
        <v>74</v>
      </c>
      <c r="AY815" s="267" t="s">
        <v>259</v>
      </c>
    </row>
    <row r="816" s="15" customFormat="1">
      <c r="A816" s="15"/>
      <c r="B816" s="268"/>
      <c r="C816" s="269"/>
      <c r="D816" s="243" t="s">
        <v>270</v>
      </c>
      <c r="E816" s="270" t="s">
        <v>21</v>
      </c>
      <c r="F816" s="271" t="s">
        <v>273</v>
      </c>
      <c r="G816" s="269"/>
      <c r="H816" s="272">
        <v>25.460000000000001</v>
      </c>
      <c r="I816" s="273"/>
      <c r="J816" s="269"/>
      <c r="K816" s="269"/>
      <c r="L816" s="274"/>
      <c r="M816" s="275"/>
      <c r="N816" s="276"/>
      <c r="O816" s="276"/>
      <c r="P816" s="276"/>
      <c r="Q816" s="276"/>
      <c r="R816" s="276"/>
      <c r="S816" s="276"/>
      <c r="T816" s="277"/>
      <c r="U816" s="15"/>
      <c r="V816" s="15"/>
      <c r="W816" s="15"/>
      <c r="X816" s="15"/>
      <c r="Y816" s="15"/>
      <c r="Z816" s="15"/>
      <c r="AA816" s="15"/>
      <c r="AB816" s="15"/>
      <c r="AC816" s="15"/>
      <c r="AD816" s="15"/>
      <c r="AE816" s="15"/>
      <c r="AT816" s="278" t="s">
        <v>270</v>
      </c>
      <c r="AU816" s="278" t="s">
        <v>83</v>
      </c>
      <c r="AV816" s="15" t="s">
        <v>266</v>
      </c>
      <c r="AW816" s="15" t="s">
        <v>34</v>
      </c>
      <c r="AX816" s="15" t="s">
        <v>81</v>
      </c>
      <c r="AY816" s="278" t="s">
        <v>259</v>
      </c>
    </row>
    <row r="817" s="2" customFormat="1" ht="21.75" customHeight="1">
      <c r="A817" s="40"/>
      <c r="B817" s="41"/>
      <c r="C817" s="230" t="s">
        <v>1261</v>
      </c>
      <c r="D817" s="230" t="s">
        <v>261</v>
      </c>
      <c r="E817" s="231" t="s">
        <v>1262</v>
      </c>
      <c r="F817" s="232" t="s">
        <v>1263</v>
      </c>
      <c r="G817" s="233" t="s">
        <v>449</v>
      </c>
      <c r="H817" s="234">
        <v>13.800000000000001</v>
      </c>
      <c r="I817" s="235"/>
      <c r="J817" s="236">
        <f>ROUND(I817*H817,2)</f>
        <v>0</v>
      </c>
      <c r="K817" s="232" t="s">
        <v>265</v>
      </c>
      <c r="L817" s="46"/>
      <c r="M817" s="237" t="s">
        <v>21</v>
      </c>
      <c r="N817" s="238" t="s">
        <v>46</v>
      </c>
      <c r="O817" s="86"/>
      <c r="P817" s="239">
        <f>O817*H817</f>
        <v>0</v>
      </c>
      <c r="Q817" s="239">
        <v>0</v>
      </c>
      <c r="R817" s="239">
        <f>Q817*H817</f>
        <v>0</v>
      </c>
      <c r="S817" s="239">
        <v>0.00167</v>
      </c>
      <c r="T817" s="240">
        <f>S817*H817</f>
        <v>0.023046000000000001</v>
      </c>
      <c r="U817" s="40"/>
      <c r="V817" s="40"/>
      <c r="W817" s="40"/>
      <c r="X817" s="40"/>
      <c r="Y817" s="40"/>
      <c r="Z817" s="40"/>
      <c r="AA817" s="40"/>
      <c r="AB817" s="40"/>
      <c r="AC817" s="40"/>
      <c r="AD817" s="40"/>
      <c r="AE817" s="40"/>
      <c r="AR817" s="241" t="s">
        <v>355</v>
      </c>
      <c r="AT817" s="241" t="s">
        <v>261</v>
      </c>
      <c r="AU817" s="241" t="s">
        <v>83</v>
      </c>
      <c r="AY817" s="19" t="s">
        <v>259</v>
      </c>
      <c r="BE817" s="242">
        <f>IF(N817="základní",J817,0)</f>
        <v>0</v>
      </c>
      <c r="BF817" s="242">
        <f>IF(N817="snížená",J817,0)</f>
        <v>0</v>
      </c>
      <c r="BG817" s="242">
        <f>IF(N817="zákl. přenesená",J817,0)</f>
        <v>0</v>
      </c>
      <c r="BH817" s="242">
        <f>IF(N817="sníž. přenesená",J817,0)</f>
        <v>0</v>
      </c>
      <c r="BI817" s="242">
        <f>IF(N817="nulová",J817,0)</f>
        <v>0</v>
      </c>
      <c r="BJ817" s="19" t="s">
        <v>83</v>
      </c>
      <c r="BK817" s="242">
        <f>ROUND(I817*H817,2)</f>
        <v>0</v>
      </c>
      <c r="BL817" s="19" t="s">
        <v>355</v>
      </c>
      <c r="BM817" s="241" t="s">
        <v>1264</v>
      </c>
    </row>
    <row r="818" s="14" customFormat="1">
      <c r="A818" s="14"/>
      <c r="B818" s="257"/>
      <c r="C818" s="258"/>
      <c r="D818" s="243" t="s">
        <v>270</v>
      </c>
      <c r="E818" s="259" t="s">
        <v>21</v>
      </c>
      <c r="F818" s="260" t="s">
        <v>1265</v>
      </c>
      <c r="G818" s="258"/>
      <c r="H818" s="261">
        <v>10.800000000000001</v>
      </c>
      <c r="I818" s="262"/>
      <c r="J818" s="258"/>
      <c r="K818" s="258"/>
      <c r="L818" s="263"/>
      <c r="M818" s="264"/>
      <c r="N818" s="265"/>
      <c r="O818" s="265"/>
      <c r="P818" s="265"/>
      <c r="Q818" s="265"/>
      <c r="R818" s="265"/>
      <c r="S818" s="265"/>
      <c r="T818" s="266"/>
      <c r="U818" s="14"/>
      <c r="V818" s="14"/>
      <c r="W818" s="14"/>
      <c r="X818" s="14"/>
      <c r="Y818" s="14"/>
      <c r="Z818" s="14"/>
      <c r="AA818" s="14"/>
      <c r="AB818" s="14"/>
      <c r="AC818" s="14"/>
      <c r="AD818" s="14"/>
      <c r="AE818" s="14"/>
      <c r="AT818" s="267" t="s">
        <v>270</v>
      </c>
      <c r="AU818" s="267" t="s">
        <v>83</v>
      </c>
      <c r="AV818" s="14" t="s">
        <v>83</v>
      </c>
      <c r="AW818" s="14" t="s">
        <v>34</v>
      </c>
      <c r="AX818" s="14" t="s">
        <v>74</v>
      </c>
      <c r="AY818" s="267" t="s">
        <v>259</v>
      </c>
    </row>
    <row r="819" s="14" customFormat="1">
      <c r="A819" s="14"/>
      <c r="B819" s="257"/>
      <c r="C819" s="258"/>
      <c r="D819" s="243" t="s">
        <v>270</v>
      </c>
      <c r="E819" s="259" t="s">
        <v>21</v>
      </c>
      <c r="F819" s="260" t="s">
        <v>1266</v>
      </c>
      <c r="G819" s="258"/>
      <c r="H819" s="261">
        <v>3</v>
      </c>
      <c r="I819" s="262"/>
      <c r="J819" s="258"/>
      <c r="K819" s="258"/>
      <c r="L819" s="263"/>
      <c r="M819" s="264"/>
      <c r="N819" s="265"/>
      <c r="O819" s="265"/>
      <c r="P819" s="265"/>
      <c r="Q819" s="265"/>
      <c r="R819" s="265"/>
      <c r="S819" s="265"/>
      <c r="T819" s="266"/>
      <c r="U819" s="14"/>
      <c r="V819" s="14"/>
      <c r="W819" s="14"/>
      <c r="X819" s="14"/>
      <c r="Y819" s="14"/>
      <c r="Z819" s="14"/>
      <c r="AA819" s="14"/>
      <c r="AB819" s="14"/>
      <c r="AC819" s="14"/>
      <c r="AD819" s="14"/>
      <c r="AE819" s="14"/>
      <c r="AT819" s="267" t="s">
        <v>270</v>
      </c>
      <c r="AU819" s="267" t="s">
        <v>83</v>
      </c>
      <c r="AV819" s="14" t="s">
        <v>83</v>
      </c>
      <c r="AW819" s="14" t="s">
        <v>34</v>
      </c>
      <c r="AX819" s="14" t="s">
        <v>74</v>
      </c>
      <c r="AY819" s="267" t="s">
        <v>259</v>
      </c>
    </row>
    <row r="820" s="15" customFormat="1">
      <c r="A820" s="15"/>
      <c r="B820" s="268"/>
      <c r="C820" s="269"/>
      <c r="D820" s="243" t="s">
        <v>270</v>
      </c>
      <c r="E820" s="270" t="s">
        <v>21</v>
      </c>
      <c r="F820" s="271" t="s">
        <v>273</v>
      </c>
      <c r="G820" s="269"/>
      <c r="H820" s="272">
        <v>13.800000000000001</v>
      </c>
      <c r="I820" s="273"/>
      <c r="J820" s="269"/>
      <c r="K820" s="269"/>
      <c r="L820" s="274"/>
      <c r="M820" s="275"/>
      <c r="N820" s="276"/>
      <c r="O820" s="276"/>
      <c r="P820" s="276"/>
      <c r="Q820" s="276"/>
      <c r="R820" s="276"/>
      <c r="S820" s="276"/>
      <c r="T820" s="277"/>
      <c r="U820" s="15"/>
      <c r="V820" s="15"/>
      <c r="W820" s="15"/>
      <c r="X820" s="15"/>
      <c r="Y820" s="15"/>
      <c r="Z820" s="15"/>
      <c r="AA820" s="15"/>
      <c r="AB820" s="15"/>
      <c r="AC820" s="15"/>
      <c r="AD820" s="15"/>
      <c r="AE820" s="15"/>
      <c r="AT820" s="278" t="s">
        <v>270</v>
      </c>
      <c r="AU820" s="278" t="s">
        <v>83</v>
      </c>
      <c r="AV820" s="15" t="s">
        <v>266</v>
      </c>
      <c r="AW820" s="15" t="s">
        <v>34</v>
      </c>
      <c r="AX820" s="15" t="s">
        <v>81</v>
      </c>
      <c r="AY820" s="278" t="s">
        <v>259</v>
      </c>
    </row>
    <row r="821" s="2" customFormat="1" ht="16.5" customHeight="1">
      <c r="A821" s="40"/>
      <c r="B821" s="41"/>
      <c r="C821" s="230" t="s">
        <v>1267</v>
      </c>
      <c r="D821" s="230" t="s">
        <v>261</v>
      </c>
      <c r="E821" s="231" t="s">
        <v>1268</v>
      </c>
      <c r="F821" s="232" t="s">
        <v>1269</v>
      </c>
      <c r="G821" s="233" t="s">
        <v>449</v>
      </c>
      <c r="H821" s="234">
        <v>25.460000000000001</v>
      </c>
      <c r="I821" s="235"/>
      <c r="J821" s="236">
        <f>ROUND(I821*H821,2)</f>
        <v>0</v>
      </c>
      <c r="K821" s="232" t="s">
        <v>265</v>
      </c>
      <c r="L821" s="46"/>
      <c r="M821" s="237" t="s">
        <v>21</v>
      </c>
      <c r="N821" s="238" t="s">
        <v>46</v>
      </c>
      <c r="O821" s="86"/>
      <c r="P821" s="239">
        <f>O821*H821</f>
        <v>0</v>
      </c>
      <c r="Q821" s="239">
        <v>0</v>
      </c>
      <c r="R821" s="239">
        <f>Q821*H821</f>
        <v>0</v>
      </c>
      <c r="S821" s="239">
        <v>0.00175</v>
      </c>
      <c r="T821" s="240">
        <f>S821*H821</f>
        <v>0.044555000000000004</v>
      </c>
      <c r="U821" s="40"/>
      <c r="V821" s="40"/>
      <c r="W821" s="40"/>
      <c r="X821" s="40"/>
      <c r="Y821" s="40"/>
      <c r="Z821" s="40"/>
      <c r="AA821" s="40"/>
      <c r="AB821" s="40"/>
      <c r="AC821" s="40"/>
      <c r="AD821" s="40"/>
      <c r="AE821" s="40"/>
      <c r="AR821" s="241" t="s">
        <v>355</v>
      </c>
      <c r="AT821" s="241" t="s">
        <v>261</v>
      </c>
      <c r="AU821" s="241" t="s">
        <v>83</v>
      </c>
      <c r="AY821" s="19" t="s">
        <v>259</v>
      </c>
      <c r="BE821" s="242">
        <f>IF(N821="základní",J821,0)</f>
        <v>0</v>
      </c>
      <c r="BF821" s="242">
        <f>IF(N821="snížená",J821,0)</f>
        <v>0</v>
      </c>
      <c r="BG821" s="242">
        <f>IF(N821="zákl. přenesená",J821,0)</f>
        <v>0</v>
      </c>
      <c r="BH821" s="242">
        <f>IF(N821="sníž. přenesená",J821,0)</f>
        <v>0</v>
      </c>
      <c r="BI821" s="242">
        <f>IF(N821="nulová",J821,0)</f>
        <v>0</v>
      </c>
      <c r="BJ821" s="19" t="s">
        <v>83</v>
      </c>
      <c r="BK821" s="242">
        <f>ROUND(I821*H821,2)</f>
        <v>0</v>
      </c>
      <c r="BL821" s="19" t="s">
        <v>355</v>
      </c>
      <c r="BM821" s="241" t="s">
        <v>1270</v>
      </c>
    </row>
    <row r="822" s="14" customFormat="1">
      <c r="A822" s="14"/>
      <c r="B822" s="257"/>
      <c r="C822" s="258"/>
      <c r="D822" s="243" t="s">
        <v>270</v>
      </c>
      <c r="E822" s="259" t="s">
        <v>21</v>
      </c>
      <c r="F822" s="260" t="s">
        <v>1056</v>
      </c>
      <c r="G822" s="258"/>
      <c r="H822" s="261">
        <v>25.460000000000001</v>
      </c>
      <c r="I822" s="262"/>
      <c r="J822" s="258"/>
      <c r="K822" s="258"/>
      <c r="L822" s="263"/>
      <c r="M822" s="264"/>
      <c r="N822" s="265"/>
      <c r="O822" s="265"/>
      <c r="P822" s="265"/>
      <c r="Q822" s="265"/>
      <c r="R822" s="265"/>
      <c r="S822" s="265"/>
      <c r="T822" s="266"/>
      <c r="U822" s="14"/>
      <c r="V822" s="14"/>
      <c r="W822" s="14"/>
      <c r="X822" s="14"/>
      <c r="Y822" s="14"/>
      <c r="Z822" s="14"/>
      <c r="AA822" s="14"/>
      <c r="AB822" s="14"/>
      <c r="AC822" s="14"/>
      <c r="AD822" s="14"/>
      <c r="AE822" s="14"/>
      <c r="AT822" s="267" t="s">
        <v>270</v>
      </c>
      <c r="AU822" s="267" t="s">
        <v>83</v>
      </c>
      <c r="AV822" s="14" t="s">
        <v>83</v>
      </c>
      <c r="AW822" s="14" t="s">
        <v>34</v>
      </c>
      <c r="AX822" s="14" t="s">
        <v>74</v>
      </c>
      <c r="AY822" s="267" t="s">
        <v>259</v>
      </c>
    </row>
    <row r="823" s="15" customFormat="1">
      <c r="A823" s="15"/>
      <c r="B823" s="268"/>
      <c r="C823" s="269"/>
      <c r="D823" s="243" t="s">
        <v>270</v>
      </c>
      <c r="E823" s="270" t="s">
        <v>21</v>
      </c>
      <c r="F823" s="271" t="s">
        <v>273</v>
      </c>
      <c r="G823" s="269"/>
      <c r="H823" s="272">
        <v>25.460000000000001</v>
      </c>
      <c r="I823" s="273"/>
      <c r="J823" s="269"/>
      <c r="K823" s="269"/>
      <c r="L823" s="274"/>
      <c r="M823" s="275"/>
      <c r="N823" s="276"/>
      <c r="O823" s="276"/>
      <c r="P823" s="276"/>
      <c r="Q823" s="276"/>
      <c r="R823" s="276"/>
      <c r="S823" s="276"/>
      <c r="T823" s="277"/>
      <c r="U823" s="15"/>
      <c r="V823" s="15"/>
      <c r="W823" s="15"/>
      <c r="X823" s="15"/>
      <c r="Y823" s="15"/>
      <c r="Z823" s="15"/>
      <c r="AA823" s="15"/>
      <c r="AB823" s="15"/>
      <c r="AC823" s="15"/>
      <c r="AD823" s="15"/>
      <c r="AE823" s="15"/>
      <c r="AT823" s="278" t="s">
        <v>270</v>
      </c>
      <c r="AU823" s="278" t="s">
        <v>83</v>
      </c>
      <c r="AV823" s="15" t="s">
        <v>266</v>
      </c>
      <c r="AW823" s="15" t="s">
        <v>34</v>
      </c>
      <c r="AX823" s="15" t="s">
        <v>81</v>
      </c>
      <c r="AY823" s="278" t="s">
        <v>259</v>
      </c>
    </row>
    <row r="824" s="2" customFormat="1" ht="21.75" customHeight="1">
      <c r="A824" s="40"/>
      <c r="B824" s="41"/>
      <c r="C824" s="230" t="s">
        <v>1271</v>
      </c>
      <c r="D824" s="230" t="s">
        <v>261</v>
      </c>
      <c r="E824" s="231" t="s">
        <v>1272</v>
      </c>
      <c r="F824" s="232" t="s">
        <v>1273</v>
      </c>
      <c r="G824" s="233" t="s">
        <v>358</v>
      </c>
      <c r="H824" s="234">
        <v>11.970000000000001</v>
      </c>
      <c r="I824" s="235"/>
      <c r="J824" s="236">
        <f>ROUND(I824*H824,2)</f>
        <v>0</v>
      </c>
      <c r="K824" s="232" t="s">
        <v>265</v>
      </c>
      <c r="L824" s="46"/>
      <c r="M824" s="237" t="s">
        <v>21</v>
      </c>
      <c r="N824" s="238" t="s">
        <v>46</v>
      </c>
      <c r="O824" s="86"/>
      <c r="P824" s="239">
        <f>O824*H824</f>
        <v>0</v>
      </c>
      <c r="Q824" s="239">
        <v>0</v>
      </c>
      <c r="R824" s="239">
        <f>Q824*H824</f>
        <v>0</v>
      </c>
      <c r="S824" s="239">
        <v>0.0058399999999999997</v>
      </c>
      <c r="T824" s="240">
        <f>S824*H824</f>
        <v>0.069904800000000003</v>
      </c>
      <c r="U824" s="40"/>
      <c r="V824" s="40"/>
      <c r="W824" s="40"/>
      <c r="X824" s="40"/>
      <c r="Y824" s="40"/>
      <c r="Z824" s="40"/>
      <c r="AA824" s="40"/>
      <c r="AB824" s="40"/>
      <c r="AC824" s="40"/>
      <c r="AD824" s="40"/>
      <c r="AE824" s="40"/>
      <c r="AR824" s="241" t="s">
        <v>355</v>
      </c>
      <c r="AT824" s="241" t="s">
        <v>261</v>
      </c>
      <c r="AU824" s="241" t="s">
        <v>83</v>
      </c>
      <c r="AY824" s="19" t="s">
        <v>259</v>
      </c>
      <c r="BE824" s="242">
        <f>IF(N824="základní",J824,0)</f>
        <v>0</v>
      </c>
      <c r="BF824" s="242">
        <f>IF(N824="snížená",J824,0)</f>
        <v>0</v>
      </c>
      <c r="BG824" s="242">
        <f>IF(N824="zákl. přenesená",J824,0)</f>
        <v>0</v>
      </c>
      <c r="BH824" s="242">
        <f>IF(N824="sníž. přenesená",J824,0)</f>
        <v>0</v>
      </c>
      <c r="BI824" s="242">
        <f>IF(N824="nulová",J824,0)</f>
        <v>0</v>
      </c>
      <c r="BJ824" s="19" t="s">
        <v>83</v>
      </c>
      <c r="BK824" s="242">
        <f>ROUND(I824*H824,2)</f>
        <v>0</v>
      </c>
      <c r="BL824" s="19" t="s">
        <v>355</v>
      </c>
      <c r="BM824" s="241" t="s">
        <v>1274</v>
      </c>
    </row>
    <row r="825" s="2" customFormat="1" ht="21.75" customHeight="1">
      <c r="A825" s="40"/>
      <c r="B825" s="41"/>
      <c r="C825" s="230" t="s">
        <v>1275</v>
      </c>
      <c r="D825" s="230" t="s">
        <v>261</v>
      </c>
      <c r="E825" s="231" t="s">
        <v>1276</v>
      </c>
      <c r="F825" s="232" t="s">
        <v>1277</v>
      </c>
      <c r="G825" s="233" t="s">
        <v>449</v>
      </c>
      <c r="H825" s="234">
        <v>24.280000000000001</v>
      </c>
      <c r="I825" s="235"/>
      <c r="J825" s="236">
        <f>ROUND(I825*H825,2)</f>
        <v>0</v>
      </c>
      <c r="K825" s="232" t="s">
        <v>265</v>
      </c>
      <c r="L825" s="46"/>
      <c r="M825" s="237" t="s">
        <v>21</v>
      </c>
      <c r="N825" s="238" t="s">
        <v>46</v>
      </c>
      <c r="O825" s="86"/>
      <c r="P825" s="239">
        <f>O825*H825</f>
        <v>0</v>
      </c>
      <c r="Q825" s="239">
        <v>0</v>
      </c>
      <c r="R825" s="239">
        <f>Q825*H825</f>
        <v>0</v>
      </c>
      <c r="S825" s="239">
        <v>0.0025999999999999999</v>
      </c>
      <c r="T825" s="240">
        <f>S825*H825</f>
        <v>0.063128000000000004</v>
      </c>
      <c r="U825" s="40"/>
      <c r="V825" s="40"/>
      <c r="W825" s="40"/>
      <c r="X825" s="40"/>
      <c r="Y825" s="40"/>
      <c r="Z825" s="40"/>
      <c r="AA825" s="40"/>
      <c r="AB825" s="40"/>
      <c r="AC825" s="40"/>
      <c r="AD825" s="40"/>
      <c r="AE825" s="40"/>
      <c r="AR825" s="241" t="s">
        <v>355</v>
      </c>
      <c r="AT825" s="241" t="s">
        <v>261</v>
      </c>
      <c r="AU825" s="241" t="s">
        <v>83</v>
      </c>
      <c r="AY825" s="19" t="s">
        <v>259</v>
      </c>
      <c r="BE825" s="242">
        <f>IF(N825="základní",J825,0)</f>
        <v>0</v>
      </c>
      <c r="BF825" s="242">
        <f>IF(N825="snížená",J825,0)</f>
        <v>0</v>
      </c>
      <c r="BG825" s="242">
        <f>IF(N825="zákl. přenesená",J825,0)</f>
        <v>0</v>
      </c>
      <c r="BH825" s="242">
        <f>IF(N825="sníž. přenesená",J825,0)</f>
        <v>0</v>
      </c>
      <c r="BI825" s="242">
        <f>IF(N825="nulová",J825,0)</f>
        <v>0</v>
      </c>
      <c r="BJ825" s="19" t="s">
        <v>83</v>
      </c>
      <c r="BK825" s="242">
        <f>ROUND(I825*H825,2)</f>
        <v>0</v>
      </c>
      <c r="BL825" s="19" t="s">
        <v>355</v>
      </c>
      <c r="BM825" s="241" t="s">
        <v>1278</v>
      </c>
    </row>
    <row r="826" s="14" customFormat="1">
      <c r="A826" s="14"/>
      <c r="B826" s="257"/>
      <c r="C826" s="258"/>
      <c r="D826" s="243" t="s">
        <v>270</v>
      </c>
      <c r="E826" s="259" t="s">
        <v>21</v>
      </c>
      <c r="F826" s="260" t="s">
        <v>1051</v>
      </c>
      <c r="G826" s="258"/>
      <c r="H826" s="261">
        <v>24.280000000000001</v>
      </c>
      <c r="I826" s="262"/>
      <c r="J826" s="258"/>
      <c r="K826" s="258"/>
      <c r="L826" s="263"/>
      <c r="M826" s="264"/>
      <c r="N826" s="265"/>
      <c r="O826" s="265"/>
      <c r="P826" s="265"/>
      <c r="Q826" s="265"/>
      <c r="R826" s="265"/>
      <c r="S826" s="265"/>
      <c r="T826" s="266"/>
      <c r="U826" s="14"/>
      <c r="V826" s="14"/>
      <c r="W826" s="14"/>
      <c r="X826" s="14"/>
      <c r="Y826" s="14"/>
      <c r="Z826" s="14"/>
      <c r="AA826" s="14"/>
      <c r="AB826" s="14"/>
      <c r="AC826" s="14"/>
      <c r="AD826" s="14"/>
      <c r="AE826" s="14"/>
      <c r="AT826" s="267" t="s">
        <v>270</v>
      </c>
      <c r="AU826" s="267" t="s">
        <v>83</v>
      </c>
      <c r="AV826" s="14" t="s">
        <v>83</v>
      </c>
      <c r="AW826" s="14" t="s">
        <v>34</v>
      </c>
      <c r="AX826" s="14" t="s">
        <v>74</v>
      </c>
      <c r="AY826" s="267" t="s">
        <v>259</v>
      </c>
    </row>
    <row r="827" s="15" customFormat="1">
      <c r="A827" s="15"/>
      <c r="B827" s="268"/>
      <c r="C827" s="269"/>
      <c r="D827" s="243" t="s">
        <v>270</v>
      </c>
      <c r="E827" s="270" t="s">
        <v>21</v>
      </c>
      <c r="F827" s="271" t="s">
        <v>273</v>
      </c>
      <c r="G827" s="269"/>
      <c r="H827" s="272">
        <v>24.280000000000001</v>
      </c>
      <c r="I827" s="273"/>
      <c r="J827" s="269"/>
      <c r="K827" s="269"/>
      <c r="L827" s="274"/>
      <c r="M827" s="275"/>
      <c r="N827" s="276"/>
      <c r="O827" s="276"/>
      <c r="P827" s="276"/>
      <c r="Q827" s="276"/>
      <c r="R827" s="276"/>
      <c r="S827" s="276"/>
      <c r="T827" s="277"/>
      <c r="U827" s="15"/>
      <c r="V827" s="15"/>
      <c r="W827" s="15"/>
      <c r="X827" s="15"/>
      <c r="Y827" s="15"/>
      <c r="Z827" s="15"/>
      <c r="AA827" s="15"/>
      <c r="AB827" s="15"/>
      <c r="AC827" s="15"/>
      <c r="AD827" s="15"/>
      <c r="AE827" s="15"/>
      <c r="AT827" s="278" t="s">
        <v>270</v>
      </c>
      <c r="AU827" s="278" t="s">
        <v>83</v>
      </c>
      <c r="AV827" s="15" t="s">
        <v>266</v>
      </c>
      <c r="AW827" s="15" t="s">
        <v>34</v>
      </c>
      <c r="AX827" s="15" t="s">
        <v>81</v>
      </c>
      <c r="AY827" s="278" t="s">
        <v>259</v>
      </c>
    </row>
    <row r="828" s="2" customFormat="1" ht="16.5" customHeight="1">
      <c r="A828" s="40"/>
      <c r="B828" s="41"/>
      <c r="C828" s="230" t="s">
        <v>1279</v>
      </c>
      <c r="D828" s="230" t="s">
        <v>261</v>
      </c>
      <c r="E828" s="231" t="s">
        <v>1280</v>
      </c>
      <c r="F828" s="232" t="s">
        <v>1281</v>
      </c>
      <c r="G828" s="233" t="s">
        <v>449</v>
      </c>
      <c r="H828" s="234">
        <v>8</v>
      </c>
      <c r="I828" s="235"/>
      <c r="J828" s="236">
        <f>ROUND(I828*H828,2)</f>
        <v>0</v>
      </c>
      <c r="K828" s="232" t="s">
        <v>265</v>
      </c>
      <c r="L828" s="46"/>
      <c r="M828" s="237" t="s">
        <v>21</v>
      </c>
      <c r="N828" s="238" t="s">
        <v>46</v>
      </c>
      <c r="O828" s="86"/>
      <c r="P828" s="239">
        <f>O828*H828</f>
        <v>0</v>
      </c>
      <c r="Q828" s="239">
        <v>0</v>
      </c>
      <c r="R828" s="239">
        <f>Q828*H828</f>
        <v>0</v>
      </c>
      <c r="S828" s="239">
        <v>0.0039399999999999999</v>
      </c>
      <c r="T828" s="240">
        <f>S828*H828</f>
        <v>0.031519999999999999</v>
      </c>
      <c r="U828" s="40"/>
      <c r="V828" s="40"/>
      <c r="W828" s="40"/>
      <c r="X828" s="40"/>
      <c r="Y828" s="40"/>
      <c r="Z828" s="40"/>
      <c r="AA828" s="40"/>
      <c r="AB828" s="40"/>
      <c r="AC828" s="40"/>
      <c r="AD828" s="40"/>
      <c r="AE828" s="40"/>
      <c r="AR828" s="241" t="s">
        <v>355</v>
      </c>
      <c r="AT828" s="241" t="s">
        <v>261</v>
      </c>
      <c r="AU828" s="241" t="s">
        <v>83</v>
      </c>
      <c r="AY828" s="19" t="s">
        <v>259</v>
      </c>
      <c r="BE828" s="242">
        <f>IF(N828="základní",J828,0)</f>
        <v>0</v>
      </c>
      <c r="BF828" s="242">
        <f>IF(N828="snížená",J828,0)</f>
        <v>0</v>
      </c>
      <c r="BG828" s="242">
        <f>IF(N828="zákl. přenesená",J828,0)</f>
        <v>0</v>
      </c>
      <c r="BH828" s="242">
        <f>IF(N828="sníž. přenesená",J828,0)</f>
        <v>0</v>
      </c>
      <c r="BI828" s="242">
        <f>IF(N828="nulová",J828,0)</f>
        <v>0</v>
      </c>
      <c r="BJ828" s="19" t="s">
        <v>83</v>
      </c>
      <c r="BK828" s="242">
        <f>ROUND(I828*H828,2)</f>
        <v>0</v>
      </c>
      <c r="BL828" s="19" t="s">
        <v>355</v>
      </c>
      <c r="BM828" s="241" t="s">
        <v>1282</v>
      </c>
    </row>
    <row r="829" s="14" customFormat="1">
      <c r="A829" s="14"/>
      <c r="B829" s="257"/>
      <c r="C829" s="258"/>
      <c r="D829" s="243" t="s">
        <v>270</v>
      </c>
      <c r="E829" s="259" t="s">
        <v>21</v>
      </c>
      <c r="F829" s="260" t="s">
        <v>1283</v>
      </c>
      <c r="G829" s="258"/>
      <c r="H829" s="261">
        <v>8</v>
      </c>
      <c r="I829" s="262"/>
      <c r="J829" s="258"/>
      <c r="K829" s="258"/>
      <c r="L829" s="263"/>
      <c r="M829" s="264"/>
      <c r="N829" s="265"/>
      <c r="O829" s="265"/>
      <c r="P829" s="265"/>
      <c r="Q829" s="265"/>
      <c r="R829" s="265"/>
      <c r="S829" s="265"/>
      <c r="T829" s="266"/>
      <c r="U829" s="14"/>
      <c r="V829" s="14"/>
      <c r="W829" s="14"/>
      <c r="X829" s="14"/>
      <c r="Y829" s="14"/>
      <c r="Z829" s="14"/>
      <c r="AA829" s="14"/>
      <c r="AB829" s="14"/>
      <c r="AC829" s="14"/>
      <c r="AD829" s="14"/>
      <c r="AE829" s="14"/>
      <c r="AT829" s="267" t="s">
        <v>270</v>
      </c>
      <c r="AU829" s="267" t="s">
        <v>83</v>
      </c>
      <c r="AV829" s="14" t="s">
        <v>83</v>
      </c>
      <c r="AW829" s="14" t="s">
        <v>34</v>
      </c>
      <c r="AX829" s="14" t="s">
        <v>74</v>
      </c>
      <c r="AY829" s="267" t="s">
        <v>259</v>
      </c>
    </row>
    <row r="830" s="15" customFormat="1">
      <c r="A830" s="15"/>
      <c r="B830" s="268"/>
      <c r="C830" s="269"/>
      <c r="D830" s="243" t="s">
        <v>270</v>
      </c>
      <c r="E830" s="270" t="s">
        <v>21</v>
      </c>
      <c r="F830" s="271" t="s">
        <v>273</v>
      </c>
      <c r="G830" s="269"/>
      <c r="H830" s="272">
        <v>8</v>
      </c>
      <c r="I830" s="273"/>
      <c r="J830" s="269"/>
      <c r="K830" s="269"/>
      <c r="L830" s="274"/>
      <c r="M830" s="275"/>
      <c r="N830" s="276"/>
      <c r="O830" s="276"/>
      <c r="P830" s="276"/>
      <c r="Q830" s="276"/>
      <c r="R830" s="276"/>
      <c r="S830" s="276"/>
      <c r="T830" s="277"/>
      <c r="U830" s="15"/>
      <c r="V830" s="15"/>
      <c r="W830" s="15"/>
      <c r="X830" s="15"/>
      <c r="Y830" s="15"/>
      <c r="Z830" s="15"/>
      <c r="AA830" s="15"/>
      <c r="AB830" s="15"/>
      <c r="AC830" s="15"/>
      <c r="AD830" s="15"/>
      <c r="AE830" s="15"/>
      <c r="AT830" s="278" t="s">
        <v>270</v>
      </c>
      <c r="AU830" s="278" t="s">
        <v>83</v>
      </c>
      <c r="AV830" s="15" t="s">
        <v>266</v>
      </c>
      <c r="AW830" s="15" t="s">
        <v>34</v>
      </c>
      <c r="AX830" s="15" t="s">
        <v>81</v>
      </c>
      <c r="AY830" s="278" t="s">
        <v>259</v>
      </c>
    </row>
    <row r="831" s="2" customFormat="1" ht="21.75" customHeight="1">
      <c r="A831" s="40"/>
      <c r="B831" s="41"/>
      <c r="C831" s="230" t="s">
        <v>1284</v>
      </c>
      <c r="D831" s="230" t="s">
        <v>261</v>
      </c>
      <c r="E831" s="231" t="s">
        <v>1285</v>
      </c>
      <c r="F831" s="232" t="s">
        <v>1286</v>
      </c>
      <c r="G831" s="233" t="s">
        <v>358</v>
      </c>
      <c r="H831" s="234">
        <v>17.25</v>
      </c>
      <c r="I831" s="235"/>
      <c r="J831" s="236">
        <f>ROUND(I831*H831,2)</f>
        <v>0</v>
      </c>
      <c r="K831" s="232" t="s">
        <v>265</v>
      </c>
      <c r="L831" s="46"/>
      <c r="M831" s="237" t="s">
        <v>21</v>
      </c>
      <c r="N831" s="238" t="s">
        <v>46</v>
      </c>
      <c r="O831" s="86"/>
      <c r="P831" s="239">
        <f>O831*H831</f>
        <v>0</v>
      </c>
      <c r="Q831" s="239">
        <v>0.00044000000000000002</v>
      </c>
      <c r="R831" s="239">
        <f>Q831*H831</f>
        <v>0.0075900000000000004</v>
      </c>
      <c r="S831" s="239">
        <v>0</v>
      </c>
      <c r="T831" s="240">
        <f>S831*H831</f>
        <v>0</v>
      </c>
      <c r="U831" s="40"/>
      <c r="V831" s="40"/>
      <c r="W831" s="40"/>
      <c r="X831" s="40"/>
      <c r="Y831" s="40"/>
      <c r="Z831" s="40"/>
      <c r="AA831" s="40"/>
      <c r="AB831" s="40"/>
      <c r="AC831" s="40"/>
      <c r="AD831" s="40"/>
      <c r="AE831" s="40"/>
      <c r="AR831" s="241" t="s">
        <v>266</v>
      </c>
      <c r="AT831" s="241" t="s">
        <v>261</v>
      </c>
      <c r="AU831" s="241" t="s">
        <v>83</v>
      </c>
      <c r="AY831" s="19" t="s">
        <v>259</v>
      </c>
      <c r="BE831" s="242">
        <f>IF(N831="základní",J831,0)</f>
        <v>0</v>
      </c>
      <c r="BF831" s="242">
        <f>IF(N831="snížená",J831,0)</f>
        <v>0</v>
      </c>
      <c r="BG831" s="242">
        <f>IF(N831="zákl. přenesená",J831,0)</f>
        <v>0</v>
      </c>
      <c r="BH831" s="242">
        <f>IF(N831="sníž. přenesená",J831,0)</f>
        <v>0</v>
      </c>
      <c r="BI831" s="242">
        <f>IF(N831="nulová",J831,0)</f>
        <v>0</v>
      </c>
      <c r="BJ831" s="19" t="s">
        <v>83</v>
      </c>
      <c r="BK831" s="242">
        <f>ROUND(I831*H831,2)</f>
        <v>0</v>
      </c>
      <c r="BL831" s="19" t="s">
        <v>266</v>
      </c>
      <c r="BM831" s="241" t="s">
        <v>1287</v>
      </c>
    </row>
    <row r="832" s="13" customFormat="1">
      <c r="A832" s="13"/>
      <c r="B832" s="247"/>
      <c r="C832" s="248"/>
      <c r="D832" s="243" t="s">
        <v>270</v>
      </c>
      <c r="E832" s="249" t="s">
        <v>21</v>
      </c>
      <c r="F832" s="250" t="s">
        <v>1288</v>
      </c>
      <c r="G832" s="248"/>
      <c r="H832" s="249" t="s">
        <v>21</v>
      </c>
      <c r="I832" s="251"/>
      <c r="J832" s="248"/>
      <c r="K832" s="248"/>
      <c r="L832" s="252"/>
      <c r="M832" s="253"/>
      <c r="N832" s="254"/>
      <c r="O832" s="254"/>
      <c r="P832" s="254"/>
      <c r="Q832" s="254"/>
      <c r="R832" s="254"/>
      <c r="S832" s="254"/>
      <c r="T832" s="255"/>
      <c r="U832" s="13"/>
      <c r="V832" s="13"/>
      <c r="W832" s="13"/>
      <c r="X832" s="13"/>
      <c r="Y832" s="13"/>
      <c r="Z832" s="13"/>
      <c r="AA832" s="13"/>
      <c r="AB832" s="13"/>
      <c r="AC832" s="13"/>
      <c r="AD832" s="13"/>
      <c r="AE832" s="13"/>
      <c r="AT832" s="256" t="s">
        <v>270</v>
      </c>
      <c r="AU832" s="256" t="s">
        <v>83</v>
      </c>
      <c r="AV832" s="13" t="s">
        <v>81</v>
      </c>
      <c r="AW832" s="13" t="s">
        <v>34</v>
      </c>
      <c r="AX832" s="13" t="s">
        <v>74</v>
      </c>
      <c r="AY832" s="256" t="s">
        <v>259</v>
      </c>
    </row>
    <row r="833" s="14" customFormat="1">
      <c r="A833" s="14"/>
      <c r="B833" s="257"/>
      <c r="C833" s="258"/>
      <c r="D833" s="243" t="s">
        <v>270</v>
      </c>
      <c r="E833" s="259" t="s">
        <v>21</v>
      </c>
      <c r="F833" s="260" t="s">
        <v>1289</v>
      </c>
      <c r="G833" s="258"/>
      <c r="H833" s="261">
        <v>17.25</v>
      </c>
      <c r="I833" s="262"/>
      <c r="J833" s="258"/>
      <c r="K833" s="258"/>
      <c r="L833" s="263"/>
      <c r="M833" s="264"/>
      <c r="N833" s="265"/>
      <c r="O833" s="265"/>
      <c r="P833" s="265"/>
      <c r="Q833" s="265"/>
      <c r="R833" s="265"/>
      <c r="S833" s="265"/>
      <c r="T833" s="266"/>
      <c r="U833" s="14"/>
      <c r="V833" s="14"/>
      <c r="W833" s="14"/>
      <c r="X833" s="14"/>
      <c r="Y833" s="14"/>
      <c r="Z833" s="14"/>
      <c r="AA833" s="14"/>
      <c r="AB833" s="14"/>
      <c r="AC833" s="14"/>
      <c r="AD833" s="14"/>
      <c r="AE833" s="14"/>
      <c r="AT833" s="267" t="s">
        <v>270</v>
      </c>
      <c r="AU833" s="267" t="s">
        <v>83</v>
      </c>
      <c r="AV833" s="14" t="s">
        <v>83</v>
      </c>
      <c r="AW833" s="14" t="s">
        <v>34</v>
      </c>
      <c r="AX833" s="14" t="s">
        <v>74</v>
      </c>
      <c r="AY833" s="267" t="s">
        <v>259</v>
      </c>
    </row>
    <row r="834" s="15" customFormat="1">
      <c r="A834" s="15"/>
      <c r="B834" s="268"/>
      <c r="C834" s="269"/>
      <c r="D834" s="243" t="s">
        <v>270</v>
      </c>
      <c r="E834" s="270" t="s">
        <v>21</v>
      </c>
      <c r="F834" s="271" t="s">
        <v>273</v>
      </c>
      <c r="G834" s="269"/>
      <c r="H834" s="272">
        <v>17.25</v>
      </c>
      <c r="I834" s="273"/>
      <c r="J834" s="269"/>
      <c r="K834" s="269"/>
      <c r="L834" s="274"/>
      <c r="M834" s="275"/>
      <c r="N834" s="276"/>
      <c r="O834" s="276"/>
      <c r="P834" s="276"/>
      <c r="Q834" s="276"/>
      <c r="R834" s="276"/>
      <c r="S834" s="276"/>
      <c r="T834" s="277"/>
      <c r="U834" s="15"/>
      <c r="V834" s="15"/>
      <c r="W834" s="15"/>
      <c r="X834" s="15"/>
      <c r="Y834" s="15"/>
      <c r="Z834" s="15"/>
      <c r="AA834" s="15"/>
      <c r="AB834" s="15"/>
      <c r="AC834" s="15"/>
      <c r="AD834" s="15"/>
      <c r="AE834" s="15"/>
      <c r="AT834" s="278" t="s">
        <v>270</v>
      </c>
      <c r="AU834" s="278" t="s">
        <v>83</v>
      </c>
      <c r="AV834" s="15" t="s">
        <v>266</v>
      </c>
      <c r="AW834" s="15" t="s">
        <v>34</v>
      </c>
      <c r="AX834" s="15" t="s">
        <v>81</v>
      </c>
      <c r="AY834" s="278" t="s">
        <v>259</v>
      </c>
    </row>
    <row r="835" s="2" customFormat="1" ht="44.25" customHeight="1">
      <c r="A835" s="40"/>
      <c r="B835" s="41"/>
      <c r="C835" s="230" t="s">
        <v>1290</v>
      </c>
      <c r="D835" s="230" t="s">
        <v>261</v>
      </c>
      <c r="E835" s="231" t="s">
        <v>1291</v>
      </c>
      <c r="F835" s="232" t="s">
        <v>1292</v>
      </c>
      <c r="G835" s="233" t="s">
        <v>358</v>
      </c>
      <c r="H835" s="234">
        <v>17.25</v>
      </c>
      <c r="I835" s="235"/>
      <c r="J835" s="236">
        <f>ROUND(I835*H835,2)</f>
        <v>0</v>
      </c>
      <c r="K835" s="232" t="s">
        <v>265</v>
      </c>
      <c r="L835" s="46"/>
      <c r="M835" s="237" t="s">
        <v>21</v>
      </c>
      <c r="N835" s="238" t="s">
        <v>46</v>
      </c>
      <c r="O835" s="86"/>
      <c r="P835" s="239">
        <f>O835*H835</f>
        <v>0</v>
      </c>
      <c r="Q835" s="239">
        <v>0.0068199999999999997</v>
      </c>
      <c r="R835" s="239">
        <f>Q835*H835</f>
        <v>0.117645</v>
      </c>
      <c r="S835" s="239">
        <v>0</v>
      </c>
      <c r="T835" s="240">
        <f>S835*H835</f>
        <v>0</v>
      </c>
      <c r="U835" s="40"/>
      <c r="V835" s="40"/>
      <c r="W835" s="40"/>
      <c r="X835" s="40"/>
      <c r="Y835" s="40"/>
      <c r="Z835" s="40"/>
      <c r="AA835" s="40"/>
      <c r="AB835" s="40"/>
      <c r="AC835" s="40"/>
      <c r="AD835" s="40"/>
      <c r="AE835" s="40"/>
      <c r="AR835" s="241" t="s">
        <v>355</v>
      </c>
      <c r="AT835" s="241" t="s">
        <v>261</v>
      </c>
      <c r="AU835" s="241" t="s">
        <v>83</v>
      </c>
      <c r="AY835" s="19" t="s">
        <v>259</v>
      </c>
      <c r="BE835" s="242">
        <f>IF(N835="základní",J835,0)</f>
        <v>0</v>
      </c>
      <c r="BF835" s="242">
        <f>IF(N835="snížená",J835,0)</f>
        <v>0</v>
      </c>
      <c r="BG835" s="242">
        <f>IF(N835="zákl. přenesená",J835,0)</f>
        <v>0</v>
      </c>
      <c r="BH835" s="242">
        <f>IF(N835="sníž. přenesená",J835,0)</f>
        <v>0</v>
      </c>
      <c r="BI835" s="242">
        <f>IF(N835="nulová",J835,0)</f>
        <v>0</v>
      </c>
      <c r="BJ835" s="19" t="s">
        <v>83</v>
      </c>
      <c r="BK835" s="242">
        <f>ROUND(I835*H835,2)</f>
        <v>0</v>
      </c>
      <c r="BL835" s="19" t="s">
        <v>355</v>
      </c>
      <c r="BM835" s="241" t="s">
        <v>1293</v>
      </c>
    </row>
    <row r="836" s="13" customFormat="1">
      <c r="A836" s="13"/>
      <c r="B836" s="247"/>
      <c r="C836" s="248"/>
      <c r="D836" s="243" t="s">
        <v>270</v>
      </c>
      <c r="E836" s="249" t="s">
        <v>21</v>
      </c>
      <c r="F836" s="250" t="s">
        <v>1288</v>
      </c>
      <c r="G836" s="248"/>
      <c r="H836" s="249" t="s">
        <v>21</v>
      </c>
      <c r="I836" s="251"/>
      <c r="J836" s="248"/>
      <c r="K836" s="248"/>
      <c r="L836" s="252"/>
      <c r="M836" s="253"/>
      <c r="N836" s="254"/>
      <c r="O836" s="254"/>
      <c r="P836" s="254"/>
      <c r="Q836" s="254"/>
      <c r="R836" s="254"/>
      <c r="S836" s="254"/>
      <c r="T836" s="255"/>
      <c r="U836" s="13"/>
      <c r="V836" s="13"/>
      <c r="W836" s="13"/>
      <c r="X836" s="13"/>
      <c r="Y836" s="13"/>
      <c r="Z836" s="13"/>
      <c r="AA836" s="13"/>
      <c r="AB836" s="13"/>
      <c r="AC836" s="13"/>
      <c r="AD836" s="13"/>
      <c r="AE836" s="13"/>
      <c r="AT836" s="256" t="s">
        <v>270</v>
      </c>
      <c r="AU836" s="256" t="s">
        <v>83</v>
      </c>
      <c r="AV836" s="13" t="s">
        <v>81</v>
      </c>
      <c r="AW836" s="13" t="s">
        <v>34</v>
      </c>
      <c r="AX836" s="13" t="s">
        <v>74</v>
      </c>
      <c r="AY836" s="256" t="s">
        <v>259</v>
      </c>
    </row>
    <row r="837" s="14" customFormat="1">
      <c r="A837" s="14"/>
      <c r="B837" s="257"/>
      <c r="C837" s="258"/>
      <c r="D837" s="243" t="s">
        <v>270</v>
      </c>
      <c r="E837" s="259" t="s">
        <v>21</v>
      </c>
      <c r="F837" s="260" t="s">
        <v>1289</v>
      </c>
      <c r="G837" s="258"/>
      <c r="H837" s="261">
        <v>17.25</v>
      </c>
      <c r="I837" s="262"/>
      <c r="J837" s="258"/>
      <c r="K837" s="258"/>
      <c r="L837" s="263"/>
      <c r="M837" s="264"/>
      <c r="N837" s="265"/>
      <c r="O837" s="265"/>
      <c r="P837" s="265"/>
      <c r="Q837" s="265"/>
      <c r="R837" s="265"/>
      <c r="S837" s="265"/>
      <c r="T837" s="266"/>
      <c r="U837" s="14"/>
      <c r="V837" s="14"/>
      <c r="W837" s="14"/>
      <c r="X837" s="14"/>
      <c r="Y837" s="14"/>
      <c r="Z837" s="14"/>
      <c r="AA837" s="14"/>
      <c r="AB837" s="14"/>
      <c r="AC837" s="14"/>
      <c r="AD837" s="14"/>
      <c r="AE837" s="14"/>
      <c r="AT837" s="267" t="s">
        <v>270</v>
      </c>
      <c r="AU837" s="267" t="s">
        <v>83</v>
      </c>
      <c r="AV837" s="14" t="s">
        <v>83</v>
      </c>
      <c r="AW837" s="14" t="s">
        <v>34</v>
      </c>
      <c r="AX837" s="14" t="s">
        <v>74</v>
      </c>
      <c r="AY837" s="267" t="s">
        <v>259</v>
      </c>
    </row>
    <row r="838" s="15" customFormat="1">
      <c r="A838" s="15"/>
      <c r="B838" s="268"/>
      <c r="C838" s="269"/>
      <c r="D838" s="243" t="s">
        <v>270</v>
      </c>
      <c r="E838" s="270" t="s">
        <v>21</v>
      </c>
      <c r="F838" s="271" t="s">
        <v>273</v>
      </c>
      <c r="G838" s="269"/>
      <c r="H838" s="272">
        <v>17.25</v>
      </c>
      <c r="I838" s="273"/>
      <c r="J838" s="269"/>
      <c r="K838" s="269"/>
      <c r="L838" s="274"/>
      <c r="M838" s="275"/>
      <c r="N838" s="276"/>
      <c r="O838" s="276"/>
      <c r="P838" s="276"/>
      <c r="Q838" s="276"/>
      <c r="R838" s="276"/>
      <c r="S838" s="276"/>
      <c r="T838" s="277"/>
      <c r="U838" s="15"/>
      <c r="V838" s="15"/>
      <c r="W838" s="15"/>
      <c r="X838" s="15"/>
      <c r="Y838" s="15"/>
      <c r="Z838" s="15"/>
      <c r="AA838" s="15"/>
      <c r="AB838" s="15"/>
      <c r="AC838" s="15"/>
      <c r="AD838" s="15"/>
      <c r="AE838" s="15"/>
      <c r="AT838" s="278" t="s">
        <v>270</v>
      </c>
      <c r="AU838" s="278" t="s">
        <v>83</v>
      </c>
      <c r="AV838" s="15" t="s">
        <v>266</v>
      </c>
      <c r="AW838" s="15" t="s">
        <v>34</v>
      </c>
      <c r="AX838" s="15" t="s">
        <v>81</v>
      </c>
      <c r="AY838" s="278" t="s">
        <v>259</v>
      </c>
    </row>
    <row r="839" s="2" customFormat="1" ht="33" customHeight="1">
      <c r="A839" s="40"/>
      <c r="B839" s="41"/>
      <c r="C839" s="230" t="s">
        <v>1294</v>
      </c>
      <c r="D839" s="230" t="s">
        <v>261</v>
      </c>
      <c r="E839" s="231" t="s">
        <v>1295</v>
      </c>
      <c r="F839" s="232" t="s">
        <v>1296</v>
      </c>
      <c r="G839" s="233" t="s">
        <v>449</v>
      </c>
      <c r="H839" s="234">
        <v>29.100000000000001</v>
      </c>
      <c r="I839" s="235"/>
      <c r="J839" s="236">
        <f>ROUND(I839*H839,2)</f>
        <v>0</v>
      </c>
      <c r="K839" s="232" t="s">
        <v>265</v>
      </c>
      <c r="L839" s="46"/>
      <c r="M839" s="237" t="s">
        <v>21</v>
      </c>
      <c r="N839" s="238" t="s">
        <v>46</v>
      </c>
      <c r="O839" s="86"/>
      <c r="P839" s="239">
        <f>O839*H839</f>
        <v>0</v>
      </c>
      <c r="Q839" s="239">
        <v>0.0015100000000000001</v>
      </c>
      <c r="R839" s="239">
        <f>Q839*H839</f>
        <v>0.043941000000000001</v>
      </c>
      <c r="S839" s="239">
        <v>0</v>
      </c>
      <c r="T839" s="240">
        <f>S839*H839</f>
        <v>0</v>
      </c>
      <c r="U839" s="40"/>
      <c r="V839" s="40"/>
      <c r="W839" s="40"/>
      <c r="X839" s="40"/>
      <c r="Y839" s="40"/>
      <c r="Z839" s="40"/>
      <c r="AA839" s="40"/>
      <c r="AB839" s="40"/>
      <c r="AC839" s="40"/>
      <c r="AD839" s="40"/>
      <c r="AE839" s="40"/>
      <c r="AR839" s="241" t="s">
        <v>355</v>
      </c>
      <c r="AT839" s="241" t="s">
        <v>261</v>
      </c>
      <c r="AU839" s="241" t="s">
        <v>83</v>
      </c>
      <c r="AY839" s="19" t="s">
        <v>259</v>
      </c>
      <c r="BE839" s="242">
        <f>IF(N839="základní",J839,0)</f>
        <v>0</v>
      </c>
      <c r="BF839" s="242">
        <f>IF(N839="snížená",J839,0)</f>
        <v>0</v>
      </c>
      <c r="BG839" s="242">
        <f>IF(N839="zákl. přenesená",J839,0)</f>
        <v>0</v>
      </c>
      <c r="BH839" s="242">
        <f>IF(N839="sníž. přenesená",J839,0)</f>
        <v>0</v>
      </c>
      <c r="BI839" s="242">
        <f>IF(N839="nulová",J839,0)</f>
        <v>0</v>
      </c>
      <c r="BJ839" s="19" t="s">
        <v>83</v>
      </c>
      <c r="BK839" s="242">
        <f>ROUND(I839*H839,2)</f>
        <v>0</v>
      </c>
      <c r="BL839" s="19" t="s">
        <v>355</v>
      </c>
      <c r="BM839" s="241" t="s">
        <v>1297</v>
      </c>
    </row>
    <row r="840" s="14" customFormat="1">
      <c r="A840" s="14"/>
      <c r="B840" s="257"/>
      <c r="C840" s="258"/>
      <c r="D840" s="243" t="s">
        <v>270</v>
      </c>
      <c r="E840" s="259" t="s">
        <v>21</v>
      </c>
      <c r="F840" s="260" t="s">
        <v>1298</v>
      </c>
      <c r="G840" s="258"/>
      <c r="H840" s="261">
        <v>29.100000000000001</v>
      </c>
      <c r="I840" s="262"/>
      <c r="J840" s="258"/>
      <c r="K840" s="258"/>
      <c r="L840" s="263"/>
      <c r="M840" s="264"/>
      <c r="N840" s="265"/>
      <c r="O840" s="265"/>
      <c r="P840" s="265"/>
      <c r="Q840" s="265"/>
      <c r="R840" s="265"/>
      <c r="S840" s="265"/>
      <c r="T840" s="266"/>
      <c r="U840" s="14"/>
      <c r="V840" s="14"/>
      <c r="W840" s="14"/>
      <c r="X840" s="14"/>
      <c r="Y840" s="14"/>
      <c r="Z840" s="14"/>
      <c r="AA840" s="14"/>
      <c r="AB840" s="14"/>
      <c r="AC840" s="14"/>
      <c r="AD840" s="14"/>
      <c r="AE840" s="14"/>
      <c r="AT840" s="267" t="s">
        <v>270</v>
      </c>
      <c r="AU840" s="267" t="s">
        <v>83</v>
      </c>
      <c r="AV840" s="14" t="s">
        <v>83</v>
      </c>
      <c r="AW840" s="14" t="s">
        <v>34</v>
      </c>
      <c r="AX840" s="14" t="s">
        <v>74</v>
      </c>
      <c r="AY840" s="267" t="s">
        <v>259</v>
      </c>
    </row>
    <row r="841" s="15" customFormat="1">
      <c r="A841" s="15"/>
      <c r="B841" s="268"/>
      <c r="C841" s="269"/>
      <c r="D841" s="243" t="s">
        <v>270</v>
      </c>
      <c r="E841" s="270" t="s">
        <v>21</v>
      </c>
      <c r="F841" s="271" t="s">
        <v>273</v>
      </c>
      <c r="G841" s="269"/>
      <c r="H841" s="272">
        <v>29.100000000000001</v>
      </c>
      <c r="I841" s="273"/>
      <c r="J841" s="269"/>
      <c r="K841" s="269"/>
      <c r="L841" s="274"/>
      <c r="M841" s="275"/>
      <c r="N841" s="276"/>
      <c r="O841" s="276"/>
      <c r="P841" s="276"/>
      <c r="Q841" s="276"/>
      <c r="R841" s="276"/>
      <c r="S841" s="276"/>
      <c r="T841" s="277"/>
      <c r="U841" s="15"/>
      <c r="V841" s="15"/>
      <c r="W841" s="15"/>
      <c r="X841" s="15"/>
      <c r="Y841" s="15"/>
      <c r="Z841" s="15"/>
      <c r="AA841" s="15"/>
      <c r="AB841" s="15"/>
      <c r="AC841" s="15"/>
      <c r="AD841" s="15"/>
      <c r="AE841" s="15"/>
      <c r="AT841" s="278" t="s">
        <v>270</v>
      </c>
      <c r="AU841" s="278" t="s">
        <v>83</v>
      </c>
      <c r="AV841" s="15" t="s">
        <v>266</v>
      </c>
      <c r="AW841" s="15" t="s">
        <v>34</v>
      </c>
      <c r="AX841" s="15" t="s">
        <v>81</v>
      </c>
      <c r="AY841" s="278" t="s">
        <v>259</v>
      </c>
    </row>
    <row r="842" s="2" customFormat="1" ht="21.75" customHeight="1">
      <c r="A842" s="40"/>
      <c r="B842" s="41"/>
      <c r="C842" s="230" t="s">
        <v>1299</v>
      </c>
      <c r="D842" s="230" t="s">
        <v>261</v>
      </c>
      <c r="E842" s="231" t="s">
        <v>1300</v>
      </c>
      <c r="F842" s="232" t="s">
        <v>1301</v>
      </c>
      <c r="G842" s="233" t="s">
        <v>449</v>
      </c>
      <c r="H842" s="234">
        <v>29.100000000000001</v>
      </c>
      <c r="I842" s="235"/>
      <c r="J842" s="236">
        <f>ROUND(I842*H842,2)</f>
        <v>0</v>
      </c>
      <c r="K842" s="232" t="s">
        <v>265</v>
      </c>
      <c r="L842" s="46"/>
      <c r="M842" s="237" t="s">
        <v>21</v>
      </c>
      <c r="N842" s="238" t="s">
        <v>46</v>
      </c>
      <c r="O842" s="86"/>
      <c r="P842" s="239">
        <f>O842*H842</f>
        <v>0</v>
      </c>
      <c r="Q842" s="239">
        <v>0.0028600000000000001</v>
      </c>
      <c r="R842" s="239">
        <f>Q842*H842</f>
        <v>0.083226000000000008</v>
      </c>
      <c r="S842" s="239">
        <v>0</v>
      </c>
      <c r="T842" s="240">
        <f>S842*H842</f>
        <v>0</v>
      </c>
      <c r="U842" s="40"/>
      <c r="V842" s="40"/>
      <c r="W842" s="40"/>
      <c r="X842" s="40"/>
      <c r="Y842" s="40"/>
      <c r="Z842" s="40"/>
      <c r="AA842" s="40"/>
      <c r="AB842" s="40"/>
      <c r="AC842" s="40"/>
      <c r="AD842" s="40"/>
      <c r="AE842" s="40"/>
      <c r="AR842" s="241" t="s">
        <v>355</v>
      </c>
      <c r="AT842" s="241" t="s">
        <v>261</v>
      </c>
      <c r="AU842" s="241" t="s">
        <v>83</v>
      </c>
      <c r="AY842" s="19" t="s">
        <v>259</v>
      </c>
      <c r="BE842" s="242">
        <f>IF(N842="základní",J842,0)</f>
        <v>0</v>
      </c>
      <c r="BF842" s="242">
        <f>IF(N842="snížená",J842,0)</f>
        <v>0</v>
      </c>
      <c r="BG842" s="242">
        <f>IF(N842="zákl. přenesená",J842,0)</f>
        <v>0</v>
      </c>
      <c r="BH842" s="242">
        <f>IF(N842="sníž. přenesená",J842,0)</f>
        <v>0</v>
      </c>
      <c r="BI842" s="242">
        <f>IF(N842="nulová",J842,0)</f>
        <v>0</v>
      </c>
      <c r="BJ842" s="19" t="s">
        <v>83</v>
      </c>
      <c r="BK842" s="242">
        <f>ROUND(I842*H842,2)</f>
        <v>0</v>
      </c>
      <c r="BL842" s="19" t="s">
        <v>355</v>
      </c>
      <c r="BM842" s="241" t="s">
        <v>1302</v>
      </c>
    </row>
    <row r="843" s="14" customFormat="1">
      <c r="A843" s="14"/>
      <c r="B843" s="257"/>
      <c r="C843" s="258"/>
      <c r="D843" s="243" t="s">
        <v>270</v>
      </c>
      <c r="E843" s="259" t="s">
        <v>21</v>
      </c>
      <c r="F843" s="260" t="s">
        <v>1298</v>
      </c>
      <c r="G843" s="258"/>
      <c r="H843" s="261">
        <v>29.100000000000001</v>
      </c>
      <c r="I843" s="262"/>
      <c r="J843" s="258"/>
      <c r="K843" s="258"/>
      <c r="L843" s="263"/>
      <c r="M843" s="264"/>
      <c r="N843" s="265"/>
      <c r="O843" s="265"/>
      <c r="P843" s="265"/>
      <c r="Q843" s="265"/>
      <c r="R843" s="265"/>
      <c r="S843" s="265"/>
      <c r="T843" s="266"/>
      <c r="U843" s="14"/>
      <c r="V843" s="14"/>
      <c r="W843" s="14"/>
      <c r="X843" s="14"/>
      <c r="Y843" s="14"/>
      <c r="Z843" s="14"/>
      <c r="AA843" s="14"/>
      <c r="AB843" s="14"/>
      <c r="AC843" s="14"/>
      <c r="AD843" s="14"/>
      <c r="AE843" s="14"/>
      <c r="AT843" s="267" t="s">
        <v>270</v>
      </c>
      <c r="AU843" s="267" t="s">
        <v>83</v>
      </c>
      <c r="AV843" s="14" t="s">
        <v>83</v>
      </c>
      <c r="AW843" s="14" t="s">
        <v>34</v>
      </c>
      <c r="AX843" s="14" t="s">
        <v>74</v>
      </c>
      <c r="AY843" s="267" t="s">
        <v>259</v>
      </c>
    </row>
    <row r="844" s="15" customFormat="1">
      <c r="A844" s="15"/>
      <c r="B844" s="268"/>
      <c r="C844" s="269"/>
      <c r="D844" s="243" t="s">
        <v>270</v>
      </c>
      <c r="E844" s="270" t="s">
        <v>21</v>
      </c>
      <c r="F844" s="271" t="s">
        <v>273</v>
      </c>
      <c r="G844" s="269"/>
      <c r="H844" s="272">
        <v>29.100000000000001</v>
      </c>
      <c r="I844" s="273"/>
      <c r="J844" s="269"/>
      <c r="K844" s="269"/>
      <c r="L844" s="274"/>
      <c r="M844" s="275"/>
      <c r="N844" s="276"/>
      <c r="O844" s="276"/>
      <c r="P844" s="276"/>
      <c r="Q844" s="276"/>
      <c r="R844" s="276"/>
      <c r="S844" s="276"/>
      <c r="T844" s="277"/>
      <c r="U844" s="15"/>
      <c r="V844" s="15"/>
      <c r="W844" s="15"/>
      <c r="X844" s="15"/>
      <c r="Y844" s="15"/>
      <c r="Z844" s="15"/>
      <c r="AA844" s="15"/>
      <c r="AB844" s="15"/>
      <c r="AC844" s="15"/>
      <c r="AD844" s="15"/>
      <c r="AE844" s="15"/>
      <c r="AT844" s="278" t="s">
        <v>270</v>
      </c>
      <c r="AU844" s="278" t="s">
        <v>83</v>
      </c>
      <c r="AV844" s="15" t="s">
        <v>266</v>
      </c>
      <c r="AW844" s="15" t="s">
        <v>34</v>
      </c>
      <c r="AX844" s="15" t="s">
        <v>81</v>
      </c>
      <c r="AY844" s="278" t="s">
        <v>259</v>
      </c>
    </row>
    <row r="845" s="2" customFormat="1" ht="33" customHeight="1">
      <c r="A845" s="40"/>
      <c r="B845" s="41"/>
      <c r="C845" s="230" t="s">
        <v>1303</v>
      </c>
      <c r="D845" s="230" t="s">
        <v>261</v>
      </c>
      <c r="E845" s="231" t="s">
        <v>1304</v>
      </c>
      <c r="F845" s="232" t="s">
        <v>1305</v>
      </c>
      <c r="G845" s="233" t="s">
        <v>432</v>
      </c>
      <c r="H845" s="234">
        <v>2</v>
      </c>
      <c r="I845" s="235"/>
      <c r="J845" s="236">
        <f>ROUND(I845*H845,2)</f>
        <v>0</v>
      </c>
      <c r="K845" s="232" t="s">
        <v>265</v>
      </c>
      <c r="L845" s="46"/>
      <c r="M845" s="237" t="s">
        <v>21</v>
      </c>
      <c r="N845" s="238" t="s">
        <v>46</v>
      </c>
      <c r="O845" s="86"/>
      <c r="P845" s="239">
        <f>O845*H845</f>
        <v>0</v>
      </c>
      <c r="Q845" s="239">
        <v>0.00048000000000000001</v>
      </c>
      <c r="R845" s="239">
        <f>Q845*H845</f>
        <v>0.00096000000000000002</v>
      </c>
      <c r="S845" s="239">
        <v>0</v>
      </c>
      <c r="T845" s="240">
        <f>S845*H845</f>
        <v>0</v>
      </c>
      <c r="U845" s="40"/>
      <c r="V845" s="40"/>
      <c r="W845" s="40"/>
      <c r="X845" s="40"/>
      <c r="Y845" s="40"/>
      <c r="Z845" s="40"/>
      <c r="AA845" s="40"/>
      <c r="AB845" s="40"/>
      <c r="AC845" s="40"/>
      <c r="AD845" s="40"/>
      <c r="AE845" s="40"/>
      <c r="AR845" s="241" t="s">
        <v>355</v>
      </c>
      <c r="AT845" s="241" t="s">
        <v>261</v>
      </c>
      <c r="AU845" s="241" t="s">
        <v>83</v>
      </c>
      <c r="AY845" s="19" t="s">
        <v>259</v>
      </c>
      <c r="BE845" s="242">
        <f>IF(N845="základní",J845,0)</f>
        <v>0</v>
      </c>
      <c r="BF845" s="242">
        <f>IF(N845="snížená",J845,0)</f>
        <v>0</v>
      </c>
      <c r="BG845" s="242">
        <f>IF(N845="zákl. přenesená",J845,0)</f>
        <v>0</v>
      </c>
      <c r="BH845" s="242">
        <f>IF(N845="sníž. přenesená",J845,0)</f>
        <v>0</v>
      </c>
      <c r="BI845" s="242">
        <f>IF(N845="nulová",J845,0)</f>
        <v>0</v>
      </c>
      <c r="BJ845" s="19" t="s">
        <v>83</v>
      </c>
      <c r="BK845" s="242">
        <f>ROUND(I845*H845,2)</f>
        <v>0</v>
      </c>
      <c r="BL845" s="19" t="s">
        <v>355</v>
      </c>
      <c r="BM845" s="241" t="s">
        <v>1306</v>
      </c>
    </row>
    <row r="846" s="2" customFormat="1" ht="21.75" customHeight="1">
      <c r="A846" s="40"/>
      <c r="B846" s="41"/>
      <c r="C846" s="230" t="s">
        <v>1307</v>
      </c>
      <c r="D846" s="230" t="s">
        <v>261</v>
      </c>
      <c r="E846" s="231" t="s">
        <v>1308</v>
      </c>
      <c r="F846" s="232" t="s">
        <v>1309</v>
      </c>
      <c r="G846" s="233" t="s">
        <v>449</v>
      </c>
      <c r="H846" s="234">
        <v>8.75</v>
      </c>
      <c r="I846" s="235"/>
      <c r="J846" s="236">
        <f>ROUND(I846*H846,2)</f>
        <v>0</v>
      </c>
      <c r="K846" s="232" t="s">
        <v>265</v>
      </c>
      <c r="L846" s="46"/>
      <c r="M846" s="237" t="s">
        <v>21</v>
      </c>
      <c r="N846" s="238" t="s">
        <v>46</v>
      </c>
      <c r="O846" s="86"/>
      <c r="P846" s="239">
        <f>O846*H846</f>
        <v>0</v>
      </c>
      <c r="Q846" s="239">
        <v>0.0023600000000000001</v>
      </c>
      <c r="R846" s="239">
        <f>Q846*H846</f>
        <v>0.020650000000000002</v>
      </c>
      <c r="S846" s="239">
        <v>0</v>
      </c>
      <c r="T846" s="240">
        <f>S846*H846</f>
        <v>0</v>
      </c>
      <c r="U846" s="40"/>
      <c r="V846" s="40"/>
      <c r="W846" s="40"/>
      <c r="X846" s="40"/>
      <c r="Y846" s="40"/>
      <c r="Z846" s="40"/>
      <c r="AA846" s="40"/>
      <c r="AB846" s="40"/>
      <c r="AC846" s="40"/>
      <c r="AD846" s="40"/>
      <c r="AE846" s="40"/>
      <c r="AR846" s="241" t="s">
        <v>355</v>
      </c>
      <c r="AT846" s="241" t="s">
        <v>261</v>
      </c>
      <c r="AU846" s="241" t="s">
        <v>83</v>
      </c>
      <c r="AY846" s="19" t="s">
        <v>259</v>
      </c>
      <c r="BE846" s="242">
        <f>IF(N846="základní",J846,0)</f>
        <v>0</v>
      </c>
      <c r="BF846" s="242">
        <f>IF(N846="snížená",J846,0)</f>
        <v>0</v>
      </c>
      <c r="BG846" s="242">
        <f>IF(N846="zákl. přenesená",J846,0)</f>
        <v>0</v>
      </c>
      <c r="BH846" s="242">
        <f>IF(N846="sníž. přenesená",J846,0)</f>
        <v>0</v>
      </c>
      <c r="BI846" s="242">
        <f>IF(N846="nulová",J846,0)</f>
        <v>0</v>
      </c>
      <c r="BJ846" s="19" t="s">
        <v>83</v>
      </c>
      <c r="BK846" s="242">
        <f>ROUND(I846*H846,2)</f>
        <v>0</v>
      </c>
      <c r="BL846" s="19" t="s">
        <v>355</v>
      </c>
      <c r="BM846" s="241" t="s">
        <v>1310</v>
      </c>
    </row>
    <row r="847" s="14" customFormat="1">
      <c r="A847" s="14"/>
      <c r="B847" s="257"/>
      <c r="C847" s="258"/>
      <c r="D847" s="243" t="s">
        <v>270</v>
      </c>
      <c r="E847" s="259" t="s">
        <v>21</v>
      </c>
      <c r="F847" s="260" t="s">
        <v>1311</v>
      </c>
      <c r="G847" s="258"/>
      <c r="H847" s="261">
        <v>8.75</v>
      </c>
      <c r="I847" s="262"/>
      <c r="J847" s="258"/>
      <c r="K847" s="258"/>
      <c r="L847" s="263"/>
      <c r="M847" s="264"/>
      <c r="N847" s="265"/>
      <c r="O847" s="265"/>
      <c r="P847" s="265"/>
      <c r="Q847" s="265"/>
      <c r="R847" s="265"/>
      <c r="S847" s="265"/>
      <c r="T847" s="266"/>
      <c r="U847" s="14"/>
      <c r="V847" s="14"/>
      <c r="W847" s="14"/>
      <c r="X847" s="14"/>
      <c r="Y847" s="14"/>
      <c r="Z847" s="14"/>
      <c r="AA847" s="14"/>
      <c r="AB847" s="14"/>
      <c r="AC847" s="14"/>
      <c r="AD847" s="14"/>
      <c r="AE847" s="14"/>
      <c r="AT847" s="267" t="s">
        <v>270</v>
      </c>
      <c r="AU847" s="267" t="s">
        <v>83</v>
      </c>
      <c r="AV847" s="14" t="s">
        <v>83</v>
      </c>
      <c r="AW847" s="14" t="s">
        <v>34</v>
      </c>
      <c r="AX847" s="14" t="s">
        <v>74</v>
      </c>
      <c r="AY847" s="267" t="s">
        <v>259</v>
      </c>
    </row>
    <row r="848" s="15" customFormat="1">
      <c r="A848" s="15"/>
      <c r="B848" s="268"/>
      <c r="C848" s="269"/>
      <c r="D848" s="243" t="s">
        <v>270</v>
      </c>
      <c r="E848" s="270" t="s">
        <v>21</v>
      </c>
      <c r="F848" s="271" t="s">
        <v>273</v>
      </c>
      <c r="G848" s="269"/>
      <c r="H848" s="272">
        <v>8.75</v>
      </c>
      <c r="I848" s="273"/>
      <c r="J848" s="269"/>
      <c r="K848" s="269"/>
      <c r="L848" s="274"/>
      <c r="M848" s="275"/>
      <c r="N848" s="276"/>
      <c r="O848" s="276"/>
      <c r="P848" s="276"/>
      <c r="Q848" s="276"/>
      <c r="R848" s="276"/>
      <c r="S848" s="276"/>
      <c r="T848" s="277"/>
      <c r="U848" s="15"/>
      <c r="V848" s="15"/>
      <c r="W848" s="15"/>
      <c r="X848" s="15"/>
      <c r="Y848" s="15"/>
      <c r="Z848" s="15"/>
      <c r="AA848" s="15"/>
      <c r="AB848" s="15"/>
      <c r="AC848" s="15"/>
      <c r="AD848" s="15"/>
      <c r="AE848" s="15"/>
      <c r="AT848" s="278" t="s">
        <v>270</v>
      </c>
      <c r="AU848" s="278" t="s">
        <v>83</v>
      </c>
      <c r="AV848" s="15" t="s">
        <v>266</v>
      </c>
      <c r="AW848" s="15" t="s">
        <v>34</v>
      </c>
      <c r="AX848" s="15" t="s">
        <v>81</v>
      </c>
      <c r="AY848" s="278" t="s">
        <v>259</v>
      </c>
    </row>
    <row r="849" s="2" customFormat="1" ht="33" customHeight="1">
      <c r="A849" s="40"/>
      <c r="B849" s="41"/>
      <c r="C849" s="230" t="s">
        <v>1312</v>
      </c>
      <c r="D849" s="230" t="s">
        <v>261</v>
      </c>
      <c r="E849" s="231" t="s">
        <v>1313</v>
      </c>
      <c r="F849" s="232" t="s">
        <v>1314</v>
      </c>
      <c r="G849" s="233" t="s">
        <v>331</v>
      </c>
      <c r="H849" s="234">
        <v>0.26600000000000001</v>
      </c>
      <c r="I849" s="235"/>
      <c r="J849" s="236">
        <f>ROUND(I849*H849,2)</f>
        <v>0</v>
      </c>
      <c r="K849" s="232" t="s">
        <v>265</v>
      </c>
      <c r="L849" s="46"/>
      <c r="M849" s="237" t="s">
        <v>21</v>
      </c>
      <c r="N849" s="238" t="s">
        <v>46</v>
      </c>
      <c r="O849" s="86"/>
      <c r="P849" s="239">
        <f>O849*H849</f>
        <v>0</v>
      </c>
      <c r="Q849" s="239">
        <v>0</v>
      </c>
      <c r="R849" s="239">
        <f>Q849*H849</f>
        <v>0</v>
      </c>
      <c r="S849" s="239">
        <v>0</v>
      </c>
      <c r="T849" s="240">
        <f>S849*H849</f>
        <v>0</v>
      </c>
      <c r="U849" s="40"/>
      <c r="V849" s="40"/>
      <c r="W849" s="40"/>
      <c r="X849" s="40"/>
      <c r="Y849" s="40"/>
      <c r="Z849" s="40"/>
      <c r="AA849" s="40"/>
      <c r="AB849" s="40"/>
      <c r="AC849" s="40"/>
      <c r="AD849" s="40"/>
      <c r="AE849" s="40"/>
      <c r="AR849" s="241" t="s">
        <v>355</v>
      </c>
      <c r="AT849" s="241" t="s">
        <v>261</v>
      </c>
      <c r="AU849" s="241" t="s">
        <v>83</v>
      </c>
      <c r="AY849" s="19" t="s">
        <v>259</v>
      </c>
      <c r="BE849" s="242">
        <f>IF(N849="základní",J849,0)</f>
        <v>0</v>
      </c>
      <c r="BF849" s="242">
        <f>IF(N849="snížená",J849,0)</f>
        <v>0</v>
      </c>
      <c r="BG849" s="242">
        <f>IF(N849="zákl. přenesená",J849,0)</f>
        <v>0</v>
      </c>
      <c r="BH849" s="242">
        <f>IF(N849="sníž. přenesená",J849,0)</f>
        <v>0</v>
      </c>
      <c r="BI849" s="242">
        <f>IF(N849="nulová",J849,0)</f>
        <v>0</v>
      </c>
      <c r="BJ849" s="19" t="s">
        <v>83</v>
      </c>
      <c r="BK849" s="242">
        <f>ROUND(I849*H849,2)</f>
        <v>0</v>
      </c>
      <c r="BL849" s="19" t="s">
        <v>355</v>
      </c>
      <c r="BM849" s="241" t="s">
        <v>1315</v>
      </c>
    </row>
    <row r="850" s="2" customFormat="1">
      <c r="A850" s="40"/>
      <c r="B850" s="41"/>
      <c r="C850" s="42"/>
      <c r="D850" s="243" t="s">
        <v>268</v>
      </c>
      <c r="E850" s="42"/>
      <c r="F850" s="244" t="s">
        <v>1316</v>
      </c>
      <c r="G850" s="42"/>
      <c r="H850" s="42"/>
      <c r="I850" s="150"/>
      <c r="J850" s="42"/>
      <c r="K850" s="42"/>
      <c r="L850" s="46"/>
      <c r="M850" s="245"/>
      <c r="N850" s="246"/>
      <c r="O850" s="86"/>
      <c r="P850" s="86"/>
      <c r="Q850" s="86"/>
      <c r="R850" s="86"/>
      <c r="S850" s="86"/>
      <c r="T850" s="87"/>
      <c r="U850" s="40"/>
      <c r="V850" s="40"/>
      <c r="W850" s="40"/>
      <c r="X850" s="40"/>
      <c r="Y850" s="40"/>
      <c r="Z850" s="40"/>
      <c r="AA850" s="40"/>
      <c r="AB850" s="40"/>
      <c r="AC850" s="40"/>
      <c r="AD850" s="40"/>
      <c r="AE850" s="40"/>
      <c r="AT850" s="19" t="s">
        <v>268</v>
      </c>
      <c r="AU850" s="19" t="s">
        <v>83</v>
      </c>
    </row>
    <row r="851" s="12" customFormat="1" ht="22.8" customHeight="1">
      <c r="A851" s="12"/>
      <c r="B851" s="214"/>
      <c r="C851" s="215"/>
      <c r="D851" s="216" t="s">
        <v>73</v>
      </c>
      <c r="E851" s="228" t="s">
        <v>1317</v>
      </c>
      <c r="F851" s="228" t="s">
        <v>1318</v>
      </c>
      <c r="G851" s="215"/>
      <c r="H851" s="215"/>
      <c r="I851" s="218"/>
      <c r="J851" s="229">
        <f>BK851</f>
        <v>0</v>
      </c>
      <c r="K851" s="215"/>
      <c r="L851" s="220"/>
      <c r="M851" s="221"/>
      <c r="N851" s="222"/>
      <c r="O851" s="222"/>
      <c r="P851" s="223">
        <f>SUM(P852:P940)</f>
        <v>0</v>
      </c>
      <c r="Q851" s="222"/>
      <c r="R851" s="223">
        <f>SUM(R852:R940)</f>
        <v>1.6716335</v>
      </c>
      <c r="S851" s="222"/>
      <c r="T851" s="224">
        <f>SUM(T852:T940)</f>
        <v>0.58932899999999999</v>
      </c>
      <c r="U851" s="12"/>
      <c r="V851" s="12"/>
      <c r="W851" s="12"/>
      <c r="X851" s="12"/>
      <c r="Y851" s="12"/>
      <c r="Z851" s="12"/>
      <c r="AA851" s="12"/>
      <c r="AB851" s="12"/>
      <c r="AC851" s="12"/>
      <c r="AD851" s="12"/>
      <c r="AE851" s="12"/>
      <c r="AR851" s="225" t="s">
        <v>83</v>
      </c>
      <c r="AT851" s="226" t="s">
        <v>73</v>
      </c>
      <c r="AU851" s="226" t="s">
        <v>81</v>
      </c>
      <c r="AY851" s="225" t="s">
        <v>259</v>
      </c>
      <c r="BK851" s="227">
        <f>SUM(BK852:BK940)</f>
        <v>0</v>
      </c>
    </row>
    <row r="852" s="2" customFormat="1" ht="16.5" customHeight="1">
      <c r="A852" s="40"/>
      <c r="B852" s="41"/>
      <c r="C852" s="230" t="s">
        <v>1319</v>
      </c>
      <c r="D852" s="230" t="s">
        <v>261</v>
      </c>
      <c r="E852" s="231" t="s">
        <v>1320</v>
      </c>
      <c r="F852" s="232" t="s">
        <v>1321</v>
      </c>
      <c r="G852" s="233" t="s">
        <v>358</v>
      </c>
      <c r="H852" s="234">
        <v>31.050000000000001</v>
      </c>
      <c r="I852" s="235"/>
      <c r="J852" s="236">
        <f>ROUND(I852*H852,2)</f>
        <v>0</v>
      </c>
      <c r="K852" s="232" t="s">
        <v>265</v>
      </c>
      <c r="L852" s="46"/>
      <c r="M852" s="237" t="s">
        <v>21</v>
      </c>
      <c r="N852" s="238" t="s">
        <v>46</v>
      </c>
      <c r="O852" s="86"/>
      <c r="P852" s="239">
        <f>O852*H852</f>
        <v>0</v>
      </c>
      <c r="Q852" s="239">
        <v>0</v>
      </c>
      <c r="R852" s="239">
        <f>Q852*H852</f>
        <v>0</v>
      </c>
      <c r="S852" s="239">
        <v>0.01098</v>
      </c>
      <c r="T852" s="240">
        <f>S852*H852</f>
        <v>0.34092900000000004</v>
      </c>
      <c r="U852" s="40"/>
      <c r="V852" s="40"/>
      <c r="W852" s="40"/>
      <c r="X852" s="40"/>
      <c r="Y852" s="40"/>
      <c r="Z852" s="40"/>
      <c r="AA852" s="40"/>
      <c r="AB852" s="40"/>
      <c r="AC852" s="40"/>
      <c r="AD852" s="40"/>
      <c r="AE852" s="40"/>
      <c r="AR852" s="241" t="s">
        <v>355</v>
      </c>
      <c r="AT852" s="241" t="s">
        <v>261</v>
      </c>
      <c r="AU852" s="241" t="s">
        <v>83</v>
      </c>
      <c r="AY852" s="19" t="s">
        <v>259</v>
      </c>
      <c r="BE852" s="242">
        <f>IF(N852="základní",J852,0)</f>
        <v>0</v>
      </c>
      <c r="BF852" s="242">
        <f>IF(N852="snížená",J852,0)</f>
        <v>0</v>
      </c>
      <c r="BG852" s="242">
        <f>IF(N852="zákl. přenesená",J852,0)</f>
        <v>0</v>
      </c>
      <c r="BH852" s="242">
        <f>IF(N852="sníž. přenesená",J852,0)</f>
        <v>0</v>
      </c>
      <c r="BI852" s="242">
        <f>IF(N852="nulová",J852,0)</f>
        <v>0</v>
      </c>
      <c r="BJ852" s="19" t="s">
        <v>83</v>
      </c>
      <c r="BK852" s="242">
        <f>ROUND(I852*H852,2)</f>
        <v>0</v>
      </c>
      <c r="BL852" s="19" t="s">
        <v>355</v>
      </c>
      <c r="BM852" s="241" t="s">
        <v>1322</v>
      </c>
    </row>
    <row r="853" s="13" customFormat="1">
      <c r="A853" s="13"/>
      <c r="B853" s="247"/>
      <c r="C853" s="248"/>
      <c r="D853" s="243" t="s">
        <v>270</v>
      </c>
      <c r="E853" s="249" t="s">
        <v>21</v>
      </c>
      <c r="F853" s="250" t="s">
        <v>604</v>
      </c>
      <c r="G853" s="248"/>
      <c r="H853" s="249" t="s">
        <v>21</v>
      </c>
      <c r="I853" s="251"/>
      <c r="J853" s="248"/>
      <c r="K853" s="248"/>
      <c r="L853" s="252"/>
      <c r="M853" s="253"/>
      <c r="N853" s="254"/>
      <c r="O853" s="254"/>
      <c r="P853" s="254"/>
      <c r="Q853" s="254"/>
      <c r="R853" s="254"/>
      <c r="S853" s="254"/>
      <c r="T853" s="255"/>
      <c r="U853" s="13"/>
      <c r="V853" s="13"/>
      <c r="W853" s="13"/>
      <c r="X853" s="13"/>
      <c r="Y853" s="13"/>
      <c r="Z853" s="13"/>
      <c r="AA853" s="13"/>
      <c r="AB853" s="13"/>
      <c r="AC853" s="13"/>
      <c r="AD853" s="13"/>
      <c r="AE853" s="13"/>
      <c r="AT853" s="256" t="s">
        <v>270</v>
      </c>
      <c r="AU853" s="256" t="s">
        <v>83</v>
      </c>
      <c r="AV853" s="13" t="s">
        <v>81</v>
      </c>
      <c r="AW853" s="13" t="s">
        <v>34</v>
      </c>
      <c r="AX853" s="13" t="s">
        <v>74</v>
      </c>
      <c r="AY853" s="256" t="s">
        <v>259</v>
      </c>
    </row>
    <row r="854" s="14" customFormat="1">
      <c r="A854" s="14"/>
      <c r="B854" s="257"/>
      <c r="C854" s="258"/>
      <c r="D854" s="243" t="s">
        <v>270</v>
      </c>
      <c r="E854" s="259" t="s">
        <v>21</v>
      </c>
      <c r="F854" s="260" t="s">
        <v>605</v>
      </c>
      <c r="G854" s="258"/>
      <c r="H854" s="261">
        <v>31.050000000000001</v>
      </c>
      <c r="I854" s="262"/>
      <c r="J854" s="258"/>
      <c r="K854" s="258"/>
      <c r="L854" s="263"/>
      <c r="M854" s="264"/>
      <c r="N854" s="265"/>
      <c r="O854" s="265"/>
      <c r="P854" s="265"/>
      <c r="Q854" s="265"/>
      <c r="R854" s="265"/>
      <c r="S854" s="265"/>
      <c r="T854" s="266"/>
      <c r="U854" s="14"/>
      <c r="V854" s="14"/>
      <c r="W854" s="14"/>
      <c r="X854" s="14"/>
      <c r="Y854" s="14"/>
      <c r="Z854" s="14"/>
      <c r="AA854" s="14"/>
      <c r="AB854" s="14"/>
      <c r="AC854" s="14"/>
      <c r="AD854" s="14"/>
      <c r="AE854" s="14"/>
      <c r="AT854" s="267" t="s">
        <v>270</v>
      </c>
      <c r="AU854" s="267" t="s">
        <v>83</v>
      </c>
      <c r="AV854" s="14" t="s">
        <v>83</v>
      </c>
      <c r="AW854" s="14" t="s">
        <v>34</v>
      </c>
      <c r="AX854" s="14" t="s">
        <v>74</v>
      </c>
      <c r="AY854" s="267" t="s">
        <v>259</v>
      </c>
    </row>
    <row r="855" s="15" customFormat="1">
      <c r="A855" s="15"/>
      <c r="B855" s="268"/>
      <c r="C855" s="269"/>
      <c r="D855" s="243" t="s">
        <v>270</v>
      </c>
      <c r="E855" s="270" t="s">
        <v>21</v>
      </c>
      <c r="F855" s="271" t="s">
        <v>273</v>
      </c>
      <c r="G855" s="269"/>
      <c r="H855" s="272">
        <v>31.050000000000001</v>
      </c>
      <c r="I855" s="273"/>
      <c r="J855" s="269"/>
      <c r="K855" s="269"/>
      <c r="L855" s="274"/>
      <c r="M855" s="275"/>
      <c r="N855" s="276"/>
      <c r="O855" s="276"/>
      <c r="P855" s="276"/>
      <c r="Q855" s="276"/>
      <c r="R855" s="276"/>
      <c r="S855" s="276"/>
      <c r="T855" s="277"/>
      <c r="U855" s="15"/>
      <c r="V855" s="15"/>
      <c r="W855" s="15"/>
      <c r="X855" s="15"/>
      <c r="Y855" s="15"/>
      <c r="Z855" s="15"/>
      <c r="AA855" s="15"/>
      <c r="AB855" s="15"/>
      <c r="AC855" s="15"/>
      <c r="AD855" s="15"/>
      <c r="AE855" s="15"/>
      <c r="AT855" s="278" t="s">
        <v>270</v>
      </c>
      <c r="AU855" s="278" t="s">
        <v>83</v>
      </c>
      <c r="AV855" s="15" t="s">
        <v>266</v>
      </c>
      <c r="AW855" s="15" t="s">
        <v>34</v>
      </c>
      <c r="AX855" s="15" t="s">
        <v>81</v>
      </c>
      <c r="AY855" s="278" t="s">
        <v>259</v>
      </c>
    </row>
    <row r="856" s="2" customFormat="1" ht="16.5" customHeight="1">
      <c r="A856" s="40"/>
      <c r="B856" s="41"/>
      <c r="C856" s="230" t="s">
        <v>1323</v>
      </c>
      <c r="D856" s="230" t="s">
        <v>261</v>
      </c>
      <c r="E856" s="231" t="s">
        <v>1324</v>
      </c>
      <c r="F856" s="232" t="s">
        <v>1325</v>
      </c>
      <c r="G856" s="233" t="s">
        <v>358</v>
      </c>
      <c r="H856" s="234">
        <v>31.050000000000001</v>
      </c>
      <c r="I856" s="235"/>
      <c r="J856" s="236">
        <f>ROUND(I856*H856,2)</f>
        <v>0</v>
      </c>
      <c r="K856" s="232" t="s">
        <v>265</v>
      </c>
      <c r="L856" s="46"/>
      <c r="M856" s="237" t="s">
        <v>21</v>
      </c>
      <c r="N856" s="238" t="s">
        <v>46</v>
      </c>
      <c r="O856" s="86"/>
      <c r="P856" s="239">
        <f>O856*H856</f>
        <v>0</v>
      </c>
      <c r="Q856" s="239">
        <v>0</v>
      </c>
      <c r="R856" s="239">
        <f>Q856*H856</f>
        <v>0</v>
      </c>
      <c r="S856" s="239">
        <v>0.0080000000000000002</v>
      </c>
      <c r="T856" s="240">
        <f>S856*H856</f>
        <v>0.24840000000000001</v>
      </c>
      <c r="U856" s="40"/>
      <c r="V856" s="40"/>
      <c r="W856" s="40"/>
      <c r="X856" s="40"/>
      <c r="Y856" s="40"/>
      <c r="Z856" s="40"/>
      <c r="AA856" s="40"/>
      <c r="AB856" s="40"/>
      <c r="AC856" s="40"/>
      <c r="AD856" s="40"/>
      <c r="AE856" s="40"/>
      <c r="AR856" s="241" t="s">
        <v>355</v>
      </c>
      <c r="AT856" s="241" t="s">
        <v>261</v>
      </c>
      <c r="AU856" s="241" t="s">
        <v>83</v>
      </c>
      <c r="AY856" s="19" t="s">
        <v>259</v>
      </c>
      <c r="BE856" s="242">
        <f>IF(N856="základní",J856,0)</f>
        <v>0</v>
      </c>
      <c r="BF856" s="242">
        <f>IF(N856="snížená",J856,0)</f>
        <v>0</v>
      </c>
      <c r="BG856" s="242">
        <f>IF(N856="zákl. přenesená",J856,0)</f>
        <v>0</v>
      </c>
      <c r="BH856" s="242">
        <f>IF(N856="sníž. přenesená",J856,0)</f>
        <v>0</v>
      </c>
      <c r="BI856" s="242">
        <f>IF(N856="nulová",J856,0)</f>
        <v>0</v>
      </c>
      <c r="BJ856" s="19" t="s">
        <v>83</v>
      </c>
      <c r="BK856" s="242">
        <f>ROUND(I856*H856,2)</f>
        <v>0</v>
      </c>
      <c r="BL856" s="19" t="s">
        <v>355</v>
      </c>
      <c r="BM856" s="241" t="s">
        <v>1326</v>
      </c>
    </row>
    <row r="857" s="13" customFormat="1">
      <c r="A857" s="13"/>
      <c r="B857" s="247"/>
      <c r="C857" s="248"/>
      <c r="D857" s="243" t="s">
        <v>270</v>
      </c>
      <c r="E857" s="249" t="s">
        <v>21</v>
      </c>
      <c r="F857" s="250" t="s">
        <v>604</v>
      </c>
      <c r="G857" s="248"/>
      <c r="H857" s="249" t="s">
        <v>21</v>
      </c>
      <c r="I857" s="251"/>
      <c r="J857" s="248"/>
      <c r="K857" s="248"/>
      <c r="L857" s="252"/>
      <c r="M857" s="253"/>
      <c r="N857" s="254"/>
      <c r="O857" s="254"/>
      <c r="P857" s="254"/>
      <c r="Q857" s="254"/>
      <c r="R857" s="254"/>
      <c r="S857" s="254"/>
      <c r="T857" s="255"/>
      <c r="U857" s="13"/>
      <c r="V857" s="13"/>
      <c r="W857" s="13"/>
      <c r="X857" s="13"/>
      <c r="Y857" s="13"/>
      <c r="Z857" s="13"/>
      <c r="AA857" s="13"/>
      <c r="AB857" s="13"/>
      <c r="AC857" s="13"/>
      <c r="AD857" s="13"/>
      <c r="AE857" s="13"/>
      <c r="AT857" s="256" t="s">
        <v>270</v>
      </c>
      <c r="AU857" s="256" t="s">
        <v>83</v>
      </c>
      <c r="AV857" s="13" t="s">
        <v>81</v>
      </c>
      <c r="AW857" s="13" t="s">
        <v>34</v>
      </c>
      <c r="AX857" s="13" t="s">
        <v>74</v>
      </c>
      <c r="AY857" s="256" t="s">
        <v>259</v>
      </c>
    </row>
    <row r="858" s="14" customFormat="1">
      <c r="A858" s="14"/>
      <c r="B858" s="257"/>
      <c r="C858" s="258"/>
      <c r="D858" s="243" t="s">
        <v>270</v>
      </c>
      <c r="E858" s="259" t="s">
        <v>21</v>
      </c>
      <c r="F858" s="260" t="s">
        <v>605</v>
      </c>
      <c r="G858" s="258"/>
      <c r="H858" s="261">
        <v>31.050000000000001</v>
      </c>
      <c r="I858" s="262"/>
      <c r="J858" s="258"/>
      <c r="K858" s="258"/>
      <c r="L858" s="263"/>
      <c r="M858" s="264"/>
      <c r="N858" s="265"/>
      <c r="O858" s="265"/>
      <c r="P858" s="265"/>
      <c r="Q858" s="265"/>
      <c r="R858" s="265"/>
      <c r="S858" s="265"/>
      <c r="T858" s="266"/>
      <c r="U858" s="14"/>
      <c r="V858" s="14"/>
      <c r="W858" s="14"/>
      <c r="X858" s="14"/>
      <c r="Y858" s="14"/>
      <c r="Z858" s="14"/>
      <c r="AA858" s="14"/>
      <c r="AB858" s="14"/>
      <c r="AC858" s="14"/>
      <c r="AD858" s="14"/>
      <c r="AE858" s="14"/>
      <c r="AT858" s="267" t="s">
        <v>270</v>
      </c>
      <c r="AU858" s="267" t="s">
        <v>83</v>
      </c>
      <c r="AV858" s="14" t="s">
        <v>83</v>
      </c>
      <c r="AW858" s="14" t="s">
        <v>34</v>
      </c>
      <c r="AX858" s="14" t="s">
        <v>74</v>
      </c>
      <c r="AY858" s="267" t="s">
        <v>259</v>
      </c>
    </row>
    <row r="859" s="15" customFormat="1">
      <c r="A859" s="15"/>
      <c r="B859" s="268"/>
      <c r="C859" s="269"/>
      <c r="D859" s="243" t="s">
        <v>270</v>
      </c>
      <c r="E859" s="270" t="s">
        <v>21</v>
      </c>
      <c r="F859" s="271" t="s">
        <v>273</v>
      </c>
      <c r="G859" s="269"/>
      <c r="H859" s="272">
        <v>31.050000000000001</v>
      </c>
      <c r="I859" s="273"/>
      <c r="J859" s="269"/>
      <c r="K859" s="269"/>
      <c r="L859" s="274"/>
      <c r="M859" s="275"/>
      <c r="N859" s="276"/>
      <c r="O859" s="276"/>
      <c r="P859" s="276"/>
      <c r="Q859" s="276"/>
      <c r="R859" s="276"/>
      <c r="S859" s="276"/>
      <c r="T859" s="277"/>
      <c r="U859" s="15"/>
      <c r="V859" s="15"/>
      <c r="W859" s="15"/>
      <c r="X859" s="15"/>
      <c r="Y859" s="15"/>
      <c r="Z859" s="15"/>
      <c r="AA859" s="15"/>
      <c r="AB859" s="15"/>
      <c r="AC859" s="15"/>
      <c r="AD859" s="15"/>
      <c r="AE859" s="15"/>
      <c r="AT859" s="278" t="s">
        <v>270</v>
      </c>
      <c r="AU859" s="278" t="s">
        <v>83</v>
      </c>
      <c r="AV859" s="15" t="s">
        <v>266</v>
      </c>
      <c r="AW859" s="15" t="s">
        <v>34</v>
      </c>
      <c r="AX859" s="15" t="s">
        <v>81</v>
      </c>
      <c r="AY859" s="278" t="s">
        <v>259</v>
      </c>
    </row>
    <row r="860" s="2" customFormat="1" ht="21.75" customHeight="1">
      <c r="A860" s="40"/>
      <c r="B860" s="41"/>
      <c r="C860" s="230" t="s">
        <v>1327</v>
      </c>
      <c r="D860" s="230" t="s">
        <v>261</v>
      </c>
      <c r="E860" s="231" t="s">
        <v>1328</v>
      </c>
      <c r="F860" s="232" t="s">
        <v>1329</v>
      </c>
      <c r="G860" s="233" t="s">
        <v>358</v>
      </c>
      <c r="H860" s="234">
        <v>7</v>
      </c>
      <c r="I860" s="235"/>
      <c r="J860" s="236">
        <f>ROUND(I860*H860,2)</f>
        <v>0</v>
      </c>
      <c r="K860" s="232" t="s">
        <v>265</v>
      </c>
      <c r="L860" s="46"/>
      <c r="M860" s="237" t="s">
        <v>21</v>
      </c>
      <c r="N860" s="238" t="s">
        <v>46</v>
      </c>
      <c r="O860" s="86"/>
      <c r="P860" s="239">
        <f>O860*H860</f>
        <v>0</v>
      </c>
      <c r="Q860" s="239">
        <v>0.00027</v>
      </c>
      <c r="R860" s="239">
        <f>Q860*H860</f>
        <v>0.00189</v>
      </c>
      <c r="S860" s="239">
        <v>0</v>
      </c>
      <c r="T860" s="240">
        <f>S860*H860</f>
        <v>0</v>
      </c>
      <c r="U860" s="40"/>
      <c r="V860" s="40"/>
      <c r="W860" s="40"/>
      <c r="X860" s="40"/>
      <c r="Y860" s="40"/>
      <c r="Z860" s="40"/>
      <c r="AA860" s="40"/>
      <c r="AB860" s="40"/>
      <c r="AC860" s="40"/>
      <c r="AD860" s="40"/>
      <c r="AE860" s="40"/>
      <c r="AR860" s="241" t="s">
        <v>355</v>
      </c>
      <c r="AT860" s="241" t="s">
        <v>261</v>
      </c>
      <c r="AU860" s="241" t="s">
        <v>83</v>
      </c>
      <c r="AY860" s="19" t="s">
        <v>259</v>
      </c>
      <c r="BE860" s="242">
        <f>IF(N860="základní",J860,0)</f>
        <v>0</v>
      </c>
      <c r="BF860" s="242">
        <f>IF(N860="snížená",J860,0)</f>
        <v>0</v>
      </c>
      <c r="BG860" s="242">
        <f>IF(N860="zákl. přenesená",J860,0)</f>
        <v>0</v>
      </c>
      <c r="BH860" s="242">
        <f>IF(N860="sníž. přenesená",J860,0)</f>
        <v>0</v>
      </c>
      <c r="BI860" s="242">
        <f>IF(N860="nulová",J860,0)</f>
        <v>0</v>
      </c>
      <c r="BJ860" s="19" t="s">
        <v>83</v>
      </c>
      <c r="BK860" s="242">
        <f>ROUND(I860*H860,2)</f>
        <v>0</v>
      </c>
      <c r="BL860" s="19" t="s">
        <v>355</v>
      </c>
      <c r="BM860" s="241" t="s">
        <v>1330</v>
      </c>
    </row>
    <row r="861" s="2" customFormat="1">
      <c r="A861" s="40"/>
      <c r="B861" s="41"/>
      <c r="C861" s="42"/>
      <c r="D861" s="243" t="s">
        <v>268</v>
      </c>
      <c r="E861" s="42"/>
      <c r="F861" s="244" t="s">
        <v>1331</v>
      </c>
      <c r="G861" s="42"/>
      <c r="H861" s="42"/>
      <c r="I861" s="150"/>
      <c r="J861" s="42"/>
      <c r="K861" s="42"/>
      <c r="L861" s="46"/>
      <c r="M861" s="245"/>
      <c r="N861" s="246"/>
      <c r="O861" s="86"/>
      <c r="P861" s="86"/>
      <c r="Q861" s="86"/>
      <c r="R861" s="86"/>
      <c r="S861" s="86"/>
      <c r="T861" s="87"/>
      <c r="U861" s="40"/>
      <c r="V861" s="40"/>
      <c r="W861" s="40"/>
      <c r="X861" s="40"/>
      <c r="Y861" s="40"/>
      <c r="Z861" s="40"/>
      <c r="AA861" s="40"/>
      <c r="AB861" s="40"/>
      <c r="AC861" s="40"/>
      <c r="AD861" s="40"/>
      <c r="AE861" s="40"/>
      <c r="AT861" s="19" t="s">
        <v>268</v>
      </c>
      <c r="AU861" s="19" t="s">
        <v>83</v>
      </c>
    </row>
    <row r="862" s="14" customFormat="1">
      <c r="A862" s="14"/>
      <c r="B862" s="257"/>
      <c r="C862" s="258"/>
      <c r="D862" s="243" t="s">
        <v>270</v>
      </c>
      <c r="E862" s="259" t="s">
        <v>21</v>
      </c>
      <c r="F862" s="260" t="s">
        <v>1332</v>
      </c>
      <c r="G862" s="258"/>
      <c r="H862" s="261">
        <v>7</v>
      </c>
      <c r="I862" s="262"/>
      <c r="J862" s="258"/>
      <c r="K862" s="258"/>
      <c r="L862" s="263"/>
      <c r="M862" s="264"/>
      <c r="N862" s="265"/>
      <c r="O862" s="265"/>
      <c r="P862" s="265"/>
      <c r="Q862" s="265"/>
      <c r="R862" s="265"/>
      <c r="S862" s="265"/>
      <c r="T862" s="266"/>
      <c r="U862" s="14"/>
      <c r="V862" s="14"/>
      <c r="W862" s="14"/>
      <c r="X862" s="14"/>
      <c r="Y862" s="14"/>
      <c r="Z862" s="14"/>
      <c r="AA862" s="14"/>
      <c r="AB862" s="14"/>
      <c r="AC862" s="14"/>
      <c r="AD862" s="14"/>
      <c r="AE862" s="14"/>
      <c r="AT862" s="267" t="s">
        <v>270</v>
      </c>
      <c r="AU862" s="267" t="s">
        <v>83</v>
      </c>
      <c r="AV862" s="14" t="s">
        <v>83</v>
      </c>
      <c r="AW862" s="14" t="s">
        <v>34</v>
      </c>
      <c r="AX862" s="14" t="s">
        <v>74</v>
      </c>
      <c r="AY862" s="267" t="s">
        <v>259</v>
      </c>
    </row>
    <row r="863" s="15" customFormat="1">
      <c r="A863" s="15"/>
      <c r="B863" s="268"/>
      <c r="C863" s="269"/>
      <c r="D863" s="243" t="s">
        <v>270</v>
      </c>
      <c r="E863" s="270" t="s">
        <v>21</v>
      </c>
      <c r="F863" s="271" t="s">
        <v>273</v>
      </c>
      <c r="G863" s="269"/>
      <c r="H863" s="272">
        <v>7</v>
      </c>
      <c r="I863" s="273"/>
      <c r="J863" s="269"/>
      <c r="K863" s="269"/>
      <c r="L863" s="274"/>
      <c r="M863" s="275"/>
      <c r="N863" s="276"/>
      <c r="O863" s="276"/>
      <c r="P863" s="276"/>
      <c r="Q863" s="276"/>
      <c r="R863" s="276"/>
      <c r="S863" s="276"/>
      <c r="T863" s="277"/>
      <c r="U863" s="15"/>
      <c r="V863" s="15"/>
      <c r="W863" s="15"/>
      <c r="X863" s="15"/>
      <c r="Y863" s="15"/>
      <c r="Z863" s="15"/>
      <c r="AA863" s="15"/>
      <c r="AB863" s="15"/>
      <c r="AC863" s="15"/>
      <c r="AD863" s="15"/>
      <c r="AE863" s="15"/>
      <c r="AT863" s="278" t="s">
        <v>270</v>
      </c>
      <c r="AU863" s="278" t="s">
        <v>83</v>
      </c>
      <c r="AV863" s="15" t="s">
        <v>266</v>
      </c>
      <c r="AW863" s="15" t="s">
        <v>34</v>
      </c>
      <c r="AX863" s="15" t="s">
        <v>81</v>
      </c>
      <c r="AY863" s="278" t="s">
        <v>259</v>
      </c>
    </row>
    <row r="864" s="2" customFormat="1" ht="21.75" customHeight="1">
      <c r="A864" s="40"/>
      <c r="B864" s="41"/>
      <c r="C864" s="280" t="s">
        <v>1333</v>
      </c>
      <c r="D864" s="280" t="s">
        <v>438</v>
      </c>
      <c r="E864" s="281" t="s">
        <v>1334</v>
      </c>
      <c r="F864" s="282" t="s">
        <v>1335</v>
      </c>
      <c r="G864" s="283" t="s">
        <v>358</v>
      </c>
      <c r="H864" s="284">
        <v>15.75</v>
      </c>
      <c r="I864" s="285"/>
      <c r="J864" s="286">
        <f>ROUND(I864*H864,2)</f>
        <v>0</v>
      </c>
      <c r="K864" s="282" t="s">
        <v>265</v>
      </c>
      <c r="L864" s="287"/>
      <c r="M864" s="288" t="s">
        <v>21</v>
      </c>
      <c r="N864" s="289" t="s">
        <v>46</v>
      </c>
      <c r="O864" s="86"/>
      <c r="P864" s="239">
        <f>O864*H864</f>
        <v>0</v>
      </c>
      <c r="Q864" s="239">
        <v>0.036810000000000002</v>
      </c>
      <c r="R864" s="239">
        <f>Q864*H864</f>
        <v>0.57975750000000004</v>
      </c>
      <c r="S864" s="239">
        <v>0</v>
      </c>
      <c r="T864" s="240">
        <f>S864*H864</f>
        <v>0</v>
      </c>
      <c r="U864" s="40"/>
      <c r="V864" s="40"/>
      <c r="W864" s="40"/>
      <c r="X864" s="40"/>
      <c r="Y864" s="40"/>
      <c r="Z864" s="40"/>
      <c r="AA864" s="40"/>
      <c r="AB864" s="40"/>
      <c r="AC864" s="40"/>
      <c r="AD864" s="40"/>
      <c r="AE864" s="40"/>
      <c r="AR864" s="241" t="s">
        <v>455</v>
      </c>
      <c r="AT864" s="241" t="s">
        <v>438</v>
      </c>
      <c r="AU864" s="241" t="s">
        <v>83</v>
      </c>
      <c r="AY864" s="19" t="s">
        <v>259</v>
      </c>
      <c r="BE864" s="242">
        <f>IF(N864="základní",J864,0)</f>
        <v>0</v>
      </c>
      <c r="BF864" s="242">
        <f>IF(N864="snížená",J864,0)</f>
        <v>0</v>
      </c>
      <c r="BG864" s="242">
        <f>IF(N864="zákl. přenesená",J864,0)</f>
        <v>0</v>
      </c>
      <c r="BH864" s="242">
        <f>IF(N864="sníž. přenesená",J864,0)</f>
        <v>0</v>
      </c>
      <c r="BI864" s="242">
        <f>IF(N864="nulová",J864,0)</f>
        <v>0</v>
      </c>
      <c r="BJ864" s="19" t="s">
        <v>83</v>
      </c>
      <c r="BK864" s="242">
        <f>ROUND(I864*H864,2)</f>
        <v>0</v>
      </c>
      <c r="BL864" s="19" t="s">
        <v>355</v>
      </c>
      <c r="BM864" s="241" t="s">
        <v>1336</v>
      </c>
    </row>
    <row r="865" s="14" customFormat="1">
      <c r="A865" s="14"/>
      <c r="B865" s="257"/>
      <c r="C865" s="258"/>
      <c r="D865" s="243" t="s">
        <v>270</v>
      </c>
      <c r="E865" s="259" t="s">
        <v>21</v>
      </c>
      <c r="F865" s="260" t="s">
        <v>1337</v>
      </c>
      <c r="G865" s="258"/>
      <c r="H865" s="261">
        <v>15.75</v>
      </c>
      <c r="I865" s="262"/>
      <c r="J865" s="258"/>
      <c r="K865" s="258"/>
      <c r="L865" s="263"/>
      <c r="M865" s="264"/>
      <c r="N865" s="265"/>
      <c r="O865" s="265"/>
      <c r="P865" s="265"/>
      <c r="Q865" s="265"/>
      <c r="R865" s="265"/>
      <c r="S865" s="265"/>
      <c r="T865" s="266"/>
      <c r="U865" s="14"/>
      <c r="V865" s="14"/>
      <c r="W865" s="14"/>
      <c r="X865" s="14"/>
      <c r="Y865" s="14"/>
      <c r="Z865" s="14"/>
      <c r="AA865" s="14"/>
      <c r="AB865" s="14"/>
      <c r="AC865" s="14"/>
      <c r="AD865" s="14"/>
      <c r="AE865" s="14"/>
      <c r="AT865" s="267" t="s">
        <v>270</v>
      </c>
      <c r="AU865" s="267" t="s">
        <v>83</v>
      </c>
      <c r="AV865" s="14" t="s">
        <v>83</v>
      </c>
      <c r="AW865" s="14" t="s">
        <v>34</v>
      </c>
      <c r="AX865" s="14" t="s">
        <v>74</v>
      </c>
      <c r="AY865" s="267" t="s">
        <v>259</v>
      </c>
    </row>
    <row r="866" s="15" customFormat="1">
      <c r="A866" s="15"/>
      <c r="B866" s="268"/>
      <c r="C866" s="269"/>
      <c r="D866" s="243" t="s">
        <v>270</v>
      </c>
      <c r="E866" s="270" t="s">
        <v>21</v>
      </c>
      <c r="F866" s="271" t="s">
        <v>273</v>
      </c>
      <c r="G866" s="269"/>
      <c r="H866" s="272">
        <v>15.75</v>
      </c>
      <c r="I866" s="273"/>
      <c r="J866" s="269"/>
      <c r="K866" s="269"/>
      <c r="L866" s="274"/>
      <c r="M866" s="275"/>
      <c r="N866" s="276"/>
      <c r="O866" s="276"/>
      <c r="P866" s="276"/>
      <c r="Q866" s="276"/>
      <c r="R866" s="276"/>
      <c r="S866" s="276"/>
      <c r="T866" s="277"/>
      <c r="U866" s="15"/>
      <c r="V866" s="15"/>
      <c r="W866" s="15"/>
      <c r="X866" s="15"/>
      <c r="Y866" s="15"/>
      <c r="Z866" s="15"/>
      <c r="AA866" s="15"/>
      <c r="AB866" s="15"/>
      <c r="AC866" s="15"/>
      <c r="AD866" s="15"/>
      <c r="AE866" s="15"/>
      <c r="AT866" s="278" t="s">
        <v>270</v>
      </c>
      <c r="AU866" s="278" t="s">
        <v>83</v>
      </c>
      <c r="AV866" s="15" t="s">
        <v>266</v>
      </c>
      <c r="AW866" s="15" t="s">
        <v>34</v>
      </c>
      <c r="AX866" s="15" t="s">
        <v>81</v>
      </c>
      <c r="AY866" s="278" t="s">
        <v>259</v>
      </c>
    </row>
    <row r="867" s="2" customFormat="1" ht="21.75" customHeight="1">
      <c r="A867" s="40"/>
      <c r="B867" s="41"/>
      <c r="C867" s="230" t="s">
        <v>1338</v>
      </c>
      <c r="D867" s="230" t="s">
        <v>261</v>
      </c>
      <c r="E867" s="231" t="s">
        <v>1339</v>
      </c>
      <c r="F867" s="232" t="s">
        <v>1340</v>
      </c>
      <c r="G867" s="233" t="s">
        <v>432</v>
      </c>
      <c r="H867" s="234">
        <v>9</v>
      </c>
      <c r="I867" s="235"/>
      <c r="J867" s="236">
        <f>ROUND(I867*H867,2)</f>
        <v>0</v>
      </c>
      <c r="K867" s="232" t="s">
        <v>265</v>
      </c>
      <c r="L867" s="46"/>
      <c r="M867" s="237" t="s">
        <v>21</v>
      </c>
      <c r="N867" s="238" t="s">
        <v>46</v>
      </c>
      <c r="O867" s="86"/>
      <c r="P867" s="239">
        <f>O867*H867</f>
        <v>0</v>
      </c>
      <c r="Q867" s="239">
        <v>0.00027</v>
      </c>
      <c r="R867" s="239">
        <f>Q867*H867</f>
        <v>0.0024299999999999999</v>
      </c>
      <c r="S867" s="239">
        <v>0</v>
      </c>
      <c r="T867" s="240">
        <f>S867*H867</f>
        <v>0</v>
      </c>
      <c r="U867" s="40"/>
      <c r="V867" s="40"/>
      <c r="W867" s="40"/>
      <c r="X867" s="40"/>
      <c r="Y867" s="40"/>
      <c r="Z867" s="40"/>
      <c r="AA867" s="40"/>
      <c r="AB867" s="40"/>
      <c r="AC867" s="40"/>
      <c r="AD867" s="40"/>
      <c r="AE867" s="40"/>
      <c r="AR867" s="241" t="s">
        <v>355</v>
      </c>
      <c r="AT867" s="241" t="s">
        <v>261</v>
      </c>
      <c r="AU867" s="241" t="s">
        <v>83</v>
      </c>
      <c r="AY867" s="19" t="s">
        <v>259</v>
      </c>
      <c r="BE867" s="242">
        <f>IF(N867="základní",J867,0)</f>
        <v>0</v>
      </c>
      <c r="BF867" s="242">
        <f>IF(N867="snížená",J867,0)</f>
        <v>0</v>
      </c>
      <c r="BG867" s="242">
        <f>IF(N867="zákl. přenesená",J867,0)</f>
        <v>0</v>
      </c>
      <c r="BH867" s="242">
        <f>IF(N867="sníž. přenesená",J867,0)</f>
        <v>0</v>
      </c>
      <c r="BI867" s="242">
        <f>IF(N867="nulová",J867,0)</f>
        <v>0</v>
      </c>
      <c r="BJ867" s="19" t="s">
        <v>83</v>
      </c>
      <c r="BK867" s="242">
        <f>ROUND(I867*H867,2)</f>
        <v>0</v>
      </c>
      <c r="BL867" s="19" t="s">
        <v>355</v>
      </c>
      <c r="BM867" s="241" t="s">
        <v>1341</v>
      </c>
    </row>
    <row r="868" s="2" customFormat="1">
      <c r="A868" s="40"/>
      <c r="B868" s="41"/>
      <c r="C868" s="42"/>
      <c r="D868" s="243" t="s">
        <v>268</v>
      </c>
      <c r="E868" s="42"/>
      <c r="F868" s="244" t="s">
        <v>1331</v>
      </c>
      <c r="G868" s="42"/>
      <c r="H868" s="42"/>
      <c r="I868" s="150"/>
      <c r="J868" s="42"/>
      <c r="K868" s="42"/>
      <c r="L868" s="46"/>
      <c r="M868" s="245"/>
      <c r="N868" s="246"/>
      <c r="O868" s="86"/>
      <c r="P868" s="86"/>
      <c r="Q868" s="86"/>
      <c r="R868" s="86"/>
      <c r="S868" s="86"/>
      <c r="T868" s="87"/>
      <c r="U868" s="40"/>
      <c r="V868" s="40"/>
      <c r="W868" s="40"/>
      <c r="X868" s="40"/>
      <c r="Y868" s="40"/>
      <c r="Z868" s="40"/>
      <c r="AA868" s="40"/>
      <c r="AB868" s="40"/>
      <c r="AC868" s="40"/>
      <c r="AD868" s="40"/>
      <c r="AE868" s="40"/>
      <c r="AT868" s="19" t="s">
        <v>268</v>
      </c>
      <c r="AU868" s="19" t="s">
        <v>83</v>
      </c>
    </row>
    <row r="869" s="14" customFormat="1">
      <c r="A869" s="14"/>
      <c r="B869" s="257"/>
      <c r="C869" s="258"/>
      <c r="D869" s="243" t="s">
        <v>270</v>
      </c>
      <c r="E869" s="259" t="s">
        <v>21</v>
      </c>
      <c r="F869" s="260" t="s">
        <v>1342</v>
      </c>
      <c r="G869" s="258"/>
      <c r="H869" s="261">
        <v>4</v>
      </c>
      <c r="I869" s="262"/>
      <c r="J869" s="258"/>
      <c r="K869" s="258"/>
      <c r="L869" s="263"/>
      <c r="M869" s="264"/>
      <c r="N869" s="265"/>
      <c r="O869" s="265"/>
      <c r="P869" s="265"/>
      <c r="Q869" s="265"/>
      <c r="R869" s="265"/>
      <c r="S869" s="265"/>
      <c r="T869" s="266"/>
      <c r="U869" s="14"/>
      <c r="V869" s="14"/>
      <c r="W869" s="14"/>
      <c r="X869" s="14"/>
      <c r="Y869" s="14"/>
      <c r="Z869" s="14"/>
      <c r="AA869" s="14"/>
      <c r="AB869" s="14"/>
      <c r="AC869" s="14"/>
      <c r="AD869" s="14"/>
      <c r="AE869" s="14"/>
      <c r="AT869" s="267" t="s">
        <v>270</v>
      </c>
      <c r="AU869" s="267" t="s">
        <v>83</v>
      </c>
      <c r="AV869" s="14" t="s">
        <v>83</v>
      </c>
      <c r="AW869" s="14" t="s">
        <v>34</v>
      </c>
      <c r="AX869" s="14" t="s">
        <v>74</v>
      </c>
      <c r="AY869" s="267" t="s">
        <v>259</v>
      </c>
    </row>
    <row r="870" s="14" customFormat="1">
      <c r="A870" s="14"/>
      <c r="B870" s="257"/>
      <c r="C870" s="258"/>
      <c r="D870" s="243" t="s">
        <v>270</v>
      </c>
      <c r="E870" s="259" t="s">
        <v>21</v>
      </c>
      <c r="F870" s="260" t="s">
        <v>1343</v>
      </c>
      <c r="G870" s="258"/>
      <c r="H870" s="261">
        <v>3</v>
      </c>
      <c r="I870" s="262"/>
      <c r="J870" s="258"/>
      <c r="K870" s="258"/>
      <c r="L870" s="263"/>
      <c r="M870" s="264"/>
      <c r="N870" s="265"/>
      <c r="O870" s="265"/>
      <c r="P870" s="265"/>
      <c r="Q870" s="265"/>
      <c r="R870" s="265"/>
      <c r="S870" s="265"/>
      <c r="T870" s="266"/>
      <c r="U870" s="14"/>
      <c r="V870" s="14"/>
      <c r="W870" s="14"/>
      <c r="X870" s="14"/>
      <c r="Y870" s="14"/>
      <c r="Z870" s="14"/>
      <c r="AA870" s="14"/>
      <c r="AB870" s="14"/>
      <c r="AC870" s="14"/>
      <c r="AD870" s="14"/>
      <c r="AE870" s="14"/>
      <c r="AT870" s="267" t="s">
        <v>270</v>
      </c>
      <c r="AU870" s="267" t="s">
        <v>83</v>
      </c>
      <c r="AV870" s="14" t="s">
        <v>83</v>
      </c>
      <c r="AW870" s="14" t="s">
        <v>34</v>
      </c>
      <c r="AX870" s="14" t="s">
        <v>74</v>
      </c>
      <c r="AY870" s="267" t="s">
        <v>259</v>
      </c>
    </row>
    <row r="871" s="14" customFormat="1">
      <c r="A871" s="14"/>
      <c r="B871" s="257"/>
      <c r="C871" s="258"/>
      <c r="D871" s="243" t="s">
        <v>270</v>
      </c>
      <c r="E871" s="259" t="s">
        <v>21</v>
      </c>
      <c r="F871" s="260" t="s">
        <v>1344</v>
      </c>
      <c r="G871" s="258"/>
      <c r="H871" s="261">
        <v>2</v>
      </c>
      <c r="I871" s="262"/>
      <c r="J871" s="258"/>
      <c r="K871" s="258"/>
      <c r="L871" s="263"/>
      <c r="M871" s="264"/>
      <c r="N871" s="265"/>
      <c r="O871" s="265"/>
      <c r="P871" s="265"/>
      <c r="Q871" s="265"/>
      <c r="R871" s="265"/>
      <c r="S871" s="265"/>
      <c r="T871" s="266"/>
      <c r="U871" s="14"/>
      <c r="V871" s="14"/>
      <c r="W871" s="14"/>
      <c r="X871" s="14"/>
      <c r="Y871" s="14"/>
      <c r="Z871" s="14"/>
      <c r="AA871" s="14"/>
      <c r="AB871" s="14"/>
      <c r="AC871" s="14"/>
      <c r="AD871" s="14"/>
      <c r="AE871" s="14"/>
      <c r="AT871" s="267" t="s">
        <v>270</v>
      </c>
      <c r="AU871" s="267" t="s">
        <v>83</v>
      </c>
      <c r="AV871" s="14" t="s">
        <v>83</v>
      </c>
      <c r="AW871" s="14" t="s">
        <v>34</v>
      </c>
      <c r="AX871" s="14" t="s">
        <v>74</v>
      </c>
      <c r="AY871" s="267" t="s">
        <v>259</v>
      </c>
    </row>
    <row r="872" s="15" customFormat="1">
      <c r="A872" s="15"/>
      <c r="B872" s="268"/>
      <c r="C872" s="269"/>
      <c r="D872" s="243" t="s">
        <v>270</v>
      </c>
      <c r="E872" s="270" t="s">
        <v>21</v>
      </c>
      <c r="F872" s="271" t="s">
        <v>273</v>
      </c>
      <c r="G872" s="269"/>
      <c r="H872" s="272">
        <v>9</v>
      </c>
      <c r="I872" s="273"/>
      <c r="J872" s="269"/>
      <c r="K872" s="269"/>
      <c r="L872" s="274"/>
      <c r="M872" s="275"/>
      <c r="N872" s="276"/>
      <c r="O872" s="276"/>
      <c r="P872" s="276"/>
      <c r="Q872" s="276"/>
      <c r="R872" s="276"/>
      <c r="S872" s="276"/>
      <c r="T872" s="277"/>
      <c r="U872" s="15"/>
      <c r="V872" s="15"/>
      <c r="W872" s="15"/>
      <c r="X872" s="15"/>
      <c r="Y872" s="15"/>
      <c r="Z872" s="15"/>
      <c r="AA872" s="15"/>
      <c r="AB872" s="15"/>
      <c r="AC872" s="15"/>
      <c r="AD872" s="15"/>
      <c r="AE872" s="15"/>
      <c r="AT872" s="278" t="s">
        <v>270</v>
      </c>
      <c r="AU872" s="278" t="s">
        <v>83</v>
      </c>
      <c r="AV872" s="15" t="s">
        <v>266</v>
      </c>
      <c r="AW872" s="15" t="s">
        <v>34</v>
      </c>
      <c r="AX872" s="15" t="s">
        <v>81</v>
      </c>
      <c r="AY872" s="278" t="s">
        <v>259</v>
      </c>
    </row>
    <row r="873" s="2" customFormat="1" ht="16.5" customHeight="1">
      <c r="A873" s="40"/>
      <c r="B873" s="41"/>
      <c r="C873" s="280" t="s">
        <v>1345</v>
      </c>
      <c r="D873" s="280" t="s">
        <v>438</v>
      </c>
      <c r="E873" s="281" t="s">
        <v>1346</v>
      </c>
      <c r="F873" s="282" t="s">
        <v>1347</v>
      </c>
      <c r="G873" s="283" t="s">
        <v>358</v>
      </c>
      <c r="H873" s="284">
        <v>6.6699999999999999</v>
      </c>
      <c r="I873" s="285"/>
      <c r="J873" s="286">
        <f>ROUND(I873*H873,2)</f>
        <v>0</v>
      </c>
      <c r="K873" s="282" t="s">
        <v>265</v>
      </c>
      <c r="L873" s="287"/>
      <c r="M873" s="288" t="s">
        <v>21</v>
      </c>
      <c r="N873" s="289" t="s">
        <v>46</v>
      </c>
      <c r="O873" s="86"/>
      <c r="P873" s="239">
        <f>O873*H873</f>
        <v>0</v>
      </c>
      <c r="Q873" s="239">
        <v>0.040280000000000003</v>
      </c>
      <c r="R873" s="239">
        <f>Q873*H873</f>
        <v>0.26866760000000001</v>
      </c>
      <c r="S873" s="239">
        <v>0</v>
      </c>
      <c r="T873" s="240">
        <f>S873*H873</f>
        <v>0</v>
      </c>
      <c r="U873" s="40"/>
      <c r="V873" s="40"/>
      <c r="W873" s="40"/>
      <c r="X873" s="40"/>
      <c r="Y873" s="40"/>
      <c r="Z873" s="40"/>
      <c r="AA873" s="40"/>
      <c r="AB873" s="40"/>
      <c r="AC873" s="40"/>
      <c r="AD873" s="40"/>
      <c r="AE873" s="40"/>
      <c r="AR873" s="241" t="s">
        <v>455</v>
      </c>
      <c r="AT873" s="241" t="s">
        <v>438</v>
      </c>
      <c r="AU873" s="241" t="s">
        <v>83</v>
      </c>
      <c r="AY873" s="19" t="s">
        <v>259</v>
      </c>
      <c r="BE873" s="242">
        <f>IF(N873="základní",J873,0)</f>
        <v>0</v>
      </c>
      <c r="BF873" s="242">
        <f>IF(N873="snížená",J873,0)</f>
        <v>0</v>
      </c>
      <c r="BG873" s="242">
        <f>IF(N873="zákl. přenesená",J873,0)</f>
        <v>0</v>
      </c>
      <c r="BH873" s="242">
        <f>IF(N873="sníž. přenesená",J873,0)</f>
        <v>0</v>
      </c>
      <c r="BI873" s="242">
        <f>IF(N873="nulová",J873,0)</f>
        <v>0</v>
      </c>
      <c r="BJ873" s="19" t="s">
        <v>83</v>
      </c>
      <c r="BK873" s="242">
        <f>ROUND(I873*H873,2)</f>
        <v>0</v>
      </c>
      <c r="BL873" s="19" t="s">
        <v>355</v>
      </c>
      <c r="BM873" s="241" t="s">
        <v>1348</v>
      </c>
    </row>
    <row r="874" s="14" customFormat="1">
      <c r="A874" s="14"/>
      <c r="B874" s="257"/>
      <c r="C874" s="258"/>
      <c r="D874" s="243" t="s">
        <v>270</v>
      </c>
      <c r="E874" s="259" t="s">
        <v>21</v>
      </c>
      <c r="F874" s="260" t="s">
        <v>1349</v>
      </c>
      <c r="G874" s="258"/>
      <c r="H874" s="261">
        <v>3.2400000000000002</v>
      </c>
      <c r="I874" s="262"/>
      <c r="J874" s="258"/>
      <c r="K874" s="258"/>
      <c r="L874" s="263"/>
      <c r="M874" s="264"/>
      <c r="N874" s="265"/>
      <c r="O874" s="265"/>
      <c r="P874" s="265"/>
      <c r="Q874" s="265"/>
      <c r="R874" s="265"/>
      <c r="S874" s="265"/>
      <c r="T874" s="266"/>
      <c r="U874" s="14"/>
      <c r="V874" s="14"/>
      <c r="W874" s="14"/>
      <c r="X874" s="14"/>
      <c r="Y874" s="14"/>
      <c r="Z874" s="14"/>
      <c r="AA874" s="14"/>
      <c r="AB874" s="14"/>
      <c r="AC874" s="14"/>
      <c r="AD874" s="14"/>
      <c r="AE874" s="14"/>
      <c r="AT874" s="267" t="s">
        <v>270</v>
      </c>
      <c r="AU874" s="267" t="s">
        <v>83</v>
      </c>
      <c r="AV874" s="14" t="s">
        <v>83</v>
      </c>
      <c r="AW874" s="14" t="s">
        <v>34</v>
      </c>
      <c r="AX874" s="14" t="s">
        <v>74</v>
      </c>
      <c r="AY874" s="267" t="s">
        <v>259</v>
      </c>
    </row>
    <row r="875" s="14" customFormat="1">
      <c r="A875" s="14"/>
      <c r="B875" s="257"/>
      <c r="C875" s="258"/>
      <c r="D875" s="243" t="s">
        <v>270</v>
      </c>
      <c r="E875" s="259" t="s">
        <v>21</v>
      </c>
      <c r="F875" s="260" t="s">
        <v>1350</v>
      </c>
      <c r="G875" s="258"/>
      <c r="H875" s="261">
        <v>2.4300000000000002</v>
      </c>
      <c r="I875" s="262"/>
      <c r="J875" s="258"/>
      <c r="K875" s="258"/>
      <c r="L875" s="263"/>
      <c r="M875" s="264"/>
      <c r="N875" s="265"/>
      <c r="O875" s="265"/>
      <c r="P875" s="265"/>
      <c r="Q875" s="265"/>
      <c r="R875" s="265"/>
      <c r="S875" s="265"/>
      <c r="T875" s="266"/>
      <c r="U875" s="14"/>
      <c r="V875" s="14"/>
      <c r="W875" s="14"/>
      <c r="X875" s="14"/>
      <c r="Y875" s="14"/>
      <c r="Z875" s="14"/>
      <c r="AA875" s="14"/>
      <c r="AB875" s="14"/>
      <c r="AC875" s="14"/>
      <c r="AD875" s="14"/>
      <c r="AE875" s="14"/>
      <c r="AT875" s="267" t="s">
        <v>270</v>
      </c>
      <c r="AU875" s="267" t="s">
        <v>83</v>
      </c>
      <c r="AV875" s="14" t="s">
        <v>83</v>
      </c>
      <c r="AW875" s="14" t="s">
        <v>34</v>
      </c>
      <c r="AX875" s="14" t="s">
        <v>74</v>
      </c>
      <c r="AY875" s="267" t="s">
        <v>259</v>
      </c>
    </row>
    <row r="876" s="14" customFormat="1">
      <c r="A876" s="14"/>
      <c r="B876" s="257"/>
      <c r="C876" s="258"/>
      <c r="D876" s="243" t="s">
        <v>270</v>
      </c>
      <c r="E876" s="259" t="s">
        <v>21</v>
      </c>
      <c r="F876" s="260" t="s">
        <v>1351</v>
      </c>
      <c r="G876" s="258"/>
      <c r="H876" s="261">
        <v>1</v>
      </c>
      <c r="I876" s="262"/>
      <c r="J876" s="258"/>
      <c r="K876" s="258"/>
      <c r="L876" s="263"/>
      <c r="M876" s="264"/>
      <c r="N876" s="265"/>
      <c r="O876" s="265"/>
      <c r="P876" s="265"/>
      <c r="Q876" s="265"/>
      <c r="R876" s="265"/>
      <c r="S876" s="265"/>
      <c r="T876" s="266"/>
      <c r="U876" s="14"/>
      <c r="V876" s="14"/>
      <c r="W876" s="14"/>
      <c r="X876" s="14"/>
      <c r="Y876" s="14"/>
      <c r="Z876" s="14"/>
      <c r="AA876" s="14"/>
      <c r="AB876" s="14"/>
      <c r="AC876" s="14"/>
      <c r="AD876" s="14"/>
      <c r="AE876" s="14"/>
      <c r="AT876" s="267" t="s">
        <v>270</v>
      </c>
      <c r="AU876" s="267" t="s">
        <v>83</v>
      </c>
      <c r="AV876" s="14" t="s">
        <v>83</v>
      </c>
      <c r="AW876" s="14" t="s">
        <v>34</v>
      </c>
      <c r="AX876" s="14" t="s">
        <v>74</v>
      </c>
      <c r="AY876" s="267" t="s">
        <v>259</v>
      </c>
    </row>
    <row r="877" s="15" customFormat="1">
      <c r="A877" s="15"/>
      <c r="B877" s="268"/>
      <c r="C877" s="269"/>
      <c r="D877" s="243" t="s">
        <v>270</v>
      </c>
      <c r="E877" s="270" t="s">
        <v>21</v>
      </c>
      <c r="F877" s="271" t="s">
        <v>273</v>
      </c>
      <c r="G877" s="269"/>
      <c r="H877" s="272">
        <v>6.6699999999999999</v>
      </c>
      <c r="I877" s="273"/>
      <c r="J877" s="269"/>
      <c r="K877" s="269"/>
      <c r="L877" s="274"/>
      <c r="M877" s="275"/>
      <c r="N877" s="276"/>
      <c r="O877" s="276"/>
      <c r="P877" s="276"/>
      <c r="Q877" s="276"/>
      <c r="R877" s="276"/>
      <c r="S877" s="276"/>
      <c r="T877" s="277"/>
      <c r="U877" s="15"/>
      <c r="V877" s="15"/>
      <c r="W877" s="15"/>
      <c r="X877" s="15"/>
      <c r="Y877" s="15"/>
      <c r="Z877" s="15"/>
      <c r="AA877" s="15"/>
      <c r="AB877" s="15"/>
      <c r="AC877" s="15"/>
      <c r="AD877" s="15"/>
      <c r="AE877" s="15"/>
      <c r="AT877" s="278" t="s">
        <v>270</v>
      </c>
      <c r="AU877" s="278" t="s">
        <v>83</v>
      </c>
      <c r="AV877" s="15" t="s">
        <v>266</v>
      </c>
      <c r="AW877" s="15" t="s">
        <v>34</v>
      </c>
      <c r="AX877" s="15" t="s">
        <v>81</v>
      </c>
      <c r="AY877" s="278" t="s">
        <v>259</v>
      </c>
    </row>
    <row r="878" s="2" customFormat="1" ht="33" customHeight="1">
      <c r="A878" s="40"/>
      <c r="B878" s="41"/>
      <c r="C878" s="230" t="s">
        <v>1352</v>
      </c>
      <c r="D878" s="230" t="s">
        <v>261</v>
      </c>
      <c r="E878" s="231" t="s">
        <v>1353</v>
      </c>
      <c r="F878" s="232" t="s">
        <v>1354</v>
      </c>
      <c r="G878" s="233" t="s">
        <v>449</v>
      </c>
      <c r="H878" s="234">
        <v>84.530000000000001</v>
      </c>
      <c r="I878" s="235"/>
      <c r="J878" s="236">
        <f>ROUND(I878*H878,2)</f>
        <v>0</v>
      </c>
      <c r="K878" s="232" t="s">
        <v>265</v>
      </c>
      <c r="L878" s="46"/>
      <c r="M878" s="237" t="s">
        <v>21</v>
      </c>
      <c r="N878" s="238" t="s">
        <v>46</v>
      </c>
      <c r="O878" s="86"/>
      <c r="P878" s="239">
        <f>O878*H878</f>
        <v>0</v>
      </c>
      <c r="Q878" s="239">
        <v>0.00027999999999999998</v>
      </c>
      <c r="R878" s="239">
        <f>Q878*H878</f>
        <v>0.023668399999999999</v>
      </c>
      <c r="S878" s="239">
        <v>0</v>
      </c>
      <c r="T878" s="240">
        <f>S878*H878</f>
        <v>0</v>
      </c>
      <c r="U878" s="40"/>
      <c r="V878" s="40"/>
      <c r="W878" s="40"/>
      <c r="X878" s="40"/>
      <c r="Y878" s="40"/>
      <c r="Z878" s="40"/>
      <c r="AA878" s="40"/>
      <c r="AB878" s="40"/>
      <c r="AC878" s="40"/>
      <c r="AD878" s="40"/>
      <c r="AE878" s="40"/>
      <c r="AR878" s="241" t="s">
        <v>355</v>
      </c>
      <c r="AT878" s="241" t="s">
        <v>261</v>
      </c>
      <c r="AU878" s="241" t="s">
        <v>83</v>
      </c>
      <c r="AY878" s="19" t="s">
        <v>259</v>
      </c>
      <c r="BE878" s="242">
        <f>IF(N878="základní",J878,0)</f>
        <v>0</v>
      </c>
      <c r="BF878" s="242">
        <f>IF(N878="snížená",J878,0)</f>
        <v>0</v>
      </c>
      <c r="BG878" s="242">
        <f>IF(N878="zákl. přenesená",J878,0)</f>
        <v>0</v>
      </c>
      <c r="BH878" s="242">
        <f>IF(N878="sníž. přenesená",J878,0)</f>
        <v>0</v>
      </c>
      <c r="BI878" s="242">
        <f>IF(N878="nulová",J878,0)</f>
        <v>0</v>
      </c>
      <c r="BJ878" s="19" t="s">
        <v>83</v>
      </c>
      <c r="BK878" s="242">
        <f>ROUND(I878*H878,2)</f>
        <v>0</v>
      </c>
      <c r="BL878" s="19" t="s">
        <v>355</v>
      </c>
      <c r="BM878" s="241" t="s">
        <v>1355</v>
      </c>
    </row>
    <row r="879" s="2" customFormat="1">
      <c r="A879" s="40"/>
      <c r="B879" s="41"/>
      <c r="C879" s="42"/>
      <c r="D879" s="243" t="s">
        <v>268</v>
      </c>
      <c r="E879" s="42"/>
      <c r="F879" s="244" t="s">
        <v>1356</v>
      </c>
      <c r="G879" s="42"/>
      <c r="H879" s="42"/>
      <c r="I879" s="150"/>
      <c r="J879" s="42"/>
      <c r="K879" s="42"/>
      <c r="L879" s="46"/>
      <c r="M879" s="245"/>
      <c r="N879" s="246"/>
      <c r="O879" s="86"/>
      <c r="P879" s="86"/>
      <c r="Q879" s="86"/>
      <c r="R879" s="86"/>
      <c r="S879" s="86"/>
      <c r="T879" s="87"/>
      <c r="U879" s="40"/>
      <c r="V879" s="40"/>
      <c r="W879" s="40"/>
      <c r="X879" s="40"/>
      <c r="Y879" s="40"/>
      <c r="Z879" s="40"/>
      <c r="AA879" s="40"/>
      <c r="AB879" s="40"/>
      <c r="AC879" s="40"/>
      <c r="AD879" s="40"/>
      <c r="AE879" s="40"/>
      <c r="AT879" s="19" t="s">
        <v>268</v>
      </c>
      <c r="AU879" s="19" t="s">
        <v>83</v>
      </c>
    </row>
    <row r="880" s="13" customFormat="1">
      <c r="A880" s="13"/>
      <c r="B880" s="247"/>
      <c r="C880" s="248"/>
      <c r="D880" s="243" t="s">
        <v>270</v>
      </c>
      <c r="E880" s="249" t="s">
        <v>21</v>
      </c>
      <c r="F880" s="250" t="s">
        <v>633</v>
      </c>
      <c r="G880" s="248"/>
      <c r="H880" s="249" t="s">
        <v>21</v>
      </c>
      <c r="I880" s="251"/>
      <c r="J880" s="248"/>
      <c r="K880" s="248"/>
      <c r="L880" s="252"/>
      <c r="M880" s="253"/>
      <c r="N880" s="254"/>
      <c r="O880" s="254"/>
      <c r="P880" s="254"/>
      <c r="Q880" s="254"/>
      <c r="R880" s="254"/>
      <c r="S880" s="254"/>
      <c r="T880" s="255"/>
      <c r="U880" s="13"/>
      <c r="V880" s="13"/>
      <c r="W880" s="13"/>
      <c r="X880" s="13"/>
      <c r="Y880" s="13"/>
      <c r="Z880" s="13"/>
      <c r="AA880" s="13"/>
      <c r="AB880" s="13"/>
      <c r="AC880" s="13"/>
      <c r="AD880" s="13"/>
      <c r="AE880" s="13"/>
      <c r="AT880" s="256" t="s">
        <v>270</v>
      </c>
      <c r="AU880" s="256" t="s">
        <v>83</v>
      </c>
      <c r="AV880" s="13" t="s">
        <v>81</v>
      </c>
      <c r="AW880" s="13" t="s">
        <v>34</v>
      </c>
      <c r="AX880" s="13" t="s">
        <v>74</v>
      </c>
      <c r="AY880" s="256" t="s">
        <v>259</v>
      </c>
    </row>
    <row r="881" s="14" customFormat="1">
      <c r="A881" s="14"/>
      <c r="B881" s="257"/>
      <c r="C881" s="258"/>
      <c r="D881" s="243" t="s">
        <v>270</v>
      </c>
      <c r="E881" s="259" t="s">
        <v>21</v>
      </c>
      <c r="F881" s="260" t="s">
        <v>655</v>
      </c>
      <c r="G881" s="258"/>
      <c r="H881" s="261">
        <v>12.75</v>
      </c>
      <c r="I881" s="262"/>
      <c r="J881" s="258"/>
      <c r="K881" s="258"/>
      <c r="L881" s="263"/>
      <c r="M881" s="264"/>
      <c r="N881" s="265"/>
      <c r="O881" s="265"/>
      <c r="P881" s="265"/>
      <c r="Q881" s="265"/>
      <c r="R881" s="265"/>
      <c r="S881" s="265"/>
      <c r="T881" s="266"/>
      <c r="U881" s="14"/>
      <c r="V881" s="14"/>
      <c r="W881" s="14"/>
      <c r="X881" s="14"/>
      <c r="Y881" s="14"/>
      <c r="Z881" s="14"/>
      <c r="AA881" s="14"/>
      <c r="AB881" s="14"/>
      <c r="AC881" s="14"/>
      <c r="AD881" s="14"/>
      <c r="AE881" s="14"/>
      <c r="AT881" s="267" t="s">
        <v>270</v>
      </c>
      <c r="AU881" s="267" t="s">
        <v>83</v>
      </c>
      <c r="AV881" s="14" t="s">
        <v>83</v>
      </c>
      <c r="AW881" s="14" t="s">
        <v>34</v>
      </c>
      <c r="AX881" s="14" t="s">
        <v>74</v>
      </c>
      <c r="AY881" s="267" t="s">
        <v>259</v>
      </c>
    </row>
    <row r="882" s="14" customFormat="1">
      <c r="A882" s="14"/>
      <c r="B882" s="257"/>
      <c r="C882" s="258"/>
      <c r="D882" s="243" t="s">
        <v>270</v>
      </c>
      <c r="E882" s="259" t="s">
        <v>21</v>
      </c>
      <c r="F882" s="260" t="s">
        <v>656</v>
      </c>
      <c r="G882" s="258"/>
      <c r="H882" s="261">
        <v>7.75</v>
      </c>
      <c r="I882" s="262"/>
      <c r="J882" s="258"/>
      <c r="K882" s="258"/>
      <c r="L882" s="263"/>
      <c r="M882" s="264"/>
      <c r="N882" s="265"/>
      <c r="O882" s="265"/>
      <c r="P882" s="265"/>
      <c r="Q882" s="265"/>
      <c r="R882" s="265"/>
      <c r="S882" s="265"/>
      <c r="T882" s="266"/>
      <c r="U882" s="14"/>
      <c r="V882" s="14"/>
      <c r="W882" s="14"/>
      <c r="X882" s="14"/>
      <c r="Y882" s="14"/>
      <c r="Z882" s="14"/>
      <c r="AA882" s="14"/>
      <c r="AB882" s="14"/>
      <c r="AC882" s="14"/>
      <c r="AD882" s="14"/>
      <c r="AE882" s="14"/>
      <c r="AT882" s="267" t="s">
        <v>270</v>
      </c>
      <c r="AU882" s="267" t="s">
        <v>83</v>
      </c>
      <c r="AV882" s="14" t="s">
        <v>83</v>
      </c>
      <c r="AW882" s="14" t="s">
        <v>34</v>
      </c>
      <c r="AX882" s="14" t="s">
        <v>74</v>
      </c>
      <c r="AY882" s="267" t="s">
        <v>259</v>
      </c>
    </row>
    <row r="883" s="14" customFormat="1">
      <c r="A883" s="14"/>
      <c r="B883" s="257"/>
      <c r="C883" s="258"/>
      <c r="D883" s="243" t="s">
        <v>270</v>
      </c>
      <c r="E883" s="259" t="s">
        <v>21</v>
      </c>
      <c r="F883" s="260" t="s">
        <v>657</v>
      </c>
      <c r="G883" s="258"/>
      <c r="H883" s="261">
        <v>18.899999999999999</v>
      </c>
      <c r="I883" s="262"/>
      <c r="J883" s="258"/>
      <c r="K883" s="258"/>
      <c r="L883" s="263"/>
      <c r="M883" s="264"/>
      <c r="N883" s="265"/>
      <c r="O883" s="265"/>
      <c r="P883" s="265"/>
      <c r="Q883" s="265"/>
      <c r="R883" s="265"/>
      <c r="S883" s="265"/>
      <c r="T883" s="266"/>
      <c r="U883" s="14"/>
      <c r="V883" s="14"/>
      <c r="W883" s="14"/>
      <c r="X883" s="14"/>
      <c r="Y883" s="14"/>
      <c r="Z883" s="14"/>
      <c r="AA883" s="14"/>
      <c r="AB883" s="14"/>
      <c r="AC883" s="14"/>
      <c r="AD883" s="14"/>
      <c r="AE883" s="14"/>
      <c r="AT883" s="267" t="s">
        <v>270</v>
      </c>
      <c r="AU883" s="267" t="s">
        <v>83</v>
      </c>
      <c r="AV883" s="14" t="s">
        <v>83</v>
      </c>
      <c r="AW883" s="14" t="s">
        <v>34</v>
      </c>
      <c r="AX883" s="14" t="s">
        <v>74</v>
      </c>
      <c r="AY883" s="267" t="s">
        <v>259</v>
      </c>
    </row>
    <row r="884" s="14" customFormat="1">
      <c r="A884" s="14"/>
      <c r="B884" s="257"/>
      <c r="C884" s="258"/>
      <c r="D884" s="243" t="s">
        <v>270</v>
      </c>
      <c r="E884" s="259" t="s">
        <v>21</v>
      </c>
      <c r="F884" s="260" t="s">
        <v>658</v>
      </c>
      <c r="G884" s="258"/>
      <c r="H884" s="261">
        <v>31.5</v>
      </c>
      <c r="I884" s="262"/>
      <c r="J884" s="258"/>
      <c r="K884" s="258"/>
      <c r="L884" s="263"/>
      <c r="M884" s="264"/>
      <c r="N884" s="265"/>
      <c r="O884" s="265"/>
      <c r="P884" s="265"/>
      <c r="Q884" s="265"/>
      <c r="R884" s="265"/>
      <c r="S884" s="265"/>
      <c r="T884" s="266"/>
      <c r="U884" s="14"/>
      <c r="V884" s="14"/>
      <c r="W884" s="14"/>
      <c r="X884" s="14"/>
      <c r="Y884" s="14"/>
      <c r="Z884" s="14"/>
      <c r="AA884" s="14"/>
      <c r="AB884" s="14"/>
      <c r="AC884" s="14"/>
      <c r="AD884" s="14"/>
      <c r="AE884" s="14"/>
      <c r="AT884" s="267" t="s">
        <v>270</v>
      </c>
      <c r="AU884" s="267" t="s">
        <v>83</v>
      </c>
      <c r="AV884" s="14" t="s">
        <v>83</v>
      </c>
      <c r="AW884" s="14" t="s">
        <v>34</v>
      </c>
      <c r="AX884" s="14" t="s">
        <v>74</v>
      </c>
      <c r="AY884" s="267" t="s">
        <v>259</v>
      </c>
    </row>
    <row r="885" s="14" customFormat="1">
      <c r="A885" s="14"/>
      <c r="B885" s="257"/>
      <c r="C885" s="258"/>
      <c r="D885" s="243" t="s">
        <v>270</v>
      </c>
      <c r="E885" s="259" t="s">
        <v>21</v>
      </c>
      <c r="F885" s="260" t="s">
        <v>659</v>
      </c>
      <c r="G885" s="258"/>
      <c r="H885" s="261">
        <v>7.7999999999999998</v>
      </c>
      <c r="I885" s="262"/>
      <c r="J885" s="258"/>
      <c r="K885" s="258"/>
      <c r="L885" s="263"/>
      <c r="M885" s="264"/>
      <c r="N885" s="265"/>
      <c r="O885" s="265"/>
      <c r="P885" s="265"/>
      <c r="Q885" s="265"/>
      <c r="R885" s="265"/>
      <c r="S885" s="265"/>
      <c r="T885" s="266"/>
      <c r="U885" s="14"/>
      <c r="V885" s="14"/>
      <c r="W885" s="14"/>
      <c r="X885" s="14"/>
      <c r="Y885" s="14"/>
      <c r="Z885" s="14"/>
      <c r="AA885" s="14"/>
      <c r="AB885" s="14"/>
      <c r="AC885" s="14"/>
      <c r="AD885" s="14"/>
      <c r="AE885" s="14"/>
      <c r="AT885" s="267" t="s">
        <v>270</v>
      </c>
      <c r="AU885" s="267" t="s">
        <v>83</v>
      </c>
      <c r="AV885" s="14" t="s">
        <v>83</v>
      </c>
      <c r="AW885" s="14" t="s">
        <v>34</v>
      </c>
      <c r="AX885" s="14" t="s">
        <v>74</v>
      </c>
      <c r="AY885" s="267" t="s">
        <v>259</v>
      </c>
    </row>
    <row r="886" s="14" customFormat="1">
      <c r="A886" s="14"/>
      <c r="B886" s="257"/>
      <c r="C886" s="258"/>
      <c r="D886" s="243" t="s">
        <v>270</v>
      </c>
      <c r="E886" s="259" t="s">
        <v>21</v>
      </c>
      <c r="F886" s="260" t="s">
        <v>660</v>
      </c>
      <c r="G886" s="258"/>
      <c r="H886" s="261">
        <v>5.8300000000000001</v>
      </c>
      <c r="I886" s="262"/>
      <c r="J886" s="258"/>
      <c r="K886" s="258"/>
      <c r="L886" s="263"/>
      <c r="M886" s="264"/>
      <c r="N886" s="265"/>
      <c r="O886" s="265"/>
      <c r="P886" s="265"/>
      <c r="Q886" s="265"/>
      <c r="R886" s="265"/>
      <c r="S886" s="265"/>
      <c r="T886" s="266"/>
      <c r="U886" s="14"/>
      <c r="V886" s="14"/>
      <c r="W886" s="14"/>
      <c r="X886" s="14"/>
      <c r="Y886" s="14"/>
      <c r="Z886" s="14"/>
      <c r="AA886" s="14"/>
      <c r="AB886" s="14"/>
      <c r="AC886" s="14"/>
      <c r="AD886" s="14"/>
      <c r="AE886" s="14"/>
      <c r="AT886" s="267" t="s">
        <v>270</v>
      </c>
      <c r="AU886" s="267" t="s">
        <v>83</v>
      </c>
      <c r="AV886" s="14" t="s">
        <v>83</v>
      </c>
      <c r="AW886" s="14" t="s">
        <v>34</v>
      </c>
      <c r="AX886" s="14" t="s">
        <v>74</v>
      </c>
      <c r="AY886" s="267" t="s">
        <v>259</v>
      </c>
    </row>
    <row r="887" s="15" customFormat="1">
      <c r="A887" s="15"/>
      <c r="B887" s="268"/>
      <c r="C887" s="269"/>
      <c r="D887" s="243" t="s">
        <v>270</v>
      </c>
      <c r="E887" s="270" t="s">
        <v>21</v>
      </c>
      <c r="F887" s="271" t="s">
        <v>273</v>
      </c>
      <c r="G887" s="269"/>
      <c r="H887" s="272">
        <v>84.530000000000001</v>
      </c>
      <c r="I887" s="273"/>
      <c r="J887" s="269"/>
      <c r="K887" s="269"/>
      <c r="L887" s="274"/>
      <c r="M887" s="275"/>
      <c r="N887" s="276"/>
      <c r="O887" s="276"/>
      <c r="P887" s="276"/>
      <c r="Q887" s="276"/>
      <c r="R887" s="276"/>
      <c r="S887" s="276"/>
      <c r="T887" s="277"/>
      <c r="U887" s="15"/>
      <c r="V887" s="15"/>
      <c r="W887" s="15"/>
      <c r="X887" s="15"/>
      <c r="Y887" s="15"/>
      <c r="Z887" s="15"/>
      <c r="AA887" s="15"/>
      <c r="AB887" s="15"/>
      <c r="AC887" s="15"/>
      <c r="AD887" s="15"/>
      <c r="AE887" s="15"/>
      <c r="AT887" s="278" t="s">
        <v>270</v>
      </c>
      <c r="AU887" s="278" t="s">
        <v>83</v>
      </c>
      <c r="AV887" s="15" t="s">
        <v>266</v>
      </c>
      <c r="AW887" s="15" t="s">
        <v>34</v>
      </c>
      <c r="AX887" s="15" t="s">
        <v>81</v>
      </c>
      <c r="AY887" s="278" t="s">
        <v>259</v>
      </c>
    </row>
    <row r="888" s="2" customFormat="1" ht="33" customHeight="1">
      <c r="A888" s="40"/>
      <c r="B888" s="41"/>
      <c r="C888" s="230" t="s">
        <v>1357</v>
      </c>
      <c r="D888" s="230" t="s">
        <v>261</v>
      </c>
      <c r="E888" s="231" t="s">
        <v>1358</v>
      </c>
      <c r="F888" s="232" t="s">
        <v>1359</v>
      </c>
      <c r="G888" s="233" t="s">
        <v>432</v>
      </c>
      <c r="H888" s="234">
        <v>12</v>
      </c>
      <c r="I888" s="235"/>
      <c r="J888" s="236">
        <f>ROUND(I888*H888,2)</f>
        <v>0</v>
      </c>
      <c r="K888" s="232" t="s">
        <v>265</v>
      </c>
      <c r="L888" s="46"/>
      <c r="M888" s="237" t="s">
        <v>21</v>
      </c>
      <c r="N888" s="238" t="s">
        <v>46</v>
      </c>
      <c r="O888" s="86"/>
      <c r="P888" s="239">
        <f>O888*H888</f>
        <v>0</v>
      </c>
      <c r="Q888" s="239">
        <v>0</v>
      </c>
      <c r="R888" s="239">
        <f>Q888*H888</f>
        <v>0</v>
      </c>
      <c r="S888" s="239">
        <v>0</v>
      </c>
      <c r="T888" s="240">
        <f>S888*H888</f>
        <v>0</v>
      </c>
      <c r="U888" s="40"/>
      <c r="V888" s="40"/>
      <c r="W888" s="40"/>
      <c r="X888" s="40"/>
      <c r="Y888" s="40"/>
      <c r="Z888" s="40"/>
      <c r="AA888" s="40"/>
      <c r="AB888" s="40"/>
      <c r="AC888" s="40"/>
      <c r="AD888" s="40"/>
      <c r="AE888" s="40"/>
      <c r="AR888" s="241" t="s">
        <v>355</v>
      </c>
      <c r="AT888" s="241" t="s">
        <v>261</v>
      </c>
      <c r="AU888" s="241" t="s">
        <v>83</v>
      </c>
      <c r="AY888" s="19" t="s">
        <v>259</v>
      </c>
      <c r="BE888" s="242">
        <f>IF(N888="základní",J888,0)</f>
        <v>0</v>
      </c>
      <c r="BF888" s="242">
        <f>IF(N888="snížená",J888,0)</f>
        <v>0</v>
      </c>
      <c r="BG888" s="242">
        <f>IF(N888="zákl. přenesená",J888,0)</f>
        <v>0</v>
      </c>
      <c r="BH888" s="242">
        <f>IF(N888="sníž. přenesená",J888,0)</f>
        <v>0</v>
      </c>
      <c r="BI888" s="242">
        <f>IF(N888="nulová",J888,0)</f>
        <v>0</v>
      </c>
      <c r="BJ888" s="19" t="s">
        <v>83</v>
      </c>
      <c r="BK888" s="242">
        <f>ROUND(I888*H888,2)</f>
        <v>0</v>
      </c>
      <c r="BL888" s="19" t="s">
        <v>355</v>
      </c>
      <c r="BM888" s="241" t="s">
        <v>1360</v>
      </c>
    </row>
    <row r="889" s="2" customFormat="1">
      <c r="A889" s="40"/>
      <c r="B889" s="41"/>
      <c r="C889" s="42"/>
      <c r="D889" s="243" t="s">
        <v>268</v>
      </c>
      <c r="E889" s="42"/>
      <c r="F889" s="244" t="s">
        <v>1361</v>
      </c>
      <c r="G889" s="42"/>
      <c r="H889" s="42"/>
      <c r="I889" s="150"/>
      <c r="J889" s="42"/>
      <c r="K889" s="42"/>
      <c r="L889" s="46"/>
      <c r="M889" s="245"/>
      <c r="N889" s="246"/>
      <c r="O889" s="86"/>
      <c r="P889" s="86"/>
      <c r="Q889" s="86"/>
      <c r="R889" s="86"/>
      <c r="S889" s="86"/>
      <c r="T889" s="87"/>
      <c r="U889" s="40"/>
      <c r="V889" s="40"/>
      <c r="W889" s="40"/>
      <c r="X889" s="40"/>
      <c r="Y889" s="40"/>
      <c r="Z889" s="40"/>
      <c r="AA889" s="40"/>
      <c r="AB889" s="40"/>
      <c r="AC889" s="40"/>
      <c r="AD889" s="40"/>
      <c r="AE889" s="40"/>
      <c r="AT889" s="19" t="s">
        <v>268</v>
      </c>
      <c r="AU889" s="19" t="s">
        <v>83</v>
      </c>
    </row>
    <row r="890" s="14" customFormat="1">
      <c r="A890" s="14"/>
      <c r="B890" s="257"/>
      <c r="C890" s="258"/>
      <c r="D890" s="243" t="s">
        <v>270</v>
      </c>
      <c r="E890" s="259" t="s">
        <v>21</v>
      </c>
      <c r="F890" s="260" t="s">
        <v>328</v>
      </c>
      <c r="G890" s="258"/>
      <c r="H890" s="261">
        <v>12</v>
      </c>
      <c r="I890" s="262"/>
      <c r="J890" s="258"/>
      <c r="K890" s="258"/>
      <c r="L890" s="263"/>
      <c r="M890" s="264"/>
      <c r="N890" s="265"/>
      <c r="O890" s="265"/>
      <c r="P890" s="265"/>
      <c r="Q890" s="265"/>
      <c r="R890" s="265"/>
      <c r="S890" s="265"/>
      <c r="T890" s="266"/>
      <c r="U890" s="14"/>
      <c r="V890" s="14"/>
      <c r="W890" s="14"/>
      <c r="X890" s="14"/>
      <c r="Y890" s="14"/>
      <c r="Z890" s="14"/>
      <c r="AA890" s="14"/>
      <c r="AB890" s="14"/>
      <c r="AC890" s="14"/>
      <c r="AD890" s="14"/>
      <c r="AE890" s="14"/>
      <c r="AT890" s="267" t="s">
        <v>270</v>
      </c>
      <c r="AU890" s="267" t="s">
        <v>83</v>
      </c>
      <c r="AV890" s="14" t="s">
        <v>83</v>
      </c>
      <c r="AW890" s="14" t="s">
        <v>34</v>
      </c>
      <c r="AX890" s="14" t="s">
        <v>74</v>
      </c>
      <c r="AY890" s="267" t="s">
        <v>259</v>
      </c>
    </row>
    <row r="891" s="15" customFormat="1">
      <c r="A891" s="15"/>
      <c r="B891" s="268"/>
      <c r="C891" s="269"/>
      <c r="D891" s="243" t="s">
        <v>270</v>
      </c>
      <c r="E891" s="270" t="s">
        <v>21</v>
      </c>
      <c r="F891" s="271" t="s">
        <v>273</v>
      </c>
      <c r="G891" s="269"/>
      <c r="H891" s="272">
        <v>12</v>
      </c>
      <c r="I891" s="273"/>
      <c r="J891" s="269"/>
      <c r="K891" s="269"/>
      <c r="L891" s="274"/>
      <c r="M891" s="275"/>
      <c r="N891" s="276"/>
      <c r="O891" s="276"/>
      <c r="P891" s="276"/>
      <c r="Q891" s="276"/>
      <c r="R891" s="276"/>
      <c r="S891" s="276"/>
      <c r="T891" s="277"/>
      <c r="U891" s="15"/>
      <c r="V891" s="15"/>
      <c r="W891" s="15"/>
      <c r="X891" s="15"/>
      <c r="Y891" s="15"/>
      <c r="Z891" s="15"/>
      <c r="AA891" s="15"/>
      <c r="AB891" s="15"/>
      <c r="AC891" s="15"/>
      <c r="AD891" s="15"/>
      <c r="AE891" s="15"/>
      <c r="AT891" s="278" t="s">
        <v>270</v>
      </c>
      <c r="AU891" s="278" t="s">
        <v>83</v>
      </c>
      <c r="AV891" s="15" t="s">
        <v>266</v>
      </c>
      <c r="AW891" s="15" t="s">
        <v>34</v>
      </c>
      <c r="AX891" s="15" t="s">
        <v>81</v>
      </c>
      <c r="AY891" s="278" t="s">
        <v>259</v>
      </c>
    </row>
    <row r="892" s="2" customFormat="1" ht="16.5" customHeight="1">
      <c r="A892" s="40"/>
      <c r="B892" s="41"/>
      <c r="C892" s="280" t="s">
        <v>1362</v>
      </c>
      <c r="D892" s="280" t="s">
        <v>438</v>
      </c>
      <c r="E892" s="281" t="s">
        <v>1363</v>
      </c>
      <c r="F892" s="282" t="s">
        <v>1364</v>
      </c>
      <c r="G892" s="283" t="s">
        <v>432</v>
      </c>
      <c r="H892" s="284">
        <v>5</v>
      </c>
      <c r="I892" s="285"/>
      <c r="J892" s="286">
        <f>ROUND(I892*H892,2)</f>
        <v>0</v>
      </c>
      <c r="K892" s="282" t="s">
        <v>265</v>
      </c>
      <c r="L892" s="287"/>
      <c r="M892" s="288" t="s">
        <v>21</v>
      </c>
      <c r="N892" s="289" t="s">
        <v>46</v>
      </c>
      <c r="O892" s="86"/>
      <c r="P892" s="239">
        <f>O892*H892</f>
        <v>0</v>
      </c>
      <c r="Q892" s="239">
        <v>0.0155</v>
      </c>
      <c r="R892" s="239">
        <f>Q892*H892</f>
        <v>0.077499999999999999</v>
      </c>
      <c r="S892" s="239">
        <v>0</v>
      </c>
      <c r="T892" s="240">
        <f>S892*H892</f>
        <v>0</v>
      </c>
      <c r="U892" s="40"/>
      <c r="V892" s="40"/>
      <c r="W892" s="40"/>
      <c r="X892" s="40"/>
      <c r="Y892" s="40"/>
      <c r="Z892" s="40"/>
      <c r="AA892" s="40"/>
      <c r="AB892" s="40"/>
      <c r="AC892" s="40"/>
      <c r="AD892" s="40"/>
      <c r="AE892" s="40"/>
      <c r="AR892" s="241" t="s">
        <v>455</v>
      </c>
      <c r="AT892" s="241" t="s">
        <v>438</v>
      </c>
      <c r="AU892" s="241" t="s">
        <v>83</v>
      </c>
      <c r="AY892" s="19" t="s">
        <v>259</v>
      </c>
      <c r="BE892" s="242">
        <f>IF(N892="základní",J892,0)</f>
        <v>0</v>
      </c>
      <c r="BF892" s="242">
        <f>IF(N892="snížená",J892,0)</f>
        <v>0</v>
      </c>
      <c r="BG892" s="242">
        <f>IF(N892="zákl. přenesená",J892,0)</f>
        <v>0</v>
      </c>
      <c r="BH892" s="242">
        <f>IF(N892="sníž. přenesená",J892,0)</f>
        <v>0</v>
      </c>
      <c r="BI892" s="242">
        <f>IF(N892="nulová",J892,0)</f>
        <v>0</v>
      </c>
      <c r="BJ892" s="19" t="s">
        <v>83</v>
      </c>
      <c r="BK892" s="242">
        <f>ROUND(I892*H892,2)</f>
        <v>0</v>
      </c>
      <c r="BL892" s="19" t="s">
        <v>355</v>
      </c>
      <c r="BM892" s="241" t="s">
        <v>1365</v>
      </c>
    </row>
    <row r="893" s="2" customFormat="1" ht="16.5" customHeight="1">
      <c r="A893" s="40"/>
      <c r="B893" s="41"/>
      <c r="C893" s="280" t="s">
        <v>1366</v>
      </c>
      <c r="D893" s="280" t="s">
        <v>438</v>
      </c>
      <c r="E893" s="281" t="s">
        <v>1367</v>
      </c>
      <c r="F893" s="282" t="s">
        <v>1368</v>
      </c>
      <c r="G893" s="283" t="s">
        <v>432</v>
      </c>
      <c r="H893" s="284">
        <v>6</v>
      </c>
      <c r="I893" s="285"/>
      <c r="J893" s="286">
        <f>ROUND(I893*H893,2)</f>
        <v>0</v>
      </c>
      <c r="K893" s="282" t="s">
        <v>265</v>
      </c>
      <c r="L893" s="287"/>
      <c r="M893" s="288" t="s">
        <v>21</v>
      </c>
      <c r="N893" s="289" t="s">
        <v>46</v>
      </c>
      <c r="O893" s="86"/>
      <c r="P893" s="239">
        <f>O893*H893</f>
        <v>0</v>
      </c>
      <c r="Q893" s="239">
        <v>0.020500000000000001</v>
      </c>
      <c r="R893" s="239">
        <f>Q893*H893</f>
        <v>0.123</v>
      </c>
      <c r="S893" s="239">
        <v>0</v>
      </c>
      <c r="T893" s="240">
        <f>S893*H893</f>
        <v>0</v>
      </c>
      <c r="U893" s="40"/>
      <c r="V893" s="40"/>
      <c r="W893" s="40"/>
      <c r="X893" s="40"/>
      <c r="Y893" s="40"/>
      <c r="Z893" s="40"/>
      <c r="AA893" s="40"/>
      <c r="AB893" s="40"/>
      <c r="AC893" s="40"/>
      <c r="AD893" s="40"/>
      <c r="AE893" s="40"/>
      <c r="AR893" s="241" t="s">
        <v>455</v>
      </c>
      <c r="AT893" s="241" t="s">
        <v>438</v>
      </c>
      <c r="AU893" s="241" t="s">
        <v>83</v>
      </c>
      <c r="AY893" s="19" t="s">
        <v>259</v>
      </c>
      <c r="BE893" s="242">
        <f>IF(N893="základní",J893,0)</f>
        <v>0</v>
      </c>
      <c r="BF893" s="242">
        <f>IF(N893="snížená",J893,0)</f>
        <v>0</v>
      </c>
      <c r="BG893" s="242">
        <f>IF(N893="zákl. přenesená",J893,0)</f>
        <v>0</v>
      </c>
      <c r="BH893" s="242">
        <f>IF(N893="sníž. přenesená",J893,0)</f>
        <v>0</v>
      </c>
      <c r="BI893" s="242">
        <f>IF(N893="nulová",J893,0)</f>
        <v>0</v>
      </c>
      <c r="BJ893" s="19" t="s">
        <v>83</v>
      </c>
      <c r="BK893" s="242">
        <f>ROUND(I893*H893,2)</f>
        <v>0</v>
      </c>
      <c r="BL893" s="19" t="s">
        <v>355</v>
      </c>
      <c r="BM893" s="241" t="s">
        <v>1369</v>
      </c>
    </row>
    <row r="894" s="2" customFormat="1" ht="16.5" customHeight="1">
      <c r="A894" s="40"/>
      <c r="B894" s="41"/>
      <c r="C894" s="280" t="s">
        <v>1370</v>
      </c>
      <c r="D894" s="280" t="s">
        <v>438</v>
      </c>
      <c r="E894" s="281" t="s">
        <v>1371</v>
      </c>
      <c r="F894" s="282" t="s">
        <v>1372</v>
      </c>
      <c r="G894" s="283" t="s">
        <v>432</v>
      </c>
      <c r="H894" s="284">
        <v>1</v>
      </c>
      <c r="I894" s="285"/>
      <c r="J894" s="286">
        <f>ROUND(I894*H894,2)</f>
        <v>0</v>
      </c>
      <c r="K894" s="282" t="s">
        <v>265</v>
      </c>
      <c r="L894" s="287"/>
      <c r="M894" s="288" t="s">
        <v>21</v>
      </c>
      <c r="N894" s="289" t="s">
        <v>46</v>
      </c>
      <c r="O894" s="86"/>
      <c r="P894" s="239">
        <f>O894*H894</f>
        <v>0</v>
      </c>
      <c r="Q894" s="239">
        <v>0.016500000000000001</v>
      </c>
      <c r="R894" s="239">
        <f>Q894*H894</f>
        <v>0.016500000000000001</v>
      </c>
      <c r="S894" s="239">
        <v>0</v>
      </c>
      <c r="T894" s="240">
        <f>S894*H894</f>
        <v>0</v>
      </c>
      <c r="U894" s="40"/>
      <c r="V894" s="40"/>
      <c r="W894" s="40"/>
      <c r="X894" s="40"/>
      <c r="Y894" s="40"/>
      <c r="Z894" s="40"/>
      <c r="AA894" s="40"/>
      <c r="AB894" s="40"/>
      <c r="AC894" s="40"/>
      <c r="AD894" s="40"/>
      <c r="AE894" s="40"/>
      <c r="AR894" s="241" t="s">
        <v>455</v>
      </c>
      <c r="AT894" s="241" t="s">
        <v>438</v>
      </c>
      <c r="AU894" s="241" t="s">
        <v>83</v>
      </c>
      <c r="AY894" s="19" t="s">
        <v>259</v>
      </c>
      <c r="BE894" s="242">
        <f>IF(N894="základní",J894,0)</f>
        <v>0</v>
      </c>
      <c r="BF894" s="242">
        <f>IF(N894="snížená",J894,0)</f>
        <v>0</v>
      </c>
      <c r="BG894" s="242">
        <f>IF(N894="zákl. přenesená",J894,0)</f>
        <v>0</v>
      </c>
      <c r="BH894" s="242">
        <f>IF(N894="sníž. přenesená",J894,0)</f>
        <v>0</v>
      </c>
      <c r="BI894" s="242">
        <f>IF(N894="nulová",J894,0)</f>
        <v>0</v>
      </c>
      <c r="BJ894" s="19" t="s">
        <v>83</v>
      </c>
      <c r="BK894" s="242">
        <f>ROUND(I894*H894,2)</f>
        <v>0</v>
      </c>
      <c r="BL894" s="19" t="s">
        <v>355</v>
      </c>
      <c r="BM894" s="241" t="s">
        <v>1373</v>
      </c>
    </row>
    <row r="895" s="2" customFormat="1" ht="33" customHeight="1">
      <c r="A895" s="40"/>
      <c r="B895" s="41"/>
      <c r="C895" s="230" t="s">
        <v>1374</v>
      </c>
      <c r="D895" s="230" t="s">
        <v>261</v>
      </c>
      <c r="E895" s="231" t="s">
        <v>1375</v>
      </c>
      <c r="F895" s="232" t="s">
        <v>1376</v>
      </c>
      <c r="G895" s="233" t="s">
        <v>432</v>
      </c>
      <c r="H895" s="234">
        <v>2</v>
      </c>
      <c r="I895" s="235"/>
      <c r="J895" s="236">
        <f>ROUND(I895*H895,2)</f>
        <v>0</v>
      </c>
      <c r="K895" s="232" t="s">
        <v>265</v>
      </c>
      <c r="L895" s="46"/>
      <c r="M895" s="237" t="s">
        <v>21</v>
      </c>
      <c r="N895" s="238" t="s">
        <v>46</v>
      </c>
      <c r="O895" s="86"/>
      <c r="P895" s="239">
        <f>O895*H895</f>
        <v>0</v>
      </c>
      <c r="Q895" s="239">
        <v>0</v>
      </c>
      <c r="R895" s="239">
        <f>Q895*H895</f>
        <v>0</v>
      </c>
      <c r="S895" s="239">
        <v>0</v>
      </c>
      <c r="T895" s="240">
        <f>S895*H895</f>
        <v>0</v>
      </c>
      <c r="U895" s="40"/>
      <c r="V895" s="40"/>
      <c r="W895" s="40"/>
      <c r="X895" s="40"/>
      <c r="Y895" s="40"/>
      <c r="Z895" s="40"/>
      <c r="AA895" s="40"/>
      <c r="AB895" s="40"/>
      <c r="AC895" s="40"/>
      <c r="AD895" s="40"/>
      <c r="AE895" s="40"/>
      <c r="AR895" s="241" t="s">
        <v>355</v>
      </c>
      <c r="AT895" s="241" t="s">
        <v>261</v>
      </c>
      <c r="AU895" s="241" t="s">
        <v>83</v>
      </c>
      <c r="AY895" s="19" t="s">
        <v>259</v>
      </c>
      <c r="BE895" s="242">
        <f>IF(N895="základní",J895,0)</f>
        <v>0</v>
      </c>
      <c r="BF895" s="242">
        <f>IF(N895="snížená",J895,0)</f>
        <v>0</v>
      </c>
      <c r="BG895" s="242">
        <f>IF(N895="zákl. přenesená",J895,0)</f>
        <v>0</v>
      </c>
      <c r="BH895" s="242">
        <f>IF(N895="sníž. přenesená",J895,0)</f>
        <v>0</v>
      </c>
      <c r="BI895" s="242">
        <f>IF(N895="nulová",J895,0)</f>
        <v>0</v>
      </c>
      <c r="BJ895" s="19" t="s">
        <v>83</v>
      </c>
      <c r="BK895" s="242">
        <f>ROUND(I895*H895,2)</f>
        <v>0</v>
      </c>
      <c r="BL895" s="19" t="s">
        <v>355</v>
      </c>
      <c r="BM895" s="241" t="s">
        <v>1377</v>
      </c>
    </row>
    <row r="896" s="2" customFormat="1">
      <c r="A896" s="40"/>
      <c r="B896" s="41"/>
      <c r="C896" s="42"/>
      <c r="D896" s="243" t="s">
        <v>268</v>
      </c>
      <c r="E896" s="42"/>
      <c r="F896" s="244" t="s">
        <v>1361</v>
      </c>
      <c r="G896" s="42"/>
      <c r="H896" s="42"/>
      <c r="I896" s="150"/>
      <c r="J896" s="42"/>
      <c r="K896" s="42"/>
      <c r="L896" s="46"/>
      <c r="M896" s="245"/>
      <c r="N896" s="246"/>
      <c r="O896" s="86"/>
      <c r="P896" s="86"/>
      <c r="Q896" s="86"/>
      <c r="R896" s="86"/>
      <c r="S896" s="86"/>
      <c r="T896" s="87"/>
      <c r="U896" s="40"/>
      <c r="V896" s="40"/>
      <c r="W896" s="40"/>
      <c r="X896" s="40"/>
      <c r="Y896" s="40"/>
      <c r="Z896" s="40"/>
      <c r="AA896" s="40"/>
      <c r="AB896" s="40"/>
      <c r="AC896" s="40"/>
      <c r="AD896" s="40"/>
      <c r="AE896" s="40"/>
      <c r="AT896" s="19" t="s">
        <v>268</v>
      </c>
      <c r="AU896" s="19" t="s">
        <v>83</v>
      </c>
    </row>
    <row r="897" s="2" customFormat="1" ht="16.5" customHeight="1">
      <c r="A897" s="40"/>
      <c r="B897" s="41"/>
      <c r="C897" s="280" t="s">
        <v>1378</v>
      </c>
      <c r="D897" s="280" t="s">
        <v>438</v>
      </c>
      <c r="E897" s="281" t="s">
        <v>1379</v>
      </c>
      <c r="F897" s="282" t="s">
        <v>1380</v>
      </c>
      <c r="G897" s="283" t="s">
        <v>432</v>
      </c>
      <c r="H897" s="284">
        <v>2</v>
      </c>
      <c r="I897" s="285"/>
      <c r="J897" s="286">
        <f>ROUND(I897*H897,2)</f>
        <v>0</v>
      </c>
      <c r="K897" s="282" t="s">
        <v>265</v>
      </c>
      <c r="L897" s="287"/>
      <c r="M897" s="288" t="s">
        <v>21</v>
      </c>
      <c r="N897" s="289" t="s">
        <v>46</v>
      </c>
      <c r="O897" s="86"/>
      <c r="P897" s="239">
        <f>O897*H897</f>
        <v>0</v>
      </c>
      <c r="Q897" s="239">
        <v>0.017500000000000002</v>
      </c>
      <c r="R897" s="239">
        <f>Q897*H897</f>
        <v>0.035000000000000003</v>
      </c>
      <c r="S897" s="239">
        <v>0</v>
      </c>
      <c r="T897" s="240">
        <f>S897*H897</f>
        <v>0</v>
      </c>
      <c r="U897" s="40"/>
      <c r="V897" s="40"/>
      <c r="W897" s="40"/>
      <c r="X897" s="40"/>
      <c r="Y897" s="40"/>
      <c r="Z897" s="40"/>
      <c r="AA897" s="40"/>
      <c r="AB897" s="40"/>
      <c r="AC897" s="40"/>
      <c r="AD897" s="40"/>
      <c r="AE897" s="40"/>
      <c r="AR897" s="241" t="s">
        <v>455</v>
      </c>
      <c r="AT897" s="241" t="s">
        <v>438</v>
      </c>
      <c r="AU897" s="241" t="s">
        <v>83</v>
      </c>
      <c r="AY897" s="19" t="s">
        <v>259</v>
      </c>
      <c r="BE897" s="242">
        <f>IF(N897="základní",J897,0)</f>
        <v>0</v>
      </c>
      <c r="BF897" s="242">
        <f>IF(N897="snížená",J897,0)</f>
        <v>0</v>
      </c>
      <c r="BG897" s="242">
        <f>IF(N897="zákl. přenesená",J897,0)</f>
        <v>0</v>
      </c>
      <c r="BH897" s="242">
        <f>IF(N897="sníž. přenesená",J897,0)</f>
        <v>0</v>
      </c>
      <c r="BI897" s="242">
        <f>IF(N897="nulová",J897,0)</f>
        <v>0</v>
      </c>
      <c r="BJ897" s="19" t="s">
        <v>83</v>
      </c>
      <c r="BK897" s="242">
        <f>ROUND(I897*H897,2)</f>
        <v>0</v>
      </c>
      <c r="BL897" s="19" t="s">
        <v>355</v>
      </c>
      <c r="BM897" s="241" t="s">
        <v>1381</v>
      </c>
    </row>
    <row r="898" s="2" customFormat="1" ht="33" customHeight="1">
      <c r="A898" s="40"/>
      <c r="B898" s="41"/>
      <c r="C898" s="230" t="s">
        <v>1382</v>
      </c>
      <c r="D898" s="230" t="s">
        <v>261</v>
      </c>
      <c r="E898" s="231" t="s">
        <v>1383</v>
      </c>
      <c r="F898" s="232" t="s">
        <v>1384</v>
      </c>
      <c r="G898" s="233" t="s">
        <v>432</v>
      </c>
      <c r="H898" s="234">
        <v>3</v>
      </c>
      <c r="I898" s="235"/>
      <c r="J898" s="236">
        <f>ROUND(I898*H898,2)</f>
        <v>0</v>
      </c>
      <c r="K898" s="232" t="s">
        <v>265</v>
      </c>
      <c r="L898" s="46"/>
      <c r="M898" s="237" t="s">
        <v>21</v>
      </c>
      <c r="N898" s="238" t="s">
        <v>46</v>
      </c>
      <c r="O898" s="86"/>
      <c r="P898" s="239">
        <f>O898*H898</f>
        <v>0</v>
      </c>
      <c r="Q898" s="239">
        <v>0.00092000000000000003</v>
      </c>
      <c r="R898" s="239">
        <f>Q898*H898</f>
        <v>0.0027600000000000003</v>
      </c>
      <c r="S898" s="239">
        <v>0</v>
      </c>
      <c r="T898" s="240">
        <f>S898*H898</f>
        <v>0</v>
      </c>
      <c r="U898" s="40"/>
      <c r="V898" s="40"/>
      <c r="W898" s="40"/>
      <c r="X898" s="40"/>
      <c r="Y898" s="40"/>
      <c r="Z898" s="40"/>
      <c r="AA898" s="40"/>
      <c r="AB898" s="40"/>
      <c r="AC898" s="40"/>
      <c r="AD898" s="40"/>
      <c r="AE898" s="40"/>
      <c r="AR898" s="241" t="s">
        <v>355</v>
      </c>
      <c r="AT898" s="241" t="s">
        <v>261</v>
      </c>
      <c r="AU898" s="241" t="s">
        <v>83</v>
      </c>
      <c r="AY898" s="19" t="s">
        <v>259</v>
      </c>
      <c r="BE898" s="242">
        <f>IF(N898="základní",J898,0)</f>
        <v>0</v>
      </c>
      <c r="BF898" s="242">
        <f>IF(N898="snížená",J898,0)</f>
        <v>0</v>
      </c>
      <c r="BG898" s="242">
        <f>IF(N898="zákl. přenesená",J898,0)</f>
        <v>0</v>
      </c>
      <c r="BH898" s="242">
        <f>IF(N898="sníž. přenesená",J898,0)</f>
        <v>0</v>
      </c>
      <c r="BI898" s="242">
        <f>IF(N898="nulová",J898,0)</f>
        <v>0</v>
      </c>
      <c r="BJ898" s="19" t="s">
        <v>83</v>
      </c>
      <c r="BK898" s="242">
        <f>ROUND(I898*H898,2)</f>
        <v>0</v>
      </c>
      <c r="BL898" s="19" t="s">
        <v>355</v>
      </c>
      <c r="BM898" s="241" t="s">
        <v>1385</v>
      </c>
    </row>
    <row r="899" s="2" customFormat="1">
      <c r="A899" s="40"/>
      <c r="B899" s="41"/>
      <c r="C899" s="42"/>
      <c r="D899" s="243" t="s">
        <v>268</v>
      </c>
      <c r="E899" s="42"/>
      <c r="F899" s="244" t="s">
        <v>1361</v>
      </c>
      <c r="G899" s="42"/>
      <c r="H899" s="42"/>
      <c r="I899" s="150"/>
      <c r="J899" s="42"/>
      <c r="K899" s="42"/>
      <c r="L899" s="46"/>
      <c r="M899" s="245"/>
      <c r="N899" s="246"/>
      <c r="O899" s="86"/>
      <c r="P899" s="86"/>
      <c r="Q899" s="86"/>
      <c r="R899" s="86"/>
      <c r="S899" s="86"/>
      <c r="T899" s="87"/>
      <c r="U899" s="40"/>
      <c r="V899" s="40"/>
      <c r="W899" s="40"/>
      <c r="X899" s="40"/>
      <c r="Y899" s="40"/>
      <c r="Z899" s="40"/>
      <c r="AA899" s="40"/>
      <c r="AB899" s="40"/>
      <c r="AC899" s="40"/>
      <c r="AD899" s="40"/>
      <c r="AE899" s="40"/>
      <c r="AT899" s="19" t="s">
        <v>268</v>
      </c>
      <c r="AU899" s="19" t="s">
        <v>83</v>
      </c>
    </row>
    <row r="900" s="14" customFormat="1">
      <c r="A900" s="14"/>
      <c r="B900" s="257"/>
      <c r="C900" s="258"/>
      <c r="D900" s="243" t="s">
        <v>270</v>
      </c>
      <c r="E900" s="259" t="s">
        <v>21</v>
      </c>
      <c r="F900" s="260" t="s">
        <v>1386</v>
      </c>
      <c r="G900" s="258"/>
      <c r="H900" s="261">
        <v>1</v>
      </c>
      <c r="I900" s="262"/>
      <c r="J900" s="258"/>
      <c r="K900" s="258"/>
      <c r="L900" s="263"/>
      <c r="M900" s="264"/>
      <c r="N900" s="265"/>
      <c r="O900" s="265"/>
      <c r="P900" s="265"/>
      <c r="Q900" s="265"/>
      <c r="R900" s="265"/>
      <c r="S900" s="265"/>
      <c r="T900" s="266"/>
      <c r="U900" s="14"/>
      <c r="V900" s="14"/>
      <c r="W900" s="14"/>
      <c r="X900" s="14"/>
      <c r="Y900" s="14"/>
      <c r="Z900" s="14"/>
      <c r="AA900" s="14"/>
      <c r="AB900" s="14"/>
      <c r="AC900" s="14"/>
      <c r="AD900" s="14"/>
      <c r="AE900" s="14"/>
      <c r="AT900" s="267" t="s">
        <v>270</v>
      </c>
      <c r="AU900" s="267" t="s">
        <v>83</v>
      </c>
      <c r="AV900" s="14" t="s">
        <v>83</v>
      </c>
      <c r="AW900" s="14" t="s">
        <v>34</v>
      </c>
      <c r="AX900" s="14" t="s">
        <v>74</v>
      </c>
      <c r="AY900" s="267" t="s">
        <v>259</v>
      </c>
    </row>
    <row r="901" s="14" customFormat="1">
      <c r="A901" s="14"/>
      <c r="B901" s="257"/>
      <c r="C901" s="258"/>
      <c r="D901" s="243" t="s">
        <v>270</v>
      </c>
      <c r="E901" s="259" t="s">
        <v>21</v>
      </c>
      <c r="F901" s="260" t="s">
        <v>1387</v>
      </c>
      <c r="G901" s="258"/>
      <c r="H901" s="261">
        <v>1</v>
      </c>
      <c r="I901" s="262"/>
      <c r="J901" s="258"/>
      <c r="K901" s="258"/>
      <c r="L901" s="263"/>
      <c r="M901" s="264"/>
      <c r="N901" s="265"/>
      <c r="O901" s="265"/>
      <c r="P901" s="265"/>
      <c r="Q901" s="265"/>
      <c r="R901" s="265"/>
      <c r="S901" s="265"/>
      <c r="T901" s="266"/>
      <c r="U901" s="14"/>
      <c r="V901" s="14"/>
      <c r="W901" s="14"/>
      <c r="X901" s="14"/>
      <c r="Y901" s="14"/>
      <c r="Z901" s="14"/>
      <c r="AA901" s="14"/>
      <c r="AB901" s="14"/>
      <c r="AC901" s="14"/>
      <c r="AD901" s="14"/>
      <c r="AE901" s="14"/>
      <c r="AT901" s="267" t="s">
        <v>270</v>
      </c>
      <c r="AU901" s="267" t="s">
        <v>83</v>
      </c>
      <c r="AV901" s="14" t="s">
        <v>83</v>
      </c>
      <c r="AW901" s="14" t="s">
        <v>34</v>
      </c>
      <c r="AX901" s="14" t="s">
        <v>74</v>
      </c>
      <c r="AY901" s="267" t="s">
        <v>259</v>
      </c>
    </row>
    <row r="902" s="14" customFormat="1">
      <c r="A902" s="14"/>
      <c r="B902" s="257"/>
      <c r="C902" s="258"/>
      <c r="D902" s="243" t="s">
        <v>270</v>
      </c>
      <c r="E902" s="259" t="s">
        <v>21</v>
      </c>
      <c r="F902" s="260" t="s">
        <v>1388</v>
      </c>
      <c r="G902" s="258"/>
      <c r="H902" s="261">
        <v>1</v>
      </c>
      <c r="I902" s="262"/>
      <c r="J902" s="258"/>
      <c r="K902" s="258"/>
      <c r="L902" s="263"/>
      <c r="M902" s="264"/>
      <c r="N902" s="265"/>
      <c r="O902" s="265"/>
      <c r="P902" s="265"/>
      <c r="Q902" s="265"/>
      <c r="R902" s="265"/>
      <c r="S902" s="265"/>
      <c r="T902" s="266"/>
      <c r="U902" s="14"/>
      <c r="V902" s="14"/>
      <c r="W902" s="14"/>
      <c r="X902" s="14"/>
      <c r="Y902" s="14"/>
      <c r="Z902" s="14"/>
      <c r="AA902" s="14"/>
      <c r="AB902" s="14"/>
      <c r="AC902" s="14"/>
      <c r="AD902" s="14"/>
      <c r="AE902" s="14"/>
      <c r="AT902" s="267" t="s">
        <v>270</v>
      </c>
      <c r="AU902" s="267" t="s">
        <v>83</v>
      </c>
      <c r="AV902" s="14" t="s">
        <v>83</v>
      </c>
      <c r="AW902" s="14" t="s">
        <v>34</v>
      </c>
      <c r="AX902" s="14" t="s">
        <v>74</v>
      </c>
      <c r="AY902" s="267" t="s">
        <v>259</v>
      </c>
    </row>
    <row r="903" s="15" customFormat="1">
      <c r="A903" s="15"/>
      <c r="B903" s="268"/>
      <c r="C903" s="269"/>
      <c r="D903" s="243" t="s">
        <v>270</v>
      </c>
      <c r="E903" s="270" t="s">
        <v>21</v>
      </c>
      <c r="F903" s="271" t="s">
        <v>273</v>
      </c>
      <c r="G903" s="269"/>
      <c r="H903" s="272">
        <v>3</v>
      </c>
      <c r="I903" s="273"/>
      <c r="J903" s="269"/>
      <c r="K903" s="269"/>
      <c r="L903" s="274"/>
      <c r="M903" s="275"/>
      <c r="N903" s="276"/>
      <c r="O903" s="276"/>
      <c r="P903" s="276"/>
      <c r="Q903" s="276"/>
      <c r="R903" s="276"/>
      <c r="S903" s="276"/>
      <c r="T903" s="277"/>
      <c r="U903" s="15"/>
      <c r="V903" s="15"/>
      <c r="W903" s="15"/>
      <c r="X903" s="15"/>
      <c r="Y903" s="15"/>
      <c r="Z903" s="15"/>
      <c r="AA903" s="15"/>
      <c r="AB903" s="15"/>
      <c r="AC903" s="15"/>
      <c r="AD903" s="15"/>
      <c r="AE903" s="15"/>
      <c r="AT903" s="278" t="s">
        <v>270</v>
      </c>
      <c r="AU903" s="278" t="s">
        <v>83</v>
      </c>
      <c r="AV903" s="15" t="s">
        <v>266</v>
      </c>
      <c r="AW903" s="15" t="s">
        <v>34</v>
      </c>
      <c r="AX903" s="15" t="s">
        <v>81</v>
      </c>
      <c r="AY903" s="278" t="s">
        <v>259</v>
      </c>
    </row>
    <row r="904" s="2" customFormat="1" ht="16.5" customHeight="1">
      <c r="A904" s="40"/>
      <c r="B904" s="41"/>
      <c r="C904" s="280" t="s">
        <v>1389</v>
      </c>
      <c r="D904" s="280" t="s">
        <v>438</v>
      </c>
      <c r="E904" s="281" t="s">
        <v>1390</v>
      </c>
      <c r="F904" s="282" t="s">
        <v>1391</v>
      </c>
      <c r="G904" s="283" t="s">
        <v>358</v>
      </c>
      <c r="H904" s="284">
        <v>5.9880000000000004</v>
      </c>
      <c r="I904" s="285"/>
      <c r="J904" s="286">
        <f>ROUND(I904*H904,2)</f>
        <v>0</v>
      </c>
      <c r="K904" s="282" t="s">
        <v>401</v>
      </c>
      <c r="L904" s="287"/>
      <c r="M904" s="288" t="s">
        <v>21</v>
      </c>
      <c r="N904" s="289" t="s">
        <v>46</v>
      </c>
      <c r="O904" s="86"/>
      <c r="P904" s="239">
        <f>O904*H904</f>
        <v>0</v>
      </c>
      <c r="Q904" s="239">
        <v>0</v>
      </c>
      <c r="R904" s="239">
        <f>Q904*H904</f>
        <v>0</v>
      </c>
      <c r="S904" s="239">
        <v>0</v>
      </c>
      <c r="T904" s="240">
        <f>S904*H904</f>
        <v>0</v>
      </c>
      <c r="U904" s="40"/>
      <c r="V904" s="40"/>
      <c r="W904" s="40"/>
      <c r="X904" s="40"/>
      <c r="Y904" s="40"/>
      <c r="Z904" s="40"/>
      <c r="AA904" s="40"/>
      <c r="AB904" s="40"/>
      <c r="AC904" s="40"/>
      <c r="AD904" s="40"/>
      <c r="AE904" s="40"/>
      <c r="AR904" s="241" t="s">
        <v>455</v>
      </c>
      <c r="AT904" s="241" t="s">
        <v>438</v>
      </c>
      <c r="AU904" s="241" t="s">
        <v>83</v>
      </c>
      <c r="AY904" s="19" t="s">
        <v>259</v>
      </c>
      <c r="BE904" s="242">
        <f>IF(N904="základní",J904,0)</f>
        <v>0</v>
      </c>
      <c r="BF904" s="242">
        <f>IF(N904="snížená",J904,0)</f>
        <v>0</v>
      </c>
      <c r="BG904" s="242">
        <f>IF(N904="zákl. přenesená",J904,0)</f>
        <v>0</v>
      </c>
      <c r="BH904" s="242">
        <f>IF(N904="sníž. přenesená",J904,0)</f>
        <v>0</v>
      </c>
      <c r="BI904" s="242">
        <f>IF(N904="nulová",J904,0)</f>
        <v>0</v>
      </c>
      <c r="BJ904" s="19" t="s">
        <v>83</v>
      </c>
      <c r="BK904" s="242">
        <f>ROUND(I904*H904,2)</f>
        <v>0</v>
      </c>
      <c r="BL904" s="19" t="s">
        <v>355</v>
      </c>
      <c r="BM904" s="241" t="s">
        <v>1392</v>
      </c>
    </row>
    <row r="905" s="14" customFormat="1">
      <c r="A905" s="14"/>
      <c r="B905" s="257"/>
      <c r="C905" s="258"/>
      <c r="D905" s="243" t="s">
        <v>270</v>
      </c>
      <c r="E905" s="259" t="s">
        <v>21</v>
      </c>
      <c r="F905" s="260" t="s">
        <v>1393</v>
      </c>
      <c r="G905" s="258"/>
      <c r="H905" s="261">
        <v>1.823</v>
      </c>
      <c r="I905" s="262"/>
      <c r="J905" s="258"/>
      <c r="K905" s="258"/>
      <c r="L905" s="263"/>
      <c r="M905" s="264"/>
      <c r="N905" s="265"/>
      <c r="O905" s="265"/>
      <c r="P905" s="265"/>
      <c r="Q905" s="265"/>
      <c r="R905" s="265"/>
      <c r="S905" s="265"/>
      <c r="T905" s="266"/>
      <c r="U905" s="14"/>
      <c r="V905" s="14"/>
      <c r="W905" s="14"/>
      <c r="X905" s="14"/>
      <c r="Y905" s="14"/>
      <c r="Z905" s="14"/>
      <c r="AA905" s="14"/>
      <c r="AB905" s="14"/>
      <c r="AC905" s="14"/>
      <c r="AD905" s="14"/>
      <c r="AE905" s="14"/>
      <c r="AT905" s="267" t="s">
        <v>270</v>
      </c>
      <c r="AU905" s="267" t="s">
        <v>83</v>
      </c>
      <c r="AV905" s="14" t="s">
        <v>83</v>
      </c>
      <c r="AW905" s="14" t="s">
        <v>34</v>
      </c>
      <c r="AX905" s="14" t="s">
        <v>74</v>
      </c>
      <c r="AY905" s="267" t="s">
        <v>259</v>
      </c>
    </row>
    <row r="906" s="14" customFormat="1">
      <c r="A906" s="14"/>
      <c r="B906" s="257"/>
      <c r="C906" s="258"/>
      <c r="D906" s="243" t="s">
        <v>270</v>
      </c>
      <c r="E906" s="259" t="s">
        <v>21</v>
      </c>
      <c r="F906" s="260" t="s">
        <v>1394</v>
      </c>
      <c r="G906" s="258"/>
      <c r="H906" s="261">
        <v>2.1949999999999998</v>
      </c>
      <c r="I906" s="262"/>
      <c r="J906" s="258"/>
      <c r="K906" s="258"/>
      <c r="L906" s="263"/>
      <c r="M906" s="264"/>
      <c r="N906" s="265"/>
      <c r="O906" s="265"/>
      <c r="P906" s="265"/>
      <c r="Q906" s="265"/>
      <c r="R906" s="265"/>
      <c r="S906" s="265"/>
      <c r="T906" s="266"/>
      <c r="U906" s="14"/>
      <c r="V906" s="14"/>
      <c r="W906" s="14"/>
      <c r="X906" s="14"/>
      <c r="Y906" s="14"/>
      <c r="Z906" s="14"/>
      <c r="AA906" s="14"/>
      <c r="AB906" s="14"/>
      <c r="AC906" s="14"/>
      <c r="AD906" s="14"/>
      <c r="AE906" s="14"/>
      <c r="AT906" s="267" t="s">
        <v>270</v>
      </c>
      <c r="AU906" s="267" t="s">
        <v>83</v>
      </c>
      <c r="AV906" s="14" t="s">
        <v>83</v>
      </c>
      <c r="AW906" s="14" t="s">
        <v>34</v>
      </c>
      <c r="AX906" s="14" t="s">
        <v>74</v>
      </c>
      <c r="AY906" s="267" t="s">
        <v>259</v>
      </c>
    </row>
    <row r="907" s="14" customFormat="1">
      <c r="A907" s="14"/>
      <c r="B907" s="257"/>
      <c r="C907" s="258"/>
      <c r="D907" s="243" t="s">
        <v>270</v>
      </c>
      <c r="E907" s="259" t="s">
        <v>21</v>
      </c>
      <c r="F907" s="260" t="s">
        <v>1395</v>
      </c>
      <c r="G907" s="258"/>
      <c r="H907" s="261">
        <v>1.97</v>
      </c>
      <c r="I907" s="262"/>
      <c r="J907" s="258"/>
      <c r="K907" s="258"/>
      <c r="L907" s="263"/>
      <c r="M907" s="264"/>
      <c r="N907" s="265"/>
      <c r="O907" s="265"/>
      <c r="P907" s="265"/>
      <c r="Q907" s="265"/>
      <c r="R907" s="265"/>
      <c r="S907" s="265"/>
      <c r="T907" s="266"/>
      <c r="U907" s="14"/>
      <c r="V907" s="14"/>
      <c r="W907" s="14"/>
      <c r="X907" s="14"/>
      <c r="Y907" s="14"/>
      <c r="Z907" s="14"/>
      <c r="AA907" s="14"/>
      <c r="AB907" s="14"/>
      <c r="AC907" s="14"/>
      <c r="AD907" s="14"/>
      <c r="AE907" s="14"/>
      <c r="AT907" s="267" t="s">
        <v>270</v>
      </c>
      <c r="AU907" s="267" t="s">
        <v>83</v>
      </c>
      <c r="AV907" s="14" t="s">
        <v>83</v>
      </c>
      <c r="AW907" s="14" t="s">
        <v>34</v>
      </c>
      <c r="AX907" s="14" t="s">
        <v>74</v>
      </c>
      <c r="AY907" s="267" t="s">
        <v>259</v>
      </c>
    </row>
    <row r="908" s="15" customFormat="1">
      <c r="A908" s="15"/>
      <c r="B908" s="268"/>
      <c r="C908" s="269"/>
      <c r="D908" s="243" t="s">
        <v>270</v>
      </c>
      <c r="E908" s="270" t="s">
        <v>21</v>
      </c>
      <c r="F908" s="271" t="s">
        <v>273</v>
      </c>
      <c r="G908" s="269"/>
      <c r="H908" s="272">
        <v>5.9880000000000004</v>
      </c>
      <c r="I908" s="273"/>
      <c r="J908" s="269"/>
      <c r="K908" s="269"/>
      <c r="L908" s="274"/>
      <c r="M908" s="275"/>
      <c r="N908" s="276"/>
      <c r="O908" s="276"/>
      <c r="P908" s="276"/>
      <c r="Q908" s="276"/>
      <c r="R908" s="276"/>
      <c r="S908" s="276"/>
      <c r="T908" s="277"/>
      <c r="U908" s="15"/>
      <c r="V908" s="15"/>
      <c r="W908" s="15"/>
      <c r="X908" s="15"/>
      <c r="Y908" s="15"/>
      <c r="Z908" s="15"/>
      <c r="AA908" s="15"/>
      <c r="AB908" s="15"/>
      <c r="AC908" s="15"/>
      <c r="AD908" s="15"/>
      <c r="AE908" s="15"/>
      <c r="AT908" s="278" t="s">
        <v>270</v>
      </c>
      <c r="AU908" s="278" t="s">
        <v>83</v>
      </c>
      <c r="AV908" s="15" t="s">
        <v>266</v>
      </c>
      <c r="AW908" s="15" t="s">
        <v>34</v>
      </c>
      <c r="AX908" s="15" t="s">
        <v>81</v>
      </c>
      <c r="AY908" s="278" t="s">
        <v>259</v>
      </c>
    </row>
    <row r="909" s="2" customFormat="1" ht="33" customHeight="1">
      <c r="A909" s="40"/>
      <c r="B909" s="41"/>
      <c r="C909" s="230" t="s">
        <v>1396</v>
      </c>
      <c r="D909" s="230" t="s">
        <v>261</v>
      </c>
      <c r="E909" s="231" t="s">
        <v>1397</v>
      </c>
      <c r="F909" s="232" t="s">
        <v>1398</v>
      </c>
      <c r="G909" s="233" t="s">
        <v>432</v>
      </c>
      <c r="H909" s="234">
        <v>1</v>
      </c>
      <c r="I909" s="235"/>
      <c r="J909" s="236">
        <f>ROUND(I909*H909,2)</f>
        <v>0</v>
      </c>
      <c r="K909" s="232" t="s">
        <v>265</v>
      </c>
      <c r="L909" s="46"/>
      <c r="M909" s="237" t="s">
        <v>21</v>
      </c>
      <c r="N909" s="238" t="s">
        <v>46</v>
      </c>
      <c r="O909" s="86"/>
      <c r="P909" s="239">
        <f>O909*H909</f>
        <v>0</v>
      </c>
      <c r="Q909" s="239">
        <v>0.00088000000000000003</v>
      </c>
      <c r="R909" s="239">
        <f>Q909*H909</f>
        <v>0.00088000000000000003</v>
      </c>
      <c r="S909" s="239">
        <v>0</v>
      </c>
      <c r="T909" s="240">
        <f>S909*H909</f>
        <v>0</v>
      </c>
      <c r="U909" s="40"/>
      <c r="V909" s="40"/>
      <c r="W909" s="40"/>
      <c r="X909" s="40"/>
      <c r="Y909" s="40"/>
      <c r="Z909" s="40"/>
      <c r="AA909" s="40"/>
      <c r="AB909" s="40"/>
      <c r="AC909" s="40"/>
      <c r="AD909" s="40"/>
      <c r="AE909" s="40"/>
      <c r="AR909" s="241" t="s">
        <v>355</v>
      </c>
      <c r="AT909" s="241" t="s">
        <v>261</v>
      </c>
      <c r="AU909" s="241" t="s">
        <v>83</v>
      </c>
      <c r="AY909" s="19" t="s">
        <v>259</v>
      </c>
      <c r="BE909" s="242">
        <f>IF(N909="základní",J909,0)</f>
        <v>0</v>
      </c>
      <c r="BF909" s="242">
        <f>IF(N909="snížená",J909,0)</f>
        <v>0</v>
      </c>
      <c r="BG909" s="242">
        <f>IF(N909="zákl. přenesená",J909,0)</f>
        <v>0</v>
      </c>
      <c r="BH909" s="242">
        <f>IF(N909="sníž. přenesená",J909,0)</f>
        <v>0</v>
      </c>
      <c r="BI909" s="242">
        <f>IF(N909="nulová",J909,0)</f>
        <v>0</v>
      </c>
      <c r="BJ909" s="19" t="s">
        <v>83</v>
      </c>
      <c r="BK909" s="242">
        <f>ROUND(I909*H909,2)</f>
        <v>0</v>
      </c>
      <c r="BL909" s="19" t="s">
        <v>355</v>
      </c>
      <c r="BM909" s="241" t="s">
        <v>1399</v>
      </c>
    </row>
    <row r="910" s="2" customFormat="1">
      <c r="A910" s="40"/>
      <c r="B910" s="41"/>
      <c r="C910" s="42"/>
      <c r="D910" s="243" t="s">
        <v>268</v>
      </c>
      <c r="E910" s="42"/>
      <c r="F910" s="244" t="s">
        <v>1361</v>
      </c>
      <c r="G910" s="42"/>
      <c r="H910" s="42"/>
      <c r="I910" s="150"/>
      <c r="J910" s="42"/>
      <c r="K910" s="42"/>
      <c r="L910" s="46"/>
      <c r="M910" s="245"/>
      <c r="N910" s="246"/>
      <c r="O910" s="86"/>
      <c r="P910" s="86"/>
      <c r="Q910" s="86"/>
      <c r="R910" s="86"/>
      <c r="S910" s="86"/>
      <c r="T910" s="87"/>
      <c r="U910" s="40"/>
      <c r="V910" s="40"/>
      <c r="W910" s="40"/>
      <c r="X910" s="40"/>
      <c r="Y910" s="40"/>
      <c r="Z910" s="40"/>
      <c r="AA910" s="40"/>
      <c r="AB910" s="40"/>
      <c r="AC910" s="40"/>
      <c r="AD910" s="40"/>
      <c r="AE910" s="40"/>
      <c r="AT910" s="19" t="s">
        <v>268</v>
      </c>
      <c r="AU910" s="19" t="s">
        <v>83</v>
      </c>
    </row>
    <row r="911" s="14" customFormat="1">
      <c r="A911" s="14"/>
      <c r="B911" s="257"/>
      <c r="C911" s="258"/>
      <c r="D911" s="243" t="s">
        <v>270</v>
      </c>
      <c r="E911" s="259" t="s">
        <v>21</v>
      </c>
      <c r="F911" s="260" t="s">
        <v>1400</v>
      </c>
      <c r="G911" s="258"/>
      <c r="H911" s="261">
        <v>1</v>
      </c>
      <c r="I911" s="262"/>
      <c r="J911" s="258"/>
      <c r="K911" s="258"/>
      <c r="L911" s="263"/>
      <c r="M911" s="264"/>
      <c r="N911" s="265"/>
      <c r="O911" s="265"/>
      <c r="P911" s="265"/>
      <c r="Q911" s="265"/>
      <c r="R911" s="265"/>
      <c r="S911" s="265"/>
      <c r="T911" s="266"/>
      <c r="U911" s="14"/>
      <c r="V911" s="14"/>
      <c r="W911" s="14"/>
      <c r="X911" s="14"/>
      <c r="Y911" s="14"/>
      <c r="Z911" s="14"/>
      <c r="AA911" s="14"/>
      <c r="AB911" s="14"/>
      <c r="AC911" s="14"/>
      <c r="AD911" s="14"/>
      <c r="AE911" s="14"/>
      <c r="AT911" s="267" t="s">
        <v>270</v>
      </c>
      <c r="AU911" s="267" t="s">
        <v>83</v>
      </c>
      <c r="AV911" s="14" t="s">
        <v>83</v>
      </c>
      <c r="AW911" s="14" t="s">
        <v>34</v>
      </c>
      <c r="AX911" s="14" t="s">
        <v>74</v>
      </c>
      <c r="AY911" s="267" t="s">
        <v>259</v>
      </c>
    </row>
    <row r="912" s="15" customFormat="1">
      <c r="A912" s="15"/>
      <c r="B912" s="268"/>
      <c r="C912" s="269"/>
      <c r="D912" s="243" t="s">
        <v>270</v>
      </c>
      <c r="E912" s="270" t="s">
        <v>21</v>
      </c>
      <c r="F912" s="271" t="s">
        <v>273</v>
      </c>
      <c r="G912" s="269"/>
      <c r="H912" s="272">
        <v>1</v>
      </c>
      <c r="I912" s="273"/>
      <c r="J912" s="269"/>
      <c r="K912" s="269"/>
      <c r="L912" s="274"/>
      <c r="M912" s="275"/>
      <c r="N912" s="276"/>
      <c r="O912" s="276"/>
      <c r="P912" s="276"/>
      <c r="Q912" s="276"/>
      <c r="R912" s="276"/>
      <c r="S912" s="276"/>
      <c r="T912" s="277"/>
      <c r="U912" s="15"/>
      <c r="V912" s="15"/>
      <c r="W912" s="15"/>
      <c r="X912" s="15"/>
      <c r="Y912" s="15"/>
      <c r="Z912" s="15"/>
      <c r="AA912" s="15"/>
      <c r="AB912" s="15"/>
      <c r="AC912" s="15"/>
      <c r="AD912" s="15"/>
      <c r="AE912" s="15"/>
      <c r="AT912" s="278" t="s">
        <v>270</v>
      </c>
      <c r="AU912" s="278" t="s">
        <v>83</v>
      </c>
      <c r="AV912" s="15" t="s">
        <v>266</v>
      </c>
      <c r="AW912" s="15" t="s">
        <v>34</v>
      </c>
      <c r="AX912" s="15" t="s">
        <v>81</v>
      </c>
      <c r="AY912" s="278" t="s">
        <v>259</v>
      </c>
    </row>
    <row r="913" s="2" customFormat="1" ht="16.5" customHeight="1">
      <c r="A913" s="40"/>
      <c r="B913" s="41"/>
      <c r="C913" s="280" t="s">
        <v>1401</v>
      </c>
      <c r="D913" s="280" t="s">
        <v>438</v>
      </c>
      <c r="E913" s="281" t="s">
        <v>1402</v>
      </c>
      <c r="F913" s="282" t="s">
        <v>1403</v>
      </c>
      <c r="G913" s="283" t="s">
        <v>358</v>
      </c>
      <c r="H913" s="284">
        <v>3.3170000000000002</v>
      </c>
      <c r="I913" s="285"/>
      <c r="J913" s="286">
        <f>ROUND(I913*H913,2)</f>
        <v>0</v>
      </c>
      <c r="K913" s="282" t="s">
        <v>401</v>
      </c>
      <c r="L913" s="287"/>
      <c r="M913" s="288" t="s">
        <v>21</v>
      </c>
      <c r="N913" s="289" t="s">
        <v>46</v>
      </c>
      <c r="O913" s="86"/>
      <c r="P913" s="239">
        <f>O913*H913</f>
        <v>0</v>
      </c>
      <c r="Q913" s="239">
        <v>0</v>
      </c>
      <c r="R913" s="239">
        <f>Q913*H913</f>
        <v>0</v>
      </c>
      <c r="S913" s="239">
        <v>0</v>
      </c>
      <c r="T913" s="240">
        <f>S913*H913</f>
        <v>0</v>
      </c>
      <c r="U913" s="40"/>
      <c r="V913" s="40"/>
      <c r="W913" s="40"/>
      <c r="X913" s="40"/>
      <c r="Y913" s="40"/>
      <c r="Z913" s="40"/>
      <c r="AA913" s="40"/>
      <c r="AB913" s="40"/>
      <c r="AC913" s="40"/>
      <c r="AD913" s="40"/>
      <c r="AE913" s="40"/>
      <c r="AR913" s="241" t="s">
        <v>455</v>
      </c>
      <c r="AT913" s="241" t="s">
        <v>438</v>
      </c>
      <c r="AU913" s="241" t="s">
        <v>83</v>
      </c>
      <c r="AY913" s="19" t="s">
        <v>259</v>
      </c>
      <c r="BE913" s="242">
        <f>IF(N913="základní",J913,0)</f>
        <v>0</v>
      </c>
      <c r="BF913" s="242">
        <f>IF(N913="snížená",J913,0)</f>
        <v>0</v>
      </c>
      <c r="BG913" s="242">
        <f>IF(N913="zákl. přenesená",J913,0)</f>
        <v>0</v>
      </c>
      <c r="BH913" s="242">
        <f>IF(N913="sníž. přenesená",J913,0)</f>
        <v>0</v>
      </c>
      <c r="BI913" s="242">
        <f>IF(N913="nulová",J913,0)</f>
        <v>0</v>
      </c>
      <c r="BJ913" s="19" t="s">
        <v>83</v>
      </c>
      <c r="BK913" s="242">
        <f>ROUND(I913*H913,2)</f>
        <v>0</v>
      </c>
      <c r="BL913" s="19" t="s">
        <v>355</v>
      </c>
      <c r="BM913" s="241" t="s">
        <v>1404</v>
      </c>
    </row>
    <row r="914" s="14" customFormat="1">
      <c r="A914" s="14"/>
      <c r="B914" s="257"/>
      <c r="C914" s="258"/>
      <c r="D914" s="243" t="s">
        <v>270</v>
      </c>
      <c r="E914" s="259" t="s">
        <v>21</v>
      </c>
      <c r="F914" s="260" t="s">
        <v>1405</v>
      </c>
      <c r="G914" s="258"/>
      <c r="H914" s="261">
        <v>3.3170000000000002</v>
      </c>
      <c r="I914" s="262"/>
      <c r="J914" s="258"/>
      <c r="K914" s="258"/>
      <c r="L914" s="263"/>
      <c r="M914" s="264"/>
      <c r="N914" s="265"/>
      <c r="O914" s="265"/>
      <c r="P914" s="265"/>
      <c r="Q914" s="265"/>
      <c r="R914" s="265"/>
      <c r="S914" s="265"/>
      <c r="T914" s="266"/>
      <c r="U914" s="14"/>
      <c r="V914" s="14"/>
      <c r="W914" s="14"/>
      <c r="X914" s="14"/>
      <c r="Y914" s="14"/>
      <c r="Z914" s="14"/>
      <c r="AA914" s="14"/>
      <c r="AB914" s="14"/>
      <c r="AC914" s="14"/>
      <c r="AD914" s="14"/>
      <c r="AE914" s="14"/>
      <c r="AT914" s="267" t="s">
        <v>270</v>
      </c>
      <c r="AU914" s="267" t="s">
        <v>83</v>
      </c>
      <c r="AV914" s="14" t="s">
        <v>83</v>
      </c>
      <c r="AW914" s="14" t="s">
        <v>34</v>
      </c>
      <c r="AX914" s="14" t="s">
        <v>74</v>
      </c>
      <c r="AY914" s="267" t="s">
        <v>259</v>
      </c>
    </row>
    <row r="915" s="15" customFormat="1">
      <c r="A915" s="15"/>
      <c r="B915" s="268"/>
      <c r="C915" s="269"/>
      <c r="D915" s="243" t="s">
        <v>270</v>
      </c>
      <c r="E915" s="270" t="s">
        <v>21</v>
      </c>
      <c r="F915" s="271" t="s">
        <v>273</v>
      </c>
      <c r="G915" s="269"/>
      <c r="H915" s="272">
        <v>3.3170000000000002</v>
      </c>
      <c r="I915" s="273"/>
      <c r="J915" s="269"/>
      <c r="K915" s="269"/>
      <c r="L915" s="274"/>
      <c r="M915" s="275"/>
      <c r="N915" s="276"/>
      <c r="O915" s="276"/>
      <c r="P915" s="276"/>
      <c r="Q915" s="276"/>
      <c r="R915" s="276"/>
      <c r="S915" s="276"/>
      <c r="T915" s="277"/>
      <c r="U915" s="15"/>
      <c r="V915" s="15"/>
      <c r="W915" s="15"/>
      <c r="X915" s="15"/>
      <c r="Y915" s="15"/>
      <c r="Z915" s="15"/>
      <c r="AA915" s="15"/>
      <c r="AB915" s="15"/>
      <c r="AC915" s="15"/>
      <c r="AD915" s="15"/>
      <c r="AE915" s="15"/>
      <c r="AT915" s="278" t="s">
        <v>270</v>
      </c>
      <c r="AU915" s="278" t="s">
        <v>83</v>
      </c>
      <c r="AV915" s="15" t="s">
        <v>266</v>
      </c>
      <c r="AW915" s="15" t="s">
        <v>34</v>
      </c>
      <c r="AX915" s="15" t="s">
        <v>81</v>
      </c>
      <c r="AY915" s="278" t="s">
        <v>259</v>
      </c>
    </row>
    <row r="916" s="2" customFormat="1" ht="16.5" customHeight="1">
      <c r="A916" s="40"/>
      <c r="B916" s="41"/>
      <c r="C916" s="230" t="s">
        <v>1406</v>
      </c>
      <c r="D916" s="230" t="s">
        <v>261</v>
      </c>
      <c r="E916" s="231" t="s">
        <v>1407</v>
      </c>
      <c r="F916" s="232" t="s">
        <v>1408</v>
      </c>
      <c r="G916" s="233" t="s">
        <v>933</v>
      </c>
      <c r="H916" s="234">
        <v>14</v>
      </c>
      <c r="I916" s="235"/>
      <c r="J916" s="236">
        <f>ROUND(I916*H916,2)</f>
        <v>0</v>
      </c>
      <c r="K916" s="232" t="s">
        <v>401</v>
      </c>
      <c r="L916" s="46"/>
      <c r="M916" s="237" t="s">
        <v>21</v>
      </c>
      <c r="N916" s="238" t="s">
        <v>46</v>
      </c>
      <c r="O916" s="86"/>
      <c r="P916" s="239">
        <f>O916*H916</f>
        <v>0</v>
      </c>
      <c r="Q916" s="239">
        <v>0.001</v>
      </c>
      <c r="R916" s="239">
        <f>Q916*H916</f>
        <v>0.014</v>
      </c>
      <c r="S916" s="239">
        <v>0</v>
      </c>
      <c r="T916" s="240">
        <f>S916*H916</f>
        <v>0</v>
      </c>
      <c r="U916" s="40"/>
      <c r="V916" s="40"/>
      <c r="W916" s="40"/>
      <c r="X916" s="40"/>
      <c r="Y916" s="40"/>
      <c r="Z916" s="40"/>
      <c r="AA916" s="40"/>
      <c r="AB916" s="40"/>
      <c r="AC916" s="40"/>
      <c r="AD916" s="40"/>
      <c r="AE916" s="40"/>
      <c r="AR916" s="241" t="s">
        <v>355</v>
      </c>
      <c r="AT916" s="241" t="s">
        <v>261</v>
      </c>
      <c r="AU916" s="241" t="s">
        <v>83</v>
      </c>
      <c r="AY916" s="19" t="s">
        <v>259</v>
      </c>
      <c r="BE916" s="242">
        <f>IF(N916="základní",J916,0)</f>
        <v>0</v>
      </c>
      <c r="BF916" s="242">
        <f>IF(N916="snížená",J916,0)</f>
        <v>0</v>
      </c>
      <c r="BG916" s="242">
        <f>IF(N916="zákl. přenesená",J916,0)</f>
        <v>0</v>
      </c>
      <c r="BH916" s="242">
        <f>IF(N916="sníž. přenesená",J916,0)</f>
        <v>0</v>
      </c>
      <c r="BI916" s="242">
        <f>IF(N916="nulová",J916,0)</f>
        <v>0</v>
      </c>
      <c r="BJ916" s="19" t="s">
        <v>83</v>
      </c>
      <c r="BK916" s="242">
        <f>ROUND(I916*H916,2)</f>
        <v>0</v>
      </c>
      <c r="BL916" s="19" t="s">
        <v>355</v>
      </c>
      <c r="BM916" s="241" t="s">
        <v>1409</v>
      </c>
    </row>
    <row r="917" s="2" customFormat="1" ht="33" customHeight="1">
      <c r="A917" s="40"/>
      <c r="B917" s="41"/>
      <c r="C917" s="230" t="s">
        <v>1410</v>
      </c>
      <c r="D917" s="230" t="s">
        <v>261</v>
      </c>
      <c r="E917" s="231" t="s">
        <v>1411</v>
      </c>
      <c r="F917" s="232" t="s">
        <v>1412</v>
      </c>
      <c r="G917" s="233" t="s">
        <v>432</v>
      </c>
      <c r="H917" s="234">
        <v>9</v>
      </c>
      <c r="I917" s="235"/>
      <c r="J917" s="236">
        <f>ROUND(I917*H917,2)</f>
        <v>0</v>
      </c>
      <c r="K917" s="232" t="s">
        <v>265</v>
      </c>
      <c r="L917" s="46"/>
      <c r="M917" s="237" t="s">
        <v>21</v>
      </c>
      <c r="N917" s="238" t="s">
        <v>46</v>
      </c>
      <c r="O917" s="86"/>
      <c r="P917" s="239">
        <f>O917*H917</f>
        <v>0</v>
      </c>
      <c r="Q917" s="239">
        <v>0</v>
      </c>
      <c r="R917" s="239">
        <f>Q917*H917</f>
        <v>0</v>
      </c>
      <c r="S917" s="239">
        <v>0</v>
      </c>
      <c r="T917" s="240">
        <f>S917*H917</f>
        <v>0</v>
      </c>
      <c r="U917" s="40"/>
      <c r="V917" s="40"/>
      <c r="W917" s="40"/>
      <c r="X917" s="40"/>
      <c r="Y917" s="40"/>
      <c r="Z917" s="40"/>
      <c r="AA917" s="40"/>
      <c r="AB917" s="40"/>
      <c r="AC917" s="40"/>
      <c r="AD917" s="40"/>
      <c r="AE917" s="40"/>
      <c r="AR917" s="241" t="s">
        <v>355</v>
      </c>
      <c r="AT917" s="241" t="s">
        <v>261</v>
      </c>
      <c r="AU917" s="241" t="s">
        <v>83</v>
      </c>
      <c r="AY917" s="19" t="s">
        <v>259</v>
      </c>
      <c r="BE917" s="242">
        <f>IF(N917="základní",J917,0)</f>
        <v>0</v>
      </c>
      <c r="BF917" s="242">
        <f>IF(N917="snížená",J917,0)</f>
        <v>0</v>
      </c>
      <c r="BG917" s="242">
        <f>IF(N917="zákl. přenesená",J917,0)</f>
        <v>0</v>
      </c>
      <c r="BH917" s="242">
        <f>IF(N917="sníž. přenesená",J917,0)</f>
        <v>0</v>
      </c>
      <c r="BI917" s="242">
        <f>IF(N917="nulová",J917,0)</f>
        <v>0</v>
      </c>
      <c r="BJ917" s="19" t="s">
        <v>83</v>
      </c>
      <c r="BK917" s="242">
        <f>ROUND(I917*H917,2)</f>
        <v>0</v>
      </c>
      <c r="BL917" s="19" t="s">
        <v>355</v>
      </c>
      <c r="BM917" s="241" t="s">
        <v>1413</v>
      </c>
    </row>
    <row r="918" s="2" customFormat="1">
      <c r="A918" s="40"/>
      <c r="B918" s="41"/>
      <c r="C918" s="42"/>
      <c r="D918" s="243" t="s">
        <v>268</v>
      </c>
      <c r="E918" s="42"/>
      <c r="F918" s="244" t="s">
        <v>1414</v>
      </c>
      <c r="G918" s="42"/>
      <c r="H918" s="42"/>
      <c r="I918" s="150"/>
      <c r="J918" s="42"/>
      <c r="K918" s="42"/>
      <c r="L918" s="46"/>
      <c r="M918" s="245"/>
      <c r="N918" s="246"/>
      <c r="O918" s="86"/>
      <c r="P918" s="86"/>
      <c r="Q918" s="86"/>
      <c r="R918" s="86"/>
      <c r="S918" s="86"/>
      <c r="T918" s="87"/>
      <c r="U918" s="40"/>
      <c r="V918" s="40"/>
      <c r="W918" s="40"/>
      <c r="X918" s="40"/>
      <c r="Y918" s="40"/>
      <c r="Z918" s="40"/>
      <c r="AA918" s="40"/>
      <c r="AB918" s="40"/>
      <c r="AC918" s="40"/>
      <c r="AD918" s="40"/>
      <c r="AE918" s="40"/>
      <c r="AT918" s="19" t="s">
        <v>268</v>
      </c>
      <c r="AU918" s="19" t="s">
        <v>83</v>
      </c>
    </row>
    <row r="919" s="14" customFormat="1">
      <c r="A919" s="14"/>
      <c r="B919" s="257"/>
      <c r="C919" s="258"/>
      <c r="D919" s="243" t="s">
        <v>270</v>
      </c>
      <c r="E919" s="259" t="s">
        <v>21</v>
      </c>
      <c r="F919" s="260" t="s">
        <v>310</v>
      </c>
      <c r="G919" s="258"/>
      <c r="H919" s="261">
        <v>9</v>
      </c>
      <c r="I919" s="262"/>
      <c r="J919" s="258"/>
      <c r="K919" s="258"/>
      <c r="L919" s="263"/>
      <c r="M919" s="264"/>
      <c r="N919" s="265"/>
      <c r="O919" s="265"/>
      <c r="P919" s="265"/>
      <c r="Q919" s="265"/>
      <c r="R919" s="265"/>
      <c r="S919" s="265"/>
      <c r="T919" s="266"/>
      <c r="U919" s="14"/>
      <c r="V919" s="14"/>
      <c r="W919" s="14"/>
      <c r="X919" s="14"/>
      <c r="Y919" s="14"/>
      <c r="Z919" s="14"/>
      <c r="AA919" s="14"/>
      <c r="AB919" s="14"/>
      <c r="AC919" s="14"/>
      <c r="AD919" s="14"/>
      <c r="AE919" s="14"/>
      <c r="AT919" s="267" t="s">
        <v>270</v>
      </c>
      <c r="AU919" s="267" t="s">
        <v>83</v>
      </c>
      <c r="AV919" s="14" t="s">
        <v>83</v>
      </c>
      <c r="AW919" s="14" t="s">
        <v>34</v>
      </c>
      <c r="AX919" s="14" t="s">
        <v>74</v>
      </c>
      <c r="AY919" s="267" t="s">
        <v>259</v>
      </c>
    </row>
    <row r="920" s="15" customFormat="1">
      <c r="A920" s="15"/>
      <c r="B920" s="268"/>
      <c r="C920" s="269"/>
      <c r="D920" s="243" t="s">
        <v>270</v>
      </c>
      <c r="E920" s="270" t="s">
        <v>21</v>
      </c>
      <c r="F920" s="271" t="s">
        <v>273</v>
      </c>
      <c r="G920" s="269"/>
      <c r="H920" s="272">
        <v>9</v>
      </c>
      <c r="I920" s="273"/>
      <c r="J920" s="269"/>
      <c r="K920" s="269"/>
      <c r="L920" s="274"/>
      <c r="M920" s="275"/>
      <c r="N920" s="276"/>
      <c r="O920" s="276"/>
      <c r="P920" s="276"/>
      <c r="Q920" s="276"/>
      <c r="R920" s="276"/>
      <c r="S920" s="276"/>
      <c r="T920" s="277"/>
      <c r="U920" s="15"/>
      <c r="V920" s="15"/>
      <c r="W920" s="15"/>
      <c r="X920" s="15"/>
      <c r="Y920" s="15"/>
      <c r="Z920" s="15"/>
      <c r="AA920" s="15"/>
      <c r="AB920" s="15"/>
      <c r="AC920" s="15"/>
      <c r="AD920" s="15"/>
      <c r="AE920" s="15"/>
      <c r="AT920" s="278" t="s">
        <v>270</v>
      </c>
      <c r="AU920" s="278" t="s">
        <v>83</v>
      </c>
      <c r="AV920" s="15" t="s">
        <v>266</v>
      </c>
      <c r="AW920" s="15" t="s">
        <v>34</v>
      </c>
      <c r="AX920" s="15" t="s">
        <v>81</v>
      </c>
      <c r="AY920" s="278" t="s">
        <v>259</v>
      </c>
    </row>
    <row r="921" s="2" customFormat="1" ht="16.5" customHeight="1">
      <c r="A921" s="40"/>
      <c r="B921" s="41"/>
      <c r="C921" s="280" t="s">
        <v>1415</v>
      </c>
      <c r="D921" s="280" t="s">
        <v>438</v>
      </c>
      <c r="E921" s="281" t="s">
        <v>1416</v>
      </c>
      <c r="F921" s="282" t="s">
        <v>1417</v>
      </c>
      <c r="G921" s="283" t="s">
        <v>449</v>
      </c>
      <c r="H921" s="284">
        <v>8.3000000000000007</v>
      </c>
      <c r="I921" s="285"/>
      <c r="J921" s="286">
        <f>ROUND(I921*H921,2)</f>
        <v>0</v>
      </c>
      <c r="K921" s="282" t="s">
        <v>265</v>
      </c>
      <c r="L921" s="287"/>
      <c r="M921" s="288" t="s">
        <v>21</v>
      </c>
      <c r="N921" s="289" t="s">
        <v>46</v>
      </c>
      <c r="O921" s="86"/>
      <c r="P921" s="239">
        <f>O921*H921</f>
        <v>0</v>
      </c>
      <c r="Q921" s="239">
        <v>0.0011000000000000001</v>
      </c>
      <c r="R921" s="239">
        <f>Q921*H921</f>
        <v>0.009130000000000001</v>
      </c>
      <c r="S921" s="239">
        <v>0</v>
      </c>
      <c r="T921" s="240">
        <f>S921*H921</f>
        <v>0</v>
      </c>
      <c r="U921" s="40"/>
      <c r="V921" s="40"/>
      <c r="W921" s="40"/>
      <c r="X921" s="40"/>
      <c r="Y921" s="40"/>
      <c r="Z921" s="40"/>
      <c r="AA921" s="40"/>
      <c r="AB921" s="40"/>
      <c r="AC921" s="40"/>
      <c r="AD921" s="40"/>
      <c r="AE921" s="40"/>
      <c r="AR921" s="241" t="s">
        <v>455</v>
      </c>
      <c r="AT921" s="241" t="s">
        <v>438</v>
      </c>
      <c r="AU921" s="241" t="s">
        <v>83</v>
      </c>
      <c r="AY921" s="19" t="s">
        <v>259</v>
      </c>
      <c r="BE921" s="242">
        <f>IF(N921="základní",J921,0)</f>
        <v>0</v>
      </c>
      <c r="BF921" s="242">
        <f>IF(N921="snížená",J921,0)</f>
        <v>0</v>
      </c>
      <c r="BG921" s="242">
        <f>IF(N921="zákl. přenesená",J921,0)</f>
        <v>0</v>
      </c>
      <c r="BH921" s="242">
        <f>IF(N921="sníž. přenesená",J921,0)</f>
        <v>0</v>
      </c>
      <c r="BI921" s="242">
        <f>IF(N921="nulová",J921,0)</f>
        <v>0</v>
      </c>
      <c r="BJ921" s="19" t="s">
        <v>83</v>
      </c>
      <c r="BK921" s="242">
        <f>ROUND(I921*H921,2)</f>
        <v>0</v>
      </c>
      <c r="BL921" s="19" t="s">
        <v>355</v>
      </c>
      <c r="BM921" s="241" t="s">
        <v>1418</v>
      </c>
    </row>
    <row r="922" s="14" customFormat="1">
      <c r="A922" s="14"/>
      <c r="B922" s="257"/>
      <c r="C922" s="258"/>
      <c r="D922" s="243" t="s">
        <v>270</v>
      </c>
      <c r="E922" s="259" t="s">
        <v>21</v>
      </c>
      <c r="F922" s="260" t="s">
        <v>1419</v>
      </c>
      <c r="G922" s="258"/>
      <c r="H922" s="261">
        <v>6.2999999999999998</v>
      </c>
      <c r="I922" s="262"/>
      <c r="J922" s="258"/>
      <c r="K922" s="258"/>
      <c r="L922" s="263"/>
      <c r="M922" s="264"/>
      <c r="N922" s="265"/>
      <c r="O922" s="265"/>
      <c r="P922" s="265"/>
      <c r="Q922" s="265"/>
      <c r="R922" s="265"/>
      <c r="S922" s="265"/>
      <c r="T922" s="266"/>
      <c r="U922" s="14"/>
      <c r="V922" s="14"/>
      <c r="W922" s="14"/>
      <c r="X922" s="14"/>
      <c r="Y922" s="14"/>
      <c r="Z922" s="14"/>
      <c r="AA922" s="14"/>
      <c r="AB922" s="14"/>
      <c r="AC922" s="14"/>
      <c r="AD922" s="14"/>
      <c r="AE922" s="14"/>
      <c r="AT922" s="267" t="s">
        <v>270</v>
      </c>
      <c r="AU922" s="267" t="s">
        <v>83</v>
      </c>
      <c r="AV922" s="14" t="s">
        <v>83</v>
      </c>
      <c r="AW922" s="14" t="s">
        <v>34</v>
      </c>
      <c r="AX922" s="14" t="s">
        <v>74</v>
      </c>
      <c r="AY922" s="267" t="s">
        <v>259</v>
      </c>
    </row>
    <row r="923" s="14" customFormat="1">
      <c r="A923" s="14"/>
      <c r="B923" s="257"/>
      <c r="C923" s="258"/>
      <c r="D923" s="243" t="s">
        <v>270</v>
      </c>
      <c r="E923" s="259" t="s">
        <v>21</v>
      </c>
      <c r="F923" s="260" t="s">
        <v>1420</v>
      </c>
      <c r="G923" s="258"/>
      <c r="H923" s="261">
        <v>2</v>
      </c>
      <c r="I923" s="262"/>
      <c r="J923" s="258"/>
      <c r="K923" s="258"/>
      <c r="L923" s="263"/>
      <c r="M923" s="264"/>
      <c r="N923" s="265"/>
      <c r="O923" s="265"/>
      <c r="P923" s="265"/>
      <c r="Q923" s="265"/>
      <c r="R923" s="265"/>
      <c r="S923" s="265"/>
      <c r="T923" s="266"/>
      <c r="U923" s="14"/>
      <c r="V923" s="14"/>
      <c r="W923" s="14"/>
      <c r="X923" s="14"/>
      <c r="Y923" s="14"/>
      <c r="Z923" s="14"/>
      <c r="AA923" s="14"/>
      <c r="AB923" s="14"/>
      <c r="AC923" s="14"/>
      <c r="AD923" s="14"/>
      <c r="AE923" s="14"/>
      <c r="AT923" s="267" t="s">
        <v>270</v>
      </c>
      <c r="AU923" s="267" t="s">
        <v>83</v>
      </c>
      <c r="AV923" s="14" t="s">
        <v>83</v>
      </c>
      <c r="AW923" s="14" t="s">
        <v>34</v>
      </c>
      <c r="AX923" s="14" t="s">
        <v>74</v>
      </c>
      <c r="AY923" s="267" t="s">
        <v>259</v>
      </c>
    </row>
    <row r="924" s="15" customFormat="1">
      <c r="A924" s="15"/>
      <c r="B924" s="268"/>
      <c r="C924" s="269"/>
      <c r="D924" s="243" t="s">
        <v>270</v>
      </c>
      <c r="E924" s="270" t="s">
        <v>21</v>
      </c>
      <c r="F924" s="271" t="s">
        <v>273</v>
      </c>
      <c r="G924" s="269"/>
      <c r="H924" s="272">
        <v>8.3000000000000007</v>
      </c>
      <c r="I924" s="273"/>
      <c r="J924" s="269"/>
      <c r="K924" s="269"/>
      <c r="L924" s="274"/>
      <c r="M924" s="275"/>
      <c r="N924" s="276"/>
      <c r="O924" s="276"/>
      <c r="P924" s="276"/>
      <c r="Q924" s="276"/>
      <c r="R924" s="276"/>
      <c r="S924" s="276"/>
      <c r="T924" s="277"/>
      <c r="U924" s="15"/>
      <c r="V924" s="15"/>
      <c r="W924" s="15"/>
      <c r="X924" s="15"/>
      <c r="Y924" s="15"/>
      <c r="Z924" s="15"/>
      <c r="AA924" s="15"/>
      <c r="AB924" s="15"/>
      <c r="AC924" s="15"/>
      <c r="AD924" s="15"/>
      <c r="AE924" s="15"/>
      <c r="AT924" s="278" t="s">
        <v>270</v>
      </c>
      <c r="AU924" s="278" t="s">
        <v>83</v>
      </c>
      <c r="AV924" s="15" t="s">
        <v>266</v>
      </c>
      <c r="AW924" s="15" t="s">
        <v>34</v>
      </c>
      <c r="AX924" s="15" t="s">
        <v>81</v>
      </c>
      <c r="AY924" s="278" t="s">
        <v>259</v>
      </c>
    </row>
    <row r="925" s="2" customFormat="1" ht="33" customHeight="1">
      <c r="A925" s="40"/>
      <c r="B925" s="41"/>
      <c r="C925" s="230" t="s">
        <v>1421</v>
      </c>
      <c r="D925" s="230" t="s">
        <v>261</v>
      </c>
      <c r="E925" s="231" t="s">
        <v>1422</v>
      </c>
      <c r="F925" s="232" t="s">
        <v>1423</v>
      </c>
      <c r="G925" s="233" t="s">
        <v>432</v>
      </c>
      <c r="H925" s="234">
        <v>7</v>
      </c>
      <c r="I925" s="235"/>
      <c r="J925" s="236">
        <f>ROUND(I925*H925,2)</f>
        <v>0</v>
      </c>
      <c r="K925" s="232" t="s">
        <v>265</v>
      </c>
      <c r="L925" s="46"/>
      <c r="M925" s="237" t="s">
        <v>21</v>
      </c>
      <c r="N925" s="238" t="s">
        <v>46</v>
      </c>
      <c r="O925" s="86"/>
      <c r="P925" s="239">
        <f>O925*H925</f>
        <v>0</v>
      </c>
      <c r="Q925" s="239">
        <v>0</v>
      </c>
      <c r="R925" s="239">
        <f>Q925*H925</f>
        <v>0</v>
      </c>
      <c r="S925" s="239">
        <v>0</v>
      </c>
      <c r="T925" s="240">
        <f>S925*H925</f>
        <v>0</v>
      </c>
      <c r="U925" s="40"/>
      <c r="V925" s="40"/>
      <c r="W925" s="40"/>
      <c r="X925" s="40"/>
      <c r="Y925" s="40"/>
      <c r="Z925" s="40"/>
      <c r="AA925" s="40"/>
      <c r="AB925" s="40"/>
      <c r="AC925" s="40"/>
      <c r="AD925" s="40"/>
      <c r="AE925" s="40"/>
      <c r="AR925" s="241" t="s">
        <v>355</v>
      </c>
      <c r="AT925" s="241" t="s">
        <v>261</v>
      </c>
      <c r="AU925" s="241" t="s">
        <v>83</v>
      </c>
      <c r="AY925" s="19" t="s">
        <v>259</v>
      </c>
      <c r="BE925" s="242">
        <f>IF(N925="základní",J925,0)</f>
        <v>0</v>
      </c>
      <c r="BF925" s="242">
        <f>IF(N925="snížená",J925,0)</f>
        <v>0</v>
      </c>
      <c r="BG925" s="242">
        <f>IF(N925="zákl. přenesená",J925,0)</f>
        <v>0</v>
      </c>
      <c r="BH925" s="242">
        <f>IF(N925="sníž. přenesená",J925,0)</f>
        <v>0</v>
      </c>
      <c r="BI925" s="242">
        <f>IF(N925="nulová",J925,0)</f>
        <v>0</v>
      </c>
      <c r="BJ925" s="19" t="s">
        <v>83</v>
      </c>
      <c r="BK925" s="242">
        <f>ROUND(I925*H925,2)</f>
        <v>0</v>
      </c>
      <c r="BL925" s="19" t="s">
        <v>355</v>
      </c>
      <c r="BM925" s="241" t="s">
        <v>1424</v>
      </c>
    </row>
    <row r="926" s="2" customFormat="1">
      <c r="A926" s="40"/>
      <c r="B926" s="41"/>
      <c r="C926" s="42"/>
      <c r="D926" s="243" t="s">
        <v>268</v>
      </c>
      <c r="E926" s="42"/>
      <c r="F926" s="244" t="s">
        <v>1414</v>
      </c>
      <c r="G926" s="42"/>
      <c r="H926" s="42"/>
      <c r="I926" s="150"/>
      <c r="J926" s="42"/>
      <c r="K926" s="42"/>
      <c r="L926" s="46"/>
      <c r="M926" s="245"/>
      <c r="N926" s="246"/>
      <c r="O926" s="86"/>
      <c r="P926" s="86"/>
      <c r="Q926" s="86"/>
      <c r="R926" s="86"/>
      <c r="S926" s="86"/>
      <c r="T926" s="87"/>
      <c r="U926" s="40"/>
      <c r="V926" s="40"/>
      <c r="W926" s="40"/>
      <c r="X926" s="40"/>
      <c r="Y926" s="40"/>
      <c r="Z926" s="40"/>
      <c r="AA926" s="40"/>
      <c r="AB926" s="40"/>
      <c r="AC926" s="40"/>
      <c r="AD926" s="40"/>
      <c r="AE926" s="40"/>
      <c r="AT926" s="19" t="s">
        <v>268</v>
      </c>
      <c r="AU926" s="19" t="s">
        <v>83</v>
      </c>
    </row>
    <row r="927" s="2" customFormat="1" ht="16.5" customHeight="1">
      <c r="A927" s="40"/>
      <c r="B927" s="41"/>
      <c r="C927" s="280" t="s">
        <v>1425</v>
      </c>
      <c r="D927" s="280" t="s">
        <v>438</v>
      </c>
      <c r="E927" s="281" t="s">
        <v>1416</v>
      </c>
      <c r="F927" s="282" t="s">
        <v>1417</v>
      </c>
      <c r="G927" s="283" t="s">
        <v>449</v>
      </c>
      <c r="H927" s="284">
        <v>10.5</v>
      </c>
      <c r="I927" s="285"/>
      <c r="J927" s="286">
        <f>ROUND(I927*H927,2)</f>
        <v>0</v>
      </c>
      <c r="K927" s="282" t="s">
        <v>265</v>
      </c>
      <c r="L927" s="287"/>
      <c r="M927" s="288" t="s">
        <v>21</v>
      </c>
      <c r="N927" s="289" t="s">
        <v>46</v>
      </c>
      <c r="O927" s="86"/>
      <c r="P927" s="239">
        <f>O927*H927</f>
        <v>0</v>
      </c>
      <c r="Q927" s="239">
        <v>0.0011000000000000001</v>
      </c>
      <c r="R927" s="239">
        <f>Q927*H927</f>
        <v>0.011550000000000001</v>
      </c>
      <c r="S927" s="239">
        <v>0</v>
      </c>
      <c r="T927" s="240">
        <f>S927*H927</f>
        <v>0</v>
      </c>
      <c r="U927" s="40"/>
      <c r="V927" s="40"/>
      <c r="W927" s="40"/>
      <c r="X927" s="40"/>
      <c r="Y927" s="40"/>
      <c r="Z927" s="40"/>
      <c r="AA927" s="40"/>
      <c r="AB927" s="40"/>
      <c r="AC927" s="40"/>
      <c r="AD927" s="40"/>
      <c r="AE927" s="40"/>
      <c r="AR927" s="241" t="s">
        <v>455</v>
      </c>
      <c r="AT927" s="241" t="s">
        <v>438</v>
      </c>
      <c r="AU927" s="241" t="s">
        <v>83</v>
      </c>
      <c r="AY927" s="19" t="s">
        <v>259</v>
      </c>
      <c r="BE927" s="242">
        <f>IF(N927="základní",J927,0)</f>
        <v>0</v>
      </c>
      <c r="BF927" s="242">
        <f>IF(N927="snížená",J927,0)</f>
        <v>0</v>
      </c>
      <c r="BG927" s="242">
        <f>IF(N927="zákl. přenesená",J927,0)</f>
        <v>0</v>
      </c>
      <c r="BH927" s="242">
        <f>IF(N927="sníž. přenesená",J927,0)</f>
        <v>0</v>
      </c>
      <c r="BI927" s="242">
        <f>IF(N927="nulová",J927,0)</f>
        <v>0</v>
      </c>
      <c r="BJ927" s="19" t="s">
        <v>83</v>
      </c>
      <c r="BK927" s="242">
        <f>ROUND(I927*H927,2)</f>
        <v>0</v>
      </c>
      <c r="BL927" s="19" t="s">
        <v>355</v>
      </c>
      <c r="BM927" s="241" t="s">
        <v>1426</v>
      </c>
    </row>
    <row r="928" s="14" customFormat="1">
      <c r="A928" s="14"/>
      <c r="B928" s="257"/>
      <c r="C928" s="258"/>
      <c r="D928" s="243" t="s">
        <v>270</v>
      </c>
      <c r="E928" s="259" t="s">
        <v>21</v>
      </c>
      <c r="F928" s="260" t="s">
        <v>1427</v>
      </c>
      <c r="G928" s="258"/>
      <c r="H928" s="261">
        <v>10.5</v>
      </c>
      <c r="I928" s="262"/>
      <c r="J928" s="258"/>
      <c r="K928" s="258"/>
      <c r="L928" s="263"/>
      <c r="M928" s="264"/>
      <c r="N928" s="265"/>
      <c r="O928" s="265"/>
      <c r="P928" s="265"/>
      <c r="Q928" s="265"/>
      <c r="R928" s="265"/>
      <c r="S928" s="265"/>
      <c r="T928" s="266"/>
      <c r="U928" s="14"/>
      <c r="V928" s="14"/>
      <c r="W928" s="14"/>
      <c r="X928" s="14"/>
      <c r="Y928" s="14"/>
      <c r="Z928" s="14"/>
      <c r="AA928" s="14"/>
      <c r="AB928" s="14"/>
      <c r="AC928" s="14"/>
      <c r="AD928" s="14"/>
      <c r="AE928" s="14"/>
      <c r="AT928" s="267" t="s">
        <v>270</v>
      </c>
      <c r="AU928" s="267" t="s">
        <v>83</v>
      </c>
      <c r="AV928" s="14" t="s">
        <v>83</v>
      </c>
      <c r="AW928" s="14" t="s">
        <v>34</v>
      </c>
      <c r="AX928" s="14" t="s">
        <v>74</v>
      </c>
      <c r="AY928" s="267" t="s">
        <v>259</v>
      </c>
    </row>
    <row r="929" s="15" customFormat="1">
      <c r="A929" s="15"/>
      <c r="B929" s="268"/>
      <c r="C929" s="269"/>
      <c r="D929" s="243" t="s">
        <v>270</v>
      </c>
      <c r="E929" s="270" t="s">
        <v>21</v>
      </c>
      <c r="F929" s="271" t="s">
        <v>273</v>
      </c>
      <c r="G929" s="269"/>
      <c r="H929" s="272">
        <v>10.5</v>
      </c>
      <c r="I929" s="273"/>
      <c r="J929" s="269"/>
      <c r="K929" s="269"/>
      <c r="L929" s="274"/>
      <c r="M929" s="275"/>
      <c r="N929" s="276"/>
      <c r="O929" s="276"/>
      <c r="P929" s="276"/>
      <c r="Q929" s="276"/>
      <c r="R929" s="276"/>
      <c r="S929" s="276"/>
      <c r="T929" s="277"/>
      <c r="U929" s="15"/>
      <c r="V929" s="15"/>
      <c r="W929" s="15"/>
      <c r="X929" s="15"/>
      <c r="Y929" s="15"/>
      <c r="Z929" s="15"/>
      <c r="AA929" s="15"/>
      <c r="AB929" s="15"/>
      <c r="AC929" s="15"/>
      <c r="AD929" s="15"/>
      <c r="AE929" s="15"/>
      <c r="AT929" s="278" t="s">
        <v>270</v>
      </c>
      <c r="AU929" s="278" t="s">
        <v>83</v>
      </c>
      <c r="AV929" s="15" t="s">
        <v>266</v>
      </c>
      <c r="AW929" s="15" t="s">
        <v>34</v>
      </c>
      <c r="AX929" s="15" t="s">
        <v>81</v>
      </c>
      <c r="AY929" s="278" t="s">
        <v>259</v>
      </c>
    </row>
    <row r="930" s="2" customFormat="1" ht="33" customHeight="1">
      <c r="A930" s="40"/>
      <c r="B930" s="41"/>
      <c r="C930" s="230" t="s">
        <v>1428</v>
      </c>
      <c r="D930" s="230" t="s">
        <v>261</v>
      </c>
      <c r="E930" s="231" t="s">
        <v>1429</v>
      </c>
      <c r="F930" s="232" t="s">
        <v>1430</v>
      </c>
      <c r="G930" s="233" t="s">
        <v>432</v>
      </c>
      <c r="H930" s="234">
        <v>4</v>
      </c>
      <c r="I930" s="235"/>
      <c r="J930" s="236">
        <f>ROUND(I930*H930,2)</f>
        <v>0</v>
      </c>
      <c r="K930" s="232" t="s">
        <v>265</v>
      </c>
      <c r="L930" s="46"/>
      <c r="M930" s="237" t="s">
        <v>21</v>
      </c>
      <c r="N930" s="238" t="s">
        <v>46</v>
      </c>
      <c r="O930" s="86"/>
      <c r="P930" s="239">
        <f>O930*H930</f>
        <v>0</v>
      </c>
      <c r="Q930" s="239">
        <v>0</v>
      </c>
      <c r="R930" s="239">
        <f>Q930*H930</f>
        <v>0</v>
      </c>
      <c r="S930" s="239">
        <v>0</v>
      </c>
      <c r="T930" s="240">
        <f>S930*H930</f>
        <v>0</v>
      </c>
      <c r="U930" s="40"/>
      <c r="V930" s="40"/>
      <c r="W930" s="40"/>
      <c r="X930" s="40"/>
      <c r="Y930" s="40"/>
      <c r="Z930" s="40"/>
      <c r="AA930" s="40"/>
      <c r="AB930" s="40"/>
      <c r="AC930" s="40"/>
      <c r="AD930" s="40"/>
      <c r="AE930" s="40"/>
      <c r="AR930" s="241" t="s">
        <v>355</v>
      </c>
      <c r="AT930" s="241" t="s">
        <v>261</v>
      </c>
      <c r="AU930" s="241" t="s">
        <v>83</v>
      </c>
      <c r="AY930" s="19" t="s">
        <v>259</v>
      </c>
      <c r="BE930" s="242">
        <f>IF(N930="základní",J930,0)</f>
        <v>0</v>
      </c>
      <c r="BF930" s="242">
        <f>IF(N930="snížená",J930,0)</f>
        <v>0</v>
      </c>
      <c r="BG930" s="242">
        <f>IF(N930="zákl. přenesená",J930,0)</f>
        <v>0</v>
      </c>
      <c r="BH930" s="242">
        <f>IF(N930="sníž. přenesená",J930,0)</f>
        <v>0</v>
      </c>
      <c r="BI930" s="242">
        <f>IF(N930="nulová",J930,0)</f>
        <v>0</v>
      </c>
      <c r="BJ930" s="19" t="s">
        <v>83</v>
      </c>
      <c r="BK930" s="242">
        <f>ROUND(I930*H930,2)</f>
        <v>0</v>
      </c>
      <c r="BL930" s="19" t="s">
        <v>355</v>
      </c>
      <c r="BM930" s="241" t="s">
        <v>1431</v>
      </c>
    </row>
    <row r="931" s="2" customFormat="1">
      <c r="A931" s="40"/>
      <c r="B931" s="41"/>
      <c r="C931" s="42"/>
      <c r="D931" s="243" t="s">
        <v>268</v>
      </c>
      <c r="E931" s="42"/>
      <c r="F931" s="244" t="s">
        <v>1414</v>
      </c>
      <c r="G931" s="42"/>
      <c r="H931" s="42"/>
      <c r="I931" s="150"/>
      <c r="J931" s="42"/>
      <c r="K931" s="42"/>
      <c r="L931" s="46"/>
      <c r="M931" s="245"/>
      <c r="N931" s="246"/>
      <c r="O931" s="86"/>
      <c r="P931" s="86"/>
      <c r="Q931" s="86"/>
      <c r="R931" s="86"/>
      <c r="S931" s="86"/>
      <c r="T931" s="87"/>
      <c r="U931" s="40"/>
      <c r="V931" s="40"/>
      <c r="W931" s="40"/>
      <c r="X931" s="40"/>
      <c r="Y931" s="40"/>
      <c r="Z931" s="40"/>
      <c r="AA931" s="40"/>
      <c r="AB931" s="40"/>
      <c r="AC931" s="40"/>
      <c r="AD931" s="40"/>
      <c r="AE931" s="40"/>
      <c r="AT931" s="19" t="s">
        <v>268</v>
      </c>
      <c r="AU931" s="19" t="s">
        <v>83</v>
      </c>
    </row>
    <row r="932" s="2" customFormat="1" ht="16.5" customHeight="1">
      <c r="A932" s="40"/>
      <c r="B932" s="41"/>
      <c r="C932" s="280" t="s">
        <v>1432</v>
      </c>
      <c r="D932" s="280" t="s">
        <v>438</v>
      </c>
      <c r="E932" s="281" t="s">
        <v>1433</v>
      </c>
      <c r="F932" s="282" t="s">
        <v>1434</v>
      </c>
      <c r="G932" s="283" t="s">
        <v>449</v>
      </c>
      <c r="H932" s="284">
        <v>10.25</v>
      </c>
      <c r="I932" s="285"/>
      <c r="J932" s="286">
        <f>ROUND(I932*H932,2)</f>
        <v>0</v>
      </c>
      <c r="K932" s="282" t="s">
        <v>265</v>
      </c>
      <c r="L932" s="287"/>
      <c r="M932" s="288" t="s">
        <v>21</v>
      </c>
      <c r="N932" s="289" t="s">
        <v>46</v>
      </c>
      <c r="O932" s="86"/>
      <c r="P932" s="239">
        <f>O932*H932</f>
        <v>0</v>
      </c>
      <c r="Q932" s="239">
        <v>0.0035999999999999999</v>
      </c>
      <c r="R932" s="239">
        <f>Q932*H932</f>
        <v>0.036900000000000002</v>
      </c>
      <c r="S932" s="239">
        <v>0</v>
      </c>
      <c r="T932" s="240">
        <f>S932*H932</f>
        <v>0</v>
      </c>
      <c r="U932" s="40"/>
      <c r="V932" s="40"/>
      <c r="W932" s="40"/>
      <c r="X932" s="40"/>
      <c r="Y932" s="40"/>
      <c r="Z932" s="40"/>
      <c r="AA932" s="40"/>
      <c r="AB932" s="40"/>
      <c r="AC932" s="40"/>
      <c r="AD932" s="40"/>
      <c r="AE932" s="40"/>
      <c r="AR932" s="241" t="s">
        <v>455</v>
      </c>
      <c r="AT932" s="241" t="s">
        <v>438</v>
      </c>
      <c r="AU932" s="241" t="s">
        <v>83</v>
      </c>
      <c r="AY932" s="19" t="s">
        <v>259</v>
      </c>
      <c r="BE932" s="242">
        <f>IF(N932="základní",J932,0)</f>
        <v>0</v>
      </c>
      <c r="BF932" s="242">
        <f>IF(N932="snížená",J932,0)</f>
        <v>0</v>
      </c>
      <c r="BG932" s="242">
        <f>IF(N932="zákl. přenesená",J932,0)</f>
        <v>0</v>
      </c>
      <c r="BH932" s="242">
        <f>IF(N932="sníž. přenesená",J932,0)</f>
        <v>0</v>
      </c>
      <c r="BI932" s="242">
        <f>IF(N932="nulová",J932,0)</f>
        <v>0</v>
      </c>
      <c r="BJ932" s="19" t="s">
        <v>83</v>
      </c>
      <c r="BK932" s="242">
        <f>ROUND(I932*H932,2)</f>
        <v>0</v>
      </c>
      <c r="BL932" s="19" t="s">
        <v>355</v>
      </c>
      <c r="BM932" s="241" t="s">
        <v>1435</v>
      </c>
    </row>
    <row r="933" s="14" customFormat="1">
      <c r="A933" s="14"/>
      <c r="B933" s="257"/>
      <c r="C933" s="258"/>
      <c r="D933" s="243" t="s">
        <v>270</v>
      </c>
      <c r="E933" s="259" t="s">
        <v>21</v>
      </c>
      <c r="F933" s="260" t="s">
        <v>1436</v>
      </c>
      <c r="G933" s="258"/>
      <c r="H933" s="261">
        <v>10.25</v>
      </c>
      <c r="I933" s="262"/>
      <c r="J933" s="258"/>
      <c r="K933" s="258"/>
      <c r="L933" s="263"/>
      <c r="M933" s="264"/>
      <c r="N933" s="265"/>
      <c r="O933" s="265"/>
      <c r="P933" s="265"/>
      <c r="Q933" s="265"/>
      <c r="R933" s="265"/>
      <c r="S933" s="265"/>
      <c r="T933" s="266"/>
      <c r="U933" s="14"/>
      <c r="V933" s="14"/>
      <c r="W933" s="14"/>
      <c r="X933" s="14"/>
      <c r="Y933" s="14"/>
      <c r="Z933" s="14"/>
      <c r="AA933" s="14"/>
      <c r="AB933" s="14"/>
      <c r="AC933" s="14"/>
      <c r="AD933" s="14"/>
      <c r="AE933" s="14"/>
      <c r="AT933" s="267" t="s">
        <v>270</v>
      </c>
      <c r="AU933" s="267" t="s">
        <v>83</v>
      </c>
      <c r="AV933" s="14" t="s">
        <v>83</v>
      </c>
      <c r="AW933" s="14" t="s">
        <v>34</v>
      </c>
      <c r="AX933" s="14" t="s">
        <v>74</v>
      </c>
      <c r="AY933" s="267" t="s">
        <v>259</v>
      </c>
    </row>
    <row r="934" s="15" customFormat="1">
      <c r="A934" s="15"/>
      <c r="B934" s="268"/>
      <c r="C934" s="269"/>
      <c r="D934" s="243" t="s">
        <v>270</v>
      </c>
      <c r="E934" s="270" t="s">
        <v>21</v>
      </c>
      <c r="F934" s="271" t="s">
        <v>273</v>
      </c>
      <c r="G934" s="269"/>
      <c r="H934" s="272">
        <v>10.25</v>
      </c>
      <c r="I934" s="273"/>
      <c r="J934" s="269"/>
      <c r="K934" s="269"/>
      <c r="L934" s="274"/>
      <c r="M934" s="275"/>
      <c r="N934" s="276"/>
      <c r="O934" s="276"/>
      <c r="P934" s="276"/>
      <c r="Q934" s="276"/>
      <c r="R934" s="276"/>
      <c r="S934" s="276"/>
      <c r="T934" s="277"/>
      <c r="U934" s="15"/>
      <c r="V934" s="15"/>
      <c r="W934" s="15"/>
      <c r="X934" s="15"/>
      <c r="Y934" s="15"/>
      <c r="Z934" s="15"/>
      <c r="AA934" s="15"/>
      <c r="AB934" s="15"/>
      <c r="AC934" s="15"/>
      <c r="AD934" s="15"/>
      <c r="AE934" s="15"/>
      <c r="AT934" s="278" t="s">
        <v>270</v>
      </c>
      <c r="AU934" s="278" t="s">
        <v>83</v>
      </c>
      <c r="AV934" s="15" t="s">
        <v>266</v>
      </c>
      <c r="AW934" s="15" t="s">
        <v>34</v>
      </c>
      <c r="AX934" s="15" t="s">
        <v>81</v>
      </c>
      <c r="AY934" s="278" t="s">
        <v>259</v>
      </c>
    </row>
    <row r="935" s="2" customFormat="1" ht="16.5" customHeight="1">
      <c r="A935" s="40"/>
      <c r="B935" s="41"/>
      <c r="C935" s="280" t="s">
        <v>1437</v>
      </c>
      <c r="D935" s="280" t="s">
        <v>438</v>
      </c>
      <c r="E935" s="281" t="s">
        <v>1438</v>
      </c>
      <c r="F935" s="282" t="s">
        <v>1439</v>
      </c>
      <c r="G935" s="283" t="s">
        <v>1440</v>
      </c>
      <c r="H935" s="284">
        <v>20</v>
      </c>
      <c r="I935" s="285"/>
      <c r="J935" s="286">
        <f>ROUND(I935*H935,2)</f>
        <v>0</v>
      </c>
      <c r="K935" s="282" t="s">
        <v>265</v>
      </c>
      <c r="L935" s="287"/>
      <c r="M935" s="288" t="s">
        <v>21</v>
      </c>
      <c r="N935" s="289" t="s">
        <v>46</v>
      </c>
      <c r="O935" s="86"/>
      <c r="P935" s="239">
        <f>O935*H935</f>
        <v>0</v>
      </c>
      <c r="Q935" s="239">
        <v>0.00020000000000000001</v>
      </c>
      <c r="R935" s="239">
        <f>Q935*H935</f>
        <v>0.0040000000000000001</v>
      </c>
      <c r="S935" s="239">
        <v>0</v>
      </c>
      <c r="T935" s="240">
        <f>S935*H935</f>
        <v>0</v>
      </c>
      <c r="U935" s="40"/>
      <c r="V935" s="40"/>
      <c r="W935" s="40"/>
      <c r="X935" s="40"/>
      <c r="Y935" s="40"/>
      <c r="Z935" s="40"/>
      <c r="AA935" s="40"/>
      <c r="AB935" s="40"/>
      <c r="AC935" s="40"/>
      <c r="AD935" s="40"/>
      <c r="AE935" s="40"/>
      <c r="AR935" s="241" t="s">
        <v>455</v>
      </c>
      <c r="AT935" s="241" t="s">
        <v>438</v>
      </c>
      <c r="AU935" s="241" t="s">
        <v>83</v>
      </c>
      <c r="AY935" s="19" t="s">
        <v>259</v>
      </c>
      <c r="BE935" s="242">
        <f>IF(N935="základní",J935,0)</f>
        <v>0</v>
      </c>
      <c r="BF935" s="242">
        <f>IF(N935="snížená",J935,0)</f>
        <v>0</v>
      </c>
      <c r="BG935" s="242">
        <f>IF(N935="zákl. přenesená",J935,0)</f>
        <v>0</v>
      </c>
      <c r="BH935" s="242">
        <f>IF(N935="sníž. přenesená",J935,0)</f>
        <v>0</v>
      </c>
      <c r="BI935" s="242">
        <f>IF(N935="nulová",J935,0)</f>
        <v>0</v>
      </c>
      <c r="BJ935" s="19" t="s">
        <v>83</v>
      </c>
      <c r="BK935" s="242">
        <f>ROUND(I935*H935,2)</f>
        <v>0</v>
      </c>
      <c r="BL935" s="19" t="s">
        <v>355</v>
      </c>
      <c r="BM935" s="241" t="s">
        <v>1441</v>
      </c>
    </row>
    <row r="936" s="2" customFormat="1" ht="16.5" customHeight="1">
      <c r="A936" s="40"/>
      <c r="B936" s="41"/>
      <c r="C936" s="230" t="s">
        <v>1442</v>
      </c>
      <c r="D936" s="230" t="s">
        <v>261</v>
      </c>
      <c r="E936" s="231" t="s">
        <v>1443</v>
      </c>
      <c r="F936" s="232" t="s">
        <v>1444</v>
      </c>
      <c r="G936" s="233" t="s">
        <v>449</v>
      </c>
      <c r="H936" s="234">
        <v>5.7999999999999998</v>
      </c>
      <c r="I936" s="235"/>
      <c r="J936" s="236">
        <f>ROUND(I936*H936,2)</f>
        <v>0</v>
      </c>
      <c r="K936" s="232" t="s">
        <v>401</v>
      </c>
      <c r="L936" s="46"/>
      <c r="M936" s="237" t="s">
        <v>21</v>
      </c>
      <c r="N936" s="238" t="s">
        <v>46</v>
      </c>
      <c r="O936" s="86"/>
      <c r="P936" s="239">
        <f>O936*H936</f>
        <v>0</v>
      </c>
      <c r="Q936" s="239">
        <v>0.080000000000000002</v>
      </c>
      <c r="R936" s="239">
        <f>Q936*H936</f>
        <v>0.46399999999999997</v>
      </c>
      <c r="S936" s="239">
        <v>0</v>
      </c>
      <c r="T936" s="240">
        <f>S936*H936</f>
        <v>0</v>
      </c>
      <c r="U936" s="40"/>
      <c r="V936" s="40"/>
      <c r="W936" s="40"/>
      <c r="X936" s="40"/>
      <c r="Y936" s="40"/>
      <c r="Z936" s="40"/>
      <c r="AA936" s="40"/>
      <c r="AB936" s="40"/>
      <c r="AC936" s="40"/>
      <c r="AD936" s="40"/>
      <c r="AE936" s="40"/>
      <c r="AR936" s="241" t="s">
        <v>355</v>
      </c>
      <c r="AT936" s="241" t="s">
        <v>261</v>
      </c>
      <c r="AU936" s="241" t="s">
        <v>83</v>
      </c>
      <c r="AY936" s="19" t="s">
        <v>259</v>
      </c>
      <c r="BE936" s="242">
        <f>IF(N936="základní",J936,0)</f>
        <v>0</v>
      </c>
      <c r="BF936" s="242">
        <f>IF(N936="snížená",J936,0)</f>
        <v>0</v>
      </c>
      <c r="BG936" s="242">
        <f>IF(N936="zákl. přenesená",J936,0)</f>
        <v>0</v>
      </c>
      <c r="BH936" s="242">
        <f>IF(N936="sníž. přenesená",J936,0)</f>
        <v>0</v>
      </c>
      <c r="BI936" s="242">
        <f>IF(N936="nulová",J936,0)</f>
        <v>0</v>
      </c>
      <c r="BJ936" s="19" t="s">
        <v>83</v>
      </c>
      <c r="BK936" s="242">
        <f>ROUND(I936*H936,2)</f>
        <v>0</v>
      </c>
      <c r="BL936" s="19" t="s">
        <v>355</v>
      </c>
      <c r="BM936" s="241" t="s">
        <v>1445</v>
      </c>
    </row>
    <row r="937" s="14" customFormat="1">
      <c r="A937" s="14"/>
      <c r="B937" s="257"/>
      <c r="C937" s="258"/>
      <c r="D937" s="243" t="s">
        <v>270</v>
      </c>
      <c r="E937" s="259" t="s">
        <v>21</v>
      </c>
      <c r="F937" s="260" t="s">
        <v>1446</v>
      </c>
      <c r="G937" s="258"/>
      <c r="H937" s="261">
        <v>5.7999999999999998</v>
      </c>
      <c r="I937" s="262"/>
      <c r="J937" s="258"/>
      <c r="K937" s="258"/>
      <c r="L937" s="263"/>
      <c r="M937" s="264"/>
      <c r="N937" s="265"/>
      <c r="O937" s="265"/>
      <c r="P937" s="265"/>
      <c r="Q937" s="265"/>
      <c r="R937" s="265"/>
      <c r="S937" s="265"/>
      <c r="T937" s="266"/>
      <c r="U937" s="14"/>
      <c r="V937" s="14"/>
      <c r="W937" s="14"/>
      <c r="X937" s="14"/>
      <c r="Y937" s="14"/>
      <c r="Z937" s="14"/>
      <c r="AA937" s="14"/>
      <c r="AB937" s="14"/>
      <c r="AC937" s="14"/>
      <c r="AD937" s="14"/>
      <c r="AE937" s="14"/>
      <c r="AT937" s="267" t="s">
        <v>270</v>
      </c>
      <c r="AU937" s="267" t="s">
        <v>83</v>
      </c>
      <c r="AV937" s="14" t="s">
        <v>83</v>
      </c>
      <c r="AW937" s="14" t="s">
        <v>34</v>
      </c>
      <c r="AX937" s="14" t="s">
        <v>74</v>
      </c>
      <c r="AY937" s="267" t="s">
        <v>259</v>
      </c>
    </row>
    <row r="938" s="15" customFormat="1">
      <c r="A938" s="15"/>
      <c r="B938" s="268"/>
      <c r="C938" s="269"/>
      <c r="D938" s="243" t="s">
        <v>270</v>
      </c>
      <c r="E938" s="270" t="s">
        <v>21</v>
      </c>
      <c r="F938" s="271" t="s">
        <v>273</v>
      </c>
      <c r="G938" s="269"/>
      <c r="H938" s="272">
        <v>5.7999999999999998</v>
      </c>
      <c r="I938" s="273"/>
      <c r="J938" s="269"/>
      <c r="K938" s="269"/>
      <c r="L938" s="274"/>
      <c r="M938" s="275"/>
      <c r="N938" s="276"/>
      <c r="O938" s="276"/>
      <c r="P938" s="276"/>
      <c r="Q938" s="276"/>
      <c r="R938" s="276"/>
      <c r="S938" s="276"/>
      <c r="T938" s="277"/>
      <c r="U938" s="15"/>
      <c r="V938" s="15"/>
      <c r="W938" s="15"/>
      <c r="X938" s="15"/>
      <c r="Y938" s="15"/>
      <c r="Z938" s="15"/>
      <c r="AA938" s="15"/>
      <c r="AB938" s="15"/>
      <c r="AC938" s="15"/>
      <c r="AD938" s="15"/>
      <c r="AE938" s="15"/>
      <c r="AT938" s="278" t="s">
        <v>270</v>
      </c>
      <c r="AU938" s="278" t="s">
        <v>83</v>
      </c>
      <c r="AV938" s="15" t="s">
        <v>266</v>
      </c>
      <c r="AW938" s="15" t="s">
        <v>34</v>
      </c>
      <c r="AX938" s="15" t="s">
        <v>81</v>
      </c>
      <c r="AY938" s="278" t="s">
        <v>259</v>
      </c>
    </row>
    <row r="939" s="2" customFormat="1" ht="33" customHeight="1">
      <c r="A939" s="40"/>
      <c r="B939" s="41"/>
      <c r="C939" s="230" t="s">
        <v>1447</v>
      </c>
      <c r="D939" s="230" t="s">
        <v>261</v>
      </c>
      <c r="E939" s="231" t="s">
        <v>1448</v>
      </c>
      <c r="F939" s="232" t="s">
        <v>1449</v>
      </c>
      <c r="G939" s="233" t="s">
        <v>331</v>
      </c>
      <c r="H939" s="234">
        <v>1.6719999999999999</v>
      </c>
      <c r="I939" s="235"/>
      <c r="J939" s="236">
        <f>ROUND(I939*H939,2)</f>
        <v>0</v>
      </c>
      <c r="K939" s="232" t="s">
        <v>265</v>
      </c>
      <c r="L939" s="46"/>
      <c r="M939" s="237" t="s">
        <v>21</v>
      </c>
      <c r="N939" s="238" t="s">
        <v>46</v>
      </c>
      <c r="O939" s="86"/>
      <c r="P939" s="239">
        <f>O939*H939</f>
        <v>0</v>
      </c>
      <c r="Q939" s="239">
        <v>0</v>
      </c>
      <c r="R939" s="239">
        <f>Q939*H939</f>
        <v>0</v>
      </c>
      <c r="S939" s="239">
        <v>0</v>
      </c>
      <c r="T939" s="240">
        <f>S939*H939</f>
        <v>0</v>
      </c>
      <c r="U939" s="40"/>
      <c r="V939" s="40"/>
      <c r="W939" s="40"/>
      <c r="X939" s="40"/>
      <c r="Y939" s="40"/>
      <c r="Z939" s="40"/>
      <c r="AA939" s="40"/>
      <c r="AB939" s="40"/>
      <c r="AC939" s="40"/>
      <c r="AD939" s="40"/>
      <c r="AE939" s="40"/>
      <c r="AR939" s="241" t="s">
        <v>355</v>
      </c>
      <c r="AT939" s="241" t="s">
        <v>261</v>
      </c>
      <c r="AU939" s="241" t="s">
        <v>83</v>
      </c>
      <c r="AY939" s="19" t="s">
        <v>259</v>
      </c>
      <c r="BE939" s="242">
        <f>IF(N939="základní",J939,0)</f>
        <v>0</v>
      </c>
      <c r="BF939" s="242">
        <f>IF(N939="snížená",J939,0)</f>
        <v>0</v>
      </c>
      <c r="BG939" s="242">
        <f>IF(N939="zákl. přenesená",J939,0)</f>
        <v>0</v>
      </c>
      <c r="BH939" s="242">
        <f>IF(N939="sníž. přenesená",J939,0)</f>
        <v>0</v>
      </c>
      <c r="BI939" s="242">
        <f>IF(N939="nulová",J939,0)</f>
        <v>0</v>
      </c>
      <c r="BJ939" s="19" t="s">
        <v>83</v>
      </c>
      <c r="BK939" s="242">
        <f>ROUND(I939*H939,2)</f>
        <v>0</v>
      </c>
      <c r="BL939" s="19" t="s">
        <v>355</v>
      </c>
      <c r="BM939" s="241" t="s">
        <v>1450</v>
      </c>
    </row>
    <row r="940" s="2" customFormat="1">
      <c r="A940" s="40"/>
      <c r="B940" s="41"/>
      <c r="C940" s="42"/>
      <c r="D940" s="243" t="s">
        <v>268</v>
      </c>
      <c r="E940" s="42"/>
      <c r="F940" s="244" t="s">
        <v>1451</v>
      </c>
      <c r="G940" s="42"/>
      <c r="H940" s="42"/>
      <c r="I940" s="150"/>
      <c r="J940" s="42"/>
      <c r="K940" s="42"/>
      <c r="L940" s="46"/>
      <c r="M940" s="245"/>
      <c r="N940" s="246"/>
      <c r="O940" s="86"/>
      <c r="P940" s="86"/>
      <c r="Q940" s="86"/>
      <c r="R940" s="86"/>
      <c r="S940" s="86"/>
      <c r="T940" s="87"/>
      <c r="U940" s="40"/>
      <c r="V940" s="40"/>
      <c r="W940" s="40"/>
      <c r="X940" s="40"/>
      <c r="Y940" s="40"/>
      <c r="Z940" s="40"/>
      <c r="AA940" s="40"/>
      <c r="AB940" s="40"/>
      <c r="AC940" s="40"/>
      <c r="AD940" s="40"/>
      <c r="AE940" s="40"/>
      <c r="AT940" s="19" t="s">
        <v>268</v>
      </c>
      <c r="AU940" s="19" t="s">
        <v>83</v>
      </c>
    </row>
    <row r="941" s="12" customFormat="1" ht="22.8" customHeight="1">
      <c r="A941" s="12"/>
      <c r="B941" s="214"/>
      <c r="C941" s="215"/>
      <c r="D941" s="216" t="s">
        <v>73</v>
      </c>
      <c r="E941" s="228" t="s">
        <v>1452</v>
      </c>
      <c r="F941" s="228" t="s">
        <v>1453</v>
      </c>
      <c r="G941" s="215"/>
      <c r="H941" s="215"/>
      <c r="I941" s="218"/>
      <c r="J941" s="229">
        <f>BK941</f>
        <v>0</v>
      </c>
      <c r="K941" s="215"/>
      <c r="L941" s="220"/>
      <c r="M941" s="221"/>
      <c r="N941" s="222"/>
      <c r="O941" s="222"/>
      <c r="P941" s="223">
        <f>SUM(P942:P996)</f>
        <v>0</v>
      </c>
      <c r="Q941" s="222"/>
      <c r="R941" s="223">
        <f>SUM(R942:R996)</f>
        <v>2.4840356899999998</v>
      </c>
      <c r="S941" s="222"/>
      <c r="T941" s="224">
        <f>SUM(T942:T996)</f>
        <v>2.3416419999999998</v>
      </c>
      <c r="U941" s="12"/>
      <c r="V941" s="12"/>
      <c r="W941" s="12"/>
      <c r="X941" s="12"/>
      <c r="Y941" s="12"/>
      <c r="Z941" s="12"/>
      <c r="AA941" s="12"/>
      <c r="AB941" s="12"/>
      <c r="AC941" s="12"/>
      <c r="AD941" s="12"/>
      <c r="AE941" s="12"/>
      <c r="AR941" s="225" t="s">
        <v>83</v>
      </c>
      <c r="AT941" s="226" t="s">
        <v>73</v>
      </c>
      <c r="AU941" s="226" t="s">
        <v>81</v>
      </c>
      <c r="AY941" s="225" t="s">
        <v>259</v>
      </c>
      <c r="BK941" s="227">
        <f>SUM(BK942:BK996)</f>
        <v>0</v>
      </c>
    </row>
    <row r="942" s="2" customFormat="1" ht="16.5" customHeight="1">
      <c r="A942" s="40"/>
      <c r="B942" s="41"/>
      <c r="C942" s="230" t="s">
        <v>1454</v>
      </c>
      <c r="D942" s="230" t="s">
        <v>261</v>
      </c>
      <c r="E942" s="231" t="s">
        <v>1455</v>
      </c>
      <c r="F942" s="232" t="s">
        <v>1456</v>
      </c>
      <c r="G942" s="233" t="s">
        <v>933</v>
      </c>
      <c r="H942" s="234">
        <v>1</v>
      </c>
      <c r="I942" s="235"/>
      <c r="J942" s="236">
        <f>ROUND(I942*H942,2)</f>
        <v>0</v>
      </c>
      <c r="K942" s="232" t="s">
        <v>401</v>
      </c>
      <c r="L942" s="46"/>
      <c r="M942" s="237" t="s">
        <v>21</v>
      </c>
      <c r="N942" s="238" t="s">
        <v>46</v>
      </c>
      <c r="O942" s="86"/>
      <c r="P942" s="239">
        <f>O942*H942</f>
        <v>0</v>
      </c>
      <c r="Q942" s="239">
        <v>0</v>
      </c>
      <c r="R942" s="239">
        <f>Q942*H942</f>
        <v>0</v>
      </c>
      <c r="S942" s="239">
        <v>0</v>
      </c>
      <c r="T942" s="240">
        <f>S942*H942</f>
        <v>0</v>
      </c>
      <c r="U942" s="40"/>
      <c r="V942" s="40"/>
      <c r="W942" s="40"/>
      <c r="X942" s="40"/>
      <c r="Y942" s="40"/>
      <c r="Z942" s="40"/>
      <c r="AA942" s="40"/>
      <c r="AB942" s="40"/>
      <c r="AC942" s="40"/>
      <c r="AD942" s="40"/>
      <c r="AE942" s="40"/>
      <c r="AR942" s="241" t="s">
        <v>355</v>
      </c>
      <c r="AT942" s="241" t="s">
        <v>261</v>
      </c>
      <c r="AU942" s="241" t="s">
        <v>83</v>
      </c>
      <c r="AY942" s="19" t="s">
        <v>259</v>
      </c>
      <c r="BE942" s="242">
        <f>IF(N942="základní",J942,0)</f>
        <v>0</v>
      </c>
      <c r="BF942" s="242">
        <f>IF(N942="snížená",J942,0)</f>
        <v>0</v>
      </c>
      <c r="BG942" s="242">
        <f>IF(N942="zákl. přenesená",J942,0)</f>
        <v>0</v>
      </c>
      <c r="BH942" s="242">
        <f>IF(N942="sníž. přenesená",J942,0)</f>
        <v>0</v>
      </c>
      <c r="BI942" s="242">
        <f>IF(N942="nulová",J942,0)</f>
        <v>0</v>
      </c>
      <c r="BJ942" s="19" t="s">
        <v>83</v>
      </c>
      <c r="BK942" s="242">
        <f>ROUND(I942*H942,2)</f>
        <v>0</v>
      </c>
      <c r="BL942" s="19" t="s">
        <v>355</v>
      </c>
      <c r="BM942" s="241" t="s">
        <v>1457</v>
      </c>
    </row>
    <row r="943" s="14" customFormat="1">
      <c r="A943" s="14"/>
      <c r="B943" s="257"/>
      <c r="C943" s="258"/>
      <c r="D943" s="243" t="s">
        <v>270</v>
      </c>
      <c r="E943" s="259" t="s">
        <v>21</v>
      </c>
      <c r="F943" s="260" t="s">
        <v>1458</v>
      </c>
      <c r="G943" s="258"/>
      <c r="H943" s="261">
        <v>1</v>
      </c>
      <c r="I943" s="262"/>
      <c r="J943" s="258"/>
      <c r="K943" s="258"/>
      <c r="L943" s="263"/>
      <c r="M943" s="264"/>
      <c r="N943" s="265"/>
      <c r="O943" s="265"/>
      <c r="P943" s="265"/>
      <c r="Q943" s="265"/>
      <c r="R943" s="265"/>
      <c r="S943" s="265"/>
      <c r="T943" s="266"/>
      <c r="U943" s="14"/>
      <c r="V943" s="14"/>
      <c r="W943" s="14"/>
      <c r="X943" s="14"/>
      <c r="Y943" s="14"/>
      <c r="Z943" s="14"/>
      <c r="AA943" s="14"/>
      <c r="AB943" s="14"/>
      <c r="AC943" s="14"/>
      <c r="AD943" s="14"/>
      <c r="AE943" s="14"/>
      <c r="AT943" s="267" t="s">
        <v>270</v>
      </c>
      <c r="AU943" s="267" t="s">
        <v>83</v>
      </c>
      <c r="AV943" s="14" t="s">
        <v>83</v>
      </c>
      <c r="AW943" s="14" t="s">
        <v>34</v>
      </c>
      <c r="AX943" s="14" t="s">
        <v>74</v>
      </c>
      <c r="AY943" s="267" t="s">
        <v>259</v>
      </c>
    </row>
    <row r="944" s="15" customFormat="1">
      <c r="A944" s="15"/>
      <c r="B944" s="268"/>
      <c r="C944" s="269"/>
      <c r="D944" s="243" t="s">
        <v>270</v>
      </c>
      <c r="E944" s="270" t="s">
        <v>21</v>
      </c>
      <c r="F944" s="271" t="s">
        <v>273</v>
      </c>
      <c r="G944" s="269"/>
      <c r="H944" s="272">
        <v>1</v>
      </c>
      <c r="I944" s="273"/>
      <c r="J944" s="269"/>
      <c r="K944" s="269"/>
      <c r="L944" s="274"/>
      <c r="M944" s="275"/>
      <c r="N944" s="276"/>
      <c r="O944" s="276"/>
      <c r="P944" s="276"/>
      <c r="Q944" s="276"/>
      <c r="R944" s="276"/>
      <c r="S944" s="276"/>
      <c r="T944" s="277"/>
      <c r="U944" s="15"/>
      <c r="V944" s="15"/>
      <c r="W944" s="15"/>
      <c r="X944" s="15"/>
      <c r="Y944" s="15"/>
      <c r="Z944" s="15"/>
      <c r="AA944" s="15"/>
      <c r="AB944" s="15"/>
      <c r="AC944" s="15"/>
      <c r="AD944" s="15"/>
      <c r="AE944" s="15"/>
      <c r="AT944" s="278" t="s">
        <v>270</v>
      </c>
      <c r="AU944" s="278" t="s">
        <v>83</v>
      </c>
      <c r="AV944" s="15" t="s">
        <v>266</v>
      </c>
      <c r="AW944" s="15" t="s">
        <v>34</v>
      </c>
      <c r="AX944" s="15" t="s">
        <v>81</v>
      </c>
      <c r="AY944" s="278" t="s">
        <v>259</v>
      </c>
    </row>
    <row r="945" s="2" customFormat="1" ht="16.5" customHeight="1">
      <c r="A945" s="40"/>
      <c r="B945" s="41"/>
      <c r="C945" s="230" t="s">
        <v>1459</v>
      </c>
      <c r="D945" s="230" t="s">
        <v>261</v>
      </c>
      <c r="E945" s="231" t="s">
        <v>1460</v>
      </c>
      <c r="F945" s="232" t="s">
        <v>1461</v>
      </c>
      <c r="G945" s="233" t="s">
        <v>358</v>
      </c>
      <c r="H945" s="234">
        <v>294.60599999999999</v>
      </c>
      <c r="I945" s="235"/>
      <c r="J945" s="236">
        <f>ROUND(I945*H945,2)</f>
        <v>0</v>
      </c>
      <c r="K945" s="232" t="s">
        <v>265</v>
      </c>
      <c r="L945" s="46"/>
      <c r="M945" s="237" t="s">
        <v>21</v>
      </c>
      <c r="N945" s="238" t="s">
        <v>46</v>
      </c>
      <c r="O945" s="86"/>
      <c r="P945" s="239">
        <f>O945*H945</f>
        <v>0</v>
      </c>
      <c r="Q945" s="239">
        <v>0</v>
      </c>
      <c r="R945" s="239">
        <f>Q945*H945</f>
        <v>0</v>
      </c>
      <c r="S945" s="239">
        <v>0.0070000000000000001</v>
      </c>
      <c r="T945" s="240">
        <f>S945*H945</f>
        <v>2.0622419999999999</v>
      </c>
      <c r="U945" s="40"/>
      <c r="V945" s="40"/>
      <c r="W945" s="40"/>
      <c r="X945" s="40"/>
      <c r="Y945" s="40"/>
      <c r="Z945" s="40"/>
      <c r="AA945" s="40"/>
      <c r="AB945" s="40"/>
      <c r="AC945" s="40"/>
      <c r="AD945" s="40"/>
      <c r="AE945" s="40"/>
      <c r="AR945" s="241" t="s">
        <v>355</v>
      </c>
      <c r="AT945" s="241" t="s">
        <v>261</v>
      </c>
      <c r="AU945" s="241" t="s">
        <v>83</v>
      </c>
      <c r="AY945" s="19" t="s">
        <v>259</v>
      </c>
      <c r="BE945" s="242">
        <f>IF(N945="základní",J945,0)</f>
        <v>0</v>
      </c>
      <c r="BF945" s="242">
        <f>IF(N945="snížená",J945,0)</f>
        <v>0</v>
      </c>
      <c r="BG945" s="242">
        <f>IF(N945="zákl. přenesená",J945,0)</f>
        <v>0</v>
      </c>
      <c r="BH945" s="242">
        <f>IF(N945="sníž. přenesená",J945,0)</f>
        <v>0</v>
      </c>
      <c r="BI945" s="242">
        <f>IF(N945="nulová",J945,0)</f>
        <v>0</v>
      </c>
      <c r="BJ945" s="19" t="s">
        <v>83</v>
      </c>
      <c r="BK945" s="242">
        <f>ROUND(I945*H945,2)</f>
        <v>0</v>
      </c>
      <c r="BL945" s="19" t="s">
        <v>355</v>
      </c>
      <c r="BM945" s="241" t="s">
        <v>1462</v>
      </c>
    </row>
    <row r="946" s="13" customFormat="1">
      <c r="A946" s="13"/>
      <c r="B946" s="247"/>
      <c r="C946" s="248"/>
      <c r="D946" s="243" t="s">
        <v>270</v>
      </c>
      <c r="E946" s="249" t="s">
        <v>21</v>
      </c>
      <c r="F946" s="250" t="s">
        <v>1116</v>
      </c>
      <c r="G946" s="248"/>
      <c r="H946" s="249" t="s">
        <v>21</v>
      </c>
      <c r="I946" s="251"/>
      <c r="J946" s="248"/>
      <c r="K946" s="248"/>
      <c r="L946" s="252"/>
      <c r="M946" s="253"/>
      <c r="N946" s="254"/>
      <c r="O946" s="254"/>
      <c r="P946" s="254"/>
      <c r="Q946" s="254"/>
      <c r="R946" s="254"/>
      <c r="S946" s="254"/>
      <c r="T946" s="255"/>
      <c r="U946" s="13"/>
      <c r="V946" s="13"/>
      <c r="W946" s="13"/>
      <c r="X946" s="13"/>
      <c r="Y946" s="13"/>
      <c r="Z946" s="13"/>
      <c r="AA946" s="13"/>
      <c r="AB946" s="13"/>
      <c r="AC946" s="13"/>
      <c r="AD946" s="13"/>
      <c r="AE946" s="13"/>
      <c r="AT946" s="256" t="s">
        <v>270</v>
      </c>
      <c r="AU946" s="256" t="s">
        <v>83</v>
      </c>
      <c r="AV946" s="13" t="s">
        <v>81</v>
      </c>
      <c r="AW946" s="13" t="s">
        <v>34</v>
      </c>
      <c r="AX946" s="13" t="s">
        <v>74</v>
      </c>
      <c r="AY946" s="256" t="s">
        <v>259</v>
      </c>
    </row>
    <row r="947" s="14" customFormat="1">
      <c r="A947" s="14"/>
      <c r="B947" s="257"/>
      <c r="C947" s="258"/>
      <c r="D947" s="243" t="s">
        <v>270</v>
      </c>
      <c r="E947" s="259" t="s">
        <v>21</v>
      </c>
      <c r="F947" s="260" t="s">
        <v>1117</v>
      </c>
      <c r="G947" s="258"/>
      <c r="H947" s="261">
        <v>294.60599999999999</v>
      </c>
      <c r="I947" s="262"/>
      <c r="J947" s="258"/>
      <c r="K947" s="258"/>
      <c r="L947" s="263"/>
      <c r="M947" s="264"/>
      <c r="N947" s="265"/>
      <c r="O947" s="265"/>
      <c r="P947" s="265"/>
      <c r="Q947" s="265"/>
      <c r="R947" s="265"/>
      <c r="S947" s="265"/>
      <c r="T947" s="266"/>
      <c r="U947" s="14"/>
      <c r="V947" s="14"/>
      <c r="W947" s="14"/>
      <c r="X947" s="14"/>
      <c r="Y947" s="14"/>
      <c r="Z947" s="14"/>
      <c r="AA947" s="14"/>
      <c r="AB947" s="14"/>
      <c r="AC947" s="14"/>
      <c r="AD947" s="14"/>
      <c r="AE947" s="14"/>
      <c r="AT947" s="267" t="s">
        <v>270</v>
      </c>
      <c r="AU947" s="267" t="s">
        <v>83</v>
      </c>
      <c r="AV947" s="14" t="s">
        <v>83</v>
      </c>
      <c r="AW947" s="14" t="s">
        <v>34</v>
      </c>
      <c r="AX947" s="14" t="s">
        <v>74</v>
      </c>
      <c r="AY947" s="267" t="s">
        <v>259</v>
      </c>
    </row>
    <row r="948" s="15" customFormat="1">
      <c r="A948" s="15"/>
      <c r="B948" s="268"/>
      <c r="C948" s="269"/>
      <c r="D948" s="243" t="s">
        <v>270</v>
      </c>
      <c r="E948" s="270" t="s">
        <v>21</v>
      </c>
      <c r="F948" s="271" t="s">
        <v>273</v>
      </c>
      <c r="G948" s="269"/>
      <c r="H948" s="272">
        <v>294.60599999999999</v>
      </c>
      <c r="I948" s="273"/>
      <c r="J948" s="269"/>
      <c r="K948" s="269"/>
      <c r="L948" s="274"/>
      <c r="M948" s="275"/>
      <c r="N948" s="276"/>
      <c r="O948" s="276"/>
      <c r="P948" s="276"/>
      <c r="Q948" s="276"/>
      <c r="R948" s="276"/>
      <c r="S948" s="276"/>
      <c r="T948" s="277"/>
      <c r="U948" s="15"/>
      <c r="V948" s="15"/>
      <c r="W948" s="15"/>
      <c r="X948" s="15"/>
      <c r="Y948" s="15"/>
      <c r="Z948" s="15"/>
      <c r="AA948" s="15"/>
      <c r="AB948" s="15"/>
      <c r="AC948" s="15"/>
      <c r="AD948" s="15"/>
      <c r="AE948" s="15"/>
      <c r="AT948" s="278" t="s">
        <v>270</v>
      </c>
      <c r="AU948" s="278" t="s">
        <v>83</v>
      </c>
      <c r="AV948" s="15" t="s">
        <v>266</v>
      </c>
      <c r="AW948" s="15" t="s">
        <v>34</v>
      </c>
      <c r="AX948" s="15" t="s">
        <v>81</v>
      </c>
      <c r="AY948" s="278" t="s">
        <v>259</v>
      </c>
    </row>
    <row r="949" s="2" customFormat="1" ht="33" customHeight="1">
      <c r="A949" s="40"/>
      <c r="B949" s="41"/>
      <c r="C949" s="230" t="s">
        <v>1463</v>
      </c>
      <c r="D949" s="230" t="s">
        <v>261</v>
      </c>
      <c r="E949" s="231" t="s">
        <v>1464</v>
      </c>
      <c r="F949" s="232" t="s">
        <v>1465</v>
      </c>
      <c r="G949" s="233" t="s">
        <v>358</v>
      </c>
      <c r="H949" s="234">
        <v>2.0129999999999999</v>
      </c>
      <c r="I949" s="235"/>
      <c r="J949" s="236">
        <f>ROUND(I949*H949,2)</f>
        <v>0</v>
      </c>
      <c r="K949" s="232" t="s">
        <v>265</v>
      </c>
      <c r="L949" s="46"/>
      <c r="M949" s="237" t="s">
        <v>21</v>
      </c>
      <c r="N949" s="238" t="s">
        <v>46</v>
      </c>
      <c r="O949" s="86"/>
      <c r="P949" s="239">
        <f>O949*H949</f>
        <v>0</v>
      </c>
      <c r="Q949" s="239">
        <v>0.00033</v>
      </c>
      <c r="R949" s="239">
        <f>Q949*H949</f>
        <v>0.00066429</v>
      </c>
      <c r="S949" s="239">
        <v>0</v>
      </c>
      <c r="T949" s="240">
        <f>S949*H949</f>
        <v>0</v>
      </c>
      <c r="U949" s="40"/>
      <c r="V949" s="40"/>
      <c r="W949" s="40"/>
      <c r="X949" s="40"/>
      <c r="Y949" s="40"/>
      <c r="Z949" s="40"/>
      <c r="AA949" s="40"/>
      <c r="AB949" s="40"/>
      <c r="AC949" s="40"/>
      <c r="AD949" s="40"/>
      <c r="AE949" s="40"/>
      <c r="AR949" s="241" t="s">
        <v>355</v>
      </c>
      <c r="AT949" s="241" t="s">
        <v>261</v>
      </c>
      <c r="AU949" s="241" t="s">
        <v>83</v>
      </c>
      <c r="AY949" s="19" t="s">
        <v>259</v>
      </c>
      <c r="BE949" s="242">
        <f>IF(N949="základní",J949,0)</f>
        <v>0</v>
      </c>
      <c r="BF949" s="242">
        <f>IF(N949="snížená",J949,0)</f>
        <v>0</v>
      </c>
      <c r="BG949" s="242">
        <f>IF(N949="zákl. přenesená",J949,0)</f>
        <v>0</v>
      </c>
      <c r="BH949" s="242">
        <f>IF(N949="sníž. přenesená",J949,0)</f>
        <v>0</v>
      </c>
      <c r="BI949" s="242">
        <f>IF(N949="nulová",J949,0)</f>
        <v>0</v>
      </c>
      <c r="BJ949" s="19" t="s">
        <v>83</v>
      </c>
      <c r="BK949" s="242">
        <f>ROUND(I949*H949,2)</f>
        <v>0</v>
      </c>
      <c r="BL949" s="19" t="s">
        <v>355</v>
      </c>
      <c r="BM949" s="241" t="s">
        <v>1466</v>
      </c>
    </row>
    <row r="950" s="2" customFormat="1">
      <c r="A950" s="40"/>
      <c r="B950" s="41"/>
      <c r="C950" s="42"/>
      <c r="D950" s="243" t="s">
        <v>268</v>
      </c>
      <c r="E950" s="42"/>
      <c r="F950" s="244" t="s">
        <v>1467</v>
      </c>
      <c r="G950" s="42"/>
      <c r="H950" s="42"/>
      <c r="I950" s="150"/>
      <c r="J950" s="42"/>
      <c r="K950" s="42"/>
      <c r="L950" s="46"/>
      <c r="M950" s="245"/>
      <c r="N950" s="246"/>
      <c r="O950" s="86"/>
      <c r="P950" s="86"/>
      <c r="Q950" s="86"/>
      <c r="R950" s="86"/>
      <c r="S950" s="86"/>
      <c r="T950" s="87"/>
      <c r="U950" s="40"/>
      <c r="V950" s="40"/>
      <c r="W950" s="40"/>
      <c r="X950" s="40"/>
      <c r="Y950" s="40"/>
      <c r="Z950" s="40"/>
      <c r="AA950" s="40"/>
      <c r="AB950" s="40"/>
      <c r="AC950" s="40"/>
      <c r="AD950" s="40"/>
      <c r="AE950" s="40"/>
      <c r="AT950" s="19" t="s">
        <v>268</v>
      </c>
      <c r="AU950" s="19" t="s">
        <v>83</v>
      </c>
    </row>
    <row r="951" s="14" customFormat="1">
      <c r="A951" s="14"/>
      <c r="B951" s="257"/>
      <c r="C951" s="258"/>
      <c r="D951" s="243" t="s">
        <v>270</v>
      </c>
      <c r="E951" s="259" t="s">
        <v>21</v>
      </c>
      <c r="F951" s="260" t="s">
        <v>1468</v>
      </c>
      <c r="G951" s="258"/>
      <c r="H951" s="261">
        <v>2.0129999999999999</v>
      </c>
      <c r="I951" s="262"/>
      <c r="J951" s="258"/>
      <c r="K951" s="258"/>
      <c r="L951" s="263"/>
      <c r="M951" s="264"/>
      <c r="N951" s="265"/>
      <c r="O951" s="265"/>
      <c r="P951" s="265"/>
      <c r="Q951" s="265"/>
      <c r="R951" s="265"/>
      <c r="S951" s="265"/>
      <c r="T951" s="266"/>
      <c r="U951" s="14"/>
      <c r="V951" s="14"/>
      <c r="W951" s="14"/>
      <c r="X951" s="14"/>
      <c r="Y951" s="14"/>
      <c r="Z951" s="14"/>
      <c r="AA951" s="14"/>
      <c r="AB951" s="14"/>
      <c r="AC951" s="14"/>
      <c r="AD951" s="14"/>
      <c r="AE951" s="14"/>
      <c r="AT951" s="267" t="s">
        <v>270</v>
      </c>
      <c r="AU951" s="267" t="s">
        <v>83</v>
      </c>
      <c r="AV951" s="14" t="s">
        <v>83</v>
      </c>
      <c r="AW951" s="14" t="s">
        <v>34</v>
      </c>
      <c r="AX951" s="14" t="s">
        <v>74</v>
      </c>
      <c r="AY951" s="267" t="s">
        <v>259</v>
      </c>
    </row>
    <row r="952" s="15" customFormat="1">
      <c r="A952" s="15"/>
      <c r="B952" s="268"/>
      <c r="C952" s="269"/>
      <c r="D952" s="243" t="s">
        <v>270</v>
      </c>
      <c r="E952" s="270" t="s">
        <v>21</v>
      </c>
      <c r="F952" s="271" t="s">
        <v>273</v>
      </c>
      <c r="G952" s="269"/>
      <c r="H952" s="272">
        <v>2.0129999999999999</v>
      </c>
      <c r="I952" s="273"/>
      <c r="J952" s="269"/>
      <c r="K952" s="269"/>
      <c r="L952" s="274"/>
      <c r="M952" s="275"/>
      <c r="N952" s="276"/>
      <c r="O952" s="276"/>
      <c r="P952" s="276"/>
      <c r="Q952" s="276"/>
      <c r="R952" s="276"/>
      <c r="S952" s="276"/>
      <c r="T952" s="277"/>
      <c r="U952" s="15"/>
      <c r="V952" s="15"/>
      <c r="W952" s="15"/>
      <c r="X952" s="15"/>
      <c r="Y952" s="15"/>
      <c r="Z952" s="15"/>
      <c r="AA952" s="15"/>
      <c r="AB952" s="15"/>
      <c r="AC952" s="15"/>
      <c r="AD952" s="15"/>
      <c r="AE952" s="15"/>
      <c r="AT952" s="278" t="s">
        <v>270</v>
      </c>
      <c r="AU952" s="278" t="s">
        <v>83</v>
      </c>
      <c r="AV952" s="15" t="s">
        <v>266</v>
      </c>
      <c r="AW952" s="15" t="s">
        <v>34</v>
      </c>
      <c r="AX952" s="15" t="s">
        <v>81</v>
      </c>
      <c r="AY952" s="278" t="s">
        <v>259</v>
      </c>
    </row>
    <row r="953" s="2" customFormat="1" ht="21.75" customHeight="1">
      <c r="A953" s="40"/>
      <c r="B953" s="41"/>
      <c r="C953" s="280" t="s">
        <v>1469</v>
      </c>
      <c r="D953" s="280" t="s">
        <v>438</v>
      </c>
      <c r="E953" s="281" t="s">
        <v>1470</v>
      </c>
      <c r="F953" s="282" t="s">
        <v>1471</v>
      </c>
      <c r="G953" s="283" t="s">
        <v>358</v>
      </c>
      <c r="H953" s="284">
        <v>2.0129999999999999</v>
      </c>
      <c r="I953" s="285"/>
      <c r="J953" s="286">
        <f>ROUND(I953*H953,2)</f>
        <v>0</v>
      </c>
      <c r="K953" s="282" t="s">
        <v>265</v>
      </c>
      <c r="L953" s="287"/>
      <c r="M953" s="288" t="s">
        <v>21</v>
      </c>
      <c r="N953" s="289" t="s">
        <v>46</v>
      </c>
      <c r="O953" s="86"/>
      <c r="P953" s="239">
        <f>O953*H953</f>
        <v>0</v>
      </c>
      <c r="Q953" s="239">
        <v>0.025999999999999999</v>
      </c>
      <c r="R953" s="239">
        <f>Q953*H953</f>
        <v>0.052337999999999996</v>
      </c>
      <c r="S953" s="239">
        <v>0</v>
      </c>
      <c r="T953" s="240">
        <f>S953*H953</f>
        <v>0</v>
      </c>
      <c r="U953" s="40"/>
      <c r="V953" s="40"/>
      <c r="W953" s="40"/>
      <c r="X953" s="40"/>
      <c r="Y953" s="40"/>
      <c r="Z953" s="40"/>
      <c r="AA953" s="40"/>
      <c r="AB953" s="40"/>
      <c r="AC953" s="40"/>
      <c r="AD953" s="40"/>
      <c r="AE953" s="40"/>
      <c r="AR953" s="241" t="s">
        <v>455</v>
      </c>
      <c r="AT953" s="241" t="s">
        <v>438</v>
      </c>
      <c r="AU953" s="241" t="s">
        <v>83</v>
      </c>
      <c r="AY953" s="19" t="s">
        <v>259</v>
      </c>
      <c r="BE953" s="242">
        <f>IF(N953="základní",J953,0)</f>
        <v>0</v>
      </c>
      <c r="BF953" s="242">
        <f>IF(N953="snížená",J953,0)</f>
        <v>0</v>
      </c>
      <c r="BG953" s="242">
        <f>IF(N953="zákl. přenesená",J953,0)</f>
        <v>0</v>
      </c>
      <c r="BH953" s="242">
        <f>IF(N953="sníž. přenesená",J953,0)</f>
        <v>0</v>
      </c>
      <c r="BI953" s="242">
        <f>IF(N953="nulová",J953,0)</f>
        <v>0</v>
      </c>
      <c r="BJ953" s="19" t="s">
        <v>83</v>
      </c>
      <c r="BK953" s="242">
        <f>ROUND(I953*H953,2)</f>
        <v>0</v>
      </c>
      <c r="BL953" s="19" t="s">
        <v>355</v>
      </c>
      <c r="BM953" s="241" t="s">
        <v>1472</v>
      </c>
    </row>
    <row r="954" s="2" customFormat="1" ht="33" customHeight="1">
      <c r="A954" s="40"/>
      <c r="B954" s="41"/>
      <c r="C954" s="230" t="s">
        <v>1473</v>
      </c>
      <c r="D954" s="230" t="s">
        <v>261</v>
      </c>
      <c r="E954" s="231" t="s">
        <v>1474</v>
      </c>
      <c r="F954" s="232" t="s">
        <v>1475</v>
      </c>
      <c r="G954" s="233" t="s">
        <v>358</v>
      </c>
      <c r="H954" s="234">
        <v>7.9800000000000004</v>
      </c>
      <c r="I954" s="235"/>
      <c r="J954" s="236">
        <f>ROUND(I954*H954,2)</f>
        <v>0</v>
      </c>
      <c r="K954" s="232" t="s">
        <v>265</v>
      </c>
      <c r="L954" s="46"/>
      <c r="M954" s="237" t="s">
        <v>21</v>
      </c>
      <c r="N954" s="238" t="s">
        <v>46</v>
      </c>
      <c r="O954" s="86"/>
      <c r="P954" s="239">
        <f>O954*H954</f>
        <v>0</v>
      </c>
      <c r="Q954" s="239">
        <v>0.00033</v>
      </c>
      <c r="R954" s="239">
        <f>Q954*H954</f>
        <v>0.0026334000000000002</v>
      </c>
      <c r="S954" s="239">
        <v>0</v>
      </c>
      <c r="T954" s="240">
        <f>S954*H954</f>
        <v>0</v>
      </c>
      <c r="U954" s="40"/>
      <c r="V954" s="40"/>
      <c r="W954" s="40"/>
      <c r="X954" s="40"/>
      <c r="Y954" s="40"/>
      <c r="Z954" s="40"/>
      <c r="AA954" s="40"/>
      <c r="AB954" s="40"/>
      <c r="AC954" s="40"/>
      <c r="AD954" s="40"/>
      <c r="AE954" s="40"/>
      <c r="AR954" s="241" t="s">
        <v>355</v>
      </c>
      <c r="AT954" s="241" t="s">
        <v>261</v>
      </c>
      <c r="AU954" s="241" t="s">
        <v>83</v>
      </c>
      <c r="AY954" s="19" t="s">
        <v>259</v>
      </c>
      <c r="BE954" s="242">
        <f>IF(N954="základní",J954,0)</f>
        <v>0</v>
      </c>
      <c r="BF954" s="242">
        <f>IF(N954="snížená",J954,0)</f>
        <v>0</v>
      </c>
      <c r="BG954" s="242">
        <f>IF(N954="zákl. přenesená",J954,0)</f>
        <v>0</v>
      </c>
      <c r="BH954" s="242">
        <f>IF(N954="sníž. přenesená",J954,0)</f>
        <v>0</v>
      </c>
      <c r="BI954" s="242">
        <f>IF(N954="nulová",J954,0)</f>
        <v>0</v>
      </c>
      <c r="BJ954" s="19" t="s">
        <v>83</v>
      </c>
      <c r="BK954" s="242">
        <f>ROUND(I954*H954,2)</f>
        <v>0</v>
      </c>
      <c r="BL954" s="19" t="s">
        <v>355</v>
      </c>
      <c r="BM954" s="241" t="s">
        <v>1476</v>
      </c>
    </row>
    <row r="955" s="2" customFormat="1">
      <c r="A955" s="40"/>
      <c r="B955" s="41"/>
      <c r="C955" s="42"/>
      <c r="D955" s="243" t="s">
        <v>268</v>
      </c>
      <c r="E955" s="42"/>
      <c r="F955" s="244" t="s">
        <v>1467</v>
      </c>
      <c r="G955" s="42"/>
      <c r="H955" s="42"/>
      <c r="I955" s="150"/>
      <c r="J955" s="42"/>
      <c r="K955" s="42"/>
      <c r="L955" s="46"/>
      <c r="M955" s="245"/>
      <c r="N955" s="246"/>
      <c r="O955" s="86"/>
      <c r="P955" s="86"/>
      <c r="Q955" s="86"/>
      <c r="R955" s="86"/>
      <c r="S955" s="86"/>
      <c r="T955" s="87"/>
      <c r="U955" s="40"/>
      <c r="V955" s="40"/>
      <c r="W955" s="40"/>
      <c r="X955" s="40"/>
      <c r="Y955" s="40"/>
      <c r="Z955" s="40"/>
      <c r="AA955" s="40"/>
      <c r="AB955" s="40"/>
      <c r="AC955" s="40"/>
      <c r="AD955" s="40"/>
      <c r="AE955" s="40"/>
      <c r="AT955" s="19" t="s">
        <v>268</v>
      </c>
      <c r="AU955" s="19" t="s">
        <v>83</v>
      </c>
    </row>
    <row r="956" s="14" customFormat="1">
      <c r="A956" s="14"/>
      <c r="B956" s="257"/>
      <c r="C956" s="258"/>
      <c r="D956" s="243" t="s">
        <v>270</v>
      </c>
      <c r="E956" s="259" t="s">
        <v>21</v>
      </c>
      <c r="F956" s="260" t="s">
        <v>1477</v>
      </c>
      <c r="G956" s="258"/>
      <c r="H956" s="261">
        <v>7.9800000000000004</v>
      </c>
      <c r="I956" s="262"/>
      <c r="J956" s="258"/>
      <c r="K956" s="258"/>
      <c r="L956" s="263"/>
      <c r="M956" s="264"/>
      <c r="N956" s="265"/>
      <c r="O956" s="265"/>
      <c r="P956" s="265"/>
      <c r="Q956" s="265"/>
      <c r="R956" s="265"/>
      <c r="S956" s="265"/>
      <c r="T956" s="266"/>
      <c r="U956" s="14"/>
      <c r="V956" s="14"/>
      <c r="W956" s="14"/>
      <c r="X956" s="14"/>
      <c r="Y956" s="14"/>
      <c r="Z956" s="14"/>
      <c r="AA956" s="14"/>
      <c r="AB956" s="14"/>
      <c r="AC956" s="14"/>
      <c r="AD956" s="14"/>
      <c r="AE956" s="14"/>
      <c r="AT956" s="267" t="s">
        <v>270</v>
      </c>
      <c r="AU956" s="267" t="s">
        <v>83</v>
      </c>
      <c r="AV956" s="14" t="s">
        <v>83</v>
      </c>
      <c r="AW956" s="14" t="s">
        <v>34</v>
      </c>
      <c r="AX956" s="14" t="s">
        <v>74</v>
      </c>
      <c r="AY956" s="267" t="s">
        <v>259</v>
      </c>
    </row>
    <row r="957" s="15" customFormat="1">
      <c r="A957" s="15"/>
      <c r="B957" s="268"/>
      <c r="C957" s="269"/>
      <c r="D957" s="243" t="s">
        <v>270</v>
      </c>
      <c r="E957" s="270" t="s">
        <v>21</v>
      </c>
      <c r="F957" s="271" t="s">
        <v>273</v>
      </c>
      <c r="G957" s="269"/>
      <c r="H957" s="272">
        <v>7.9800000000000004</v>
      </c>
      <c r="I957" s="273"/>
      <c r="J957" s="269"/>
      <c r="K957" s="269"/>
      <c r="L957" s="274"/>
      <c r="M957" s="275"/>
      <c r="N957" s="276"/>
      <c r="O957" s="276"/>
      <c r="P957" s="276"/>
      <c r="Q957" s="276"/>
      <c r="R957" s="276"/>
      <c r="S957" s="276"/>
      <c r="T957" s="277"/>
      <c r="U957" s="15"/>
      <c r="V957" s="15"/>
      <c r="W957" s="15"/>
      <c r="X957" s="15"/>
      <c r="Y957" s="15"/>
      <c r="Z957" s="15"/>
      <c r="AA957" s="15"/>
      <c r="AB957" s="15"/>
      <c r="AC957" s="15"/>
      <c r="AD957" s="15"/>
      <c r="AE957" s="15"/>
      <c r="AT957" s="278" t="s">
        <v>270</v>
      </c>
      <c r="AU957" s="278" t="s">
        <v>83</v>
      </c>
      <c r="AV957" s="15" t="s">
        <v>266</v>
      </c>
      <c r="AW957" s="15" t="s">
        <v>34</v>
      </c>
      <c r="AX957" s="15" t="s">
        <v>81</v>
      </c>
      <c r="AY957" s="278" t="s">
        <v>259</v>
      </c>
    </row>
    <row r="958" s="2" customFormat="1" ht="21.75" customHeight="1">
      <c r="A958" s="40"/>
      <c r="B958" s="41"/>
      <c r="C958" s="280" t="s">
        <v>1478</v>
      </c>
      <c r="D958" s="280" t="s">
        <v>438</v>
      </c>
      <c r="E958" s="281" t="s">
        <v>1479</v>
      </c>
      <c r="F958" s="282" t="s">
        <v>1480</v>
      </c>
      <c r="G958" s="283" t="s">
        <v>358</v>
      </c>
      <c r="H958" s="284">
        <v>7.9800000000000004</v>
      </c>
      <c r="I958" s="285"/>
      <c r="J958" s="286">
        <f>ROUND(I958*H958,2)</f>
        <v>0</v>
      </c>
      <c r="K958" s="282" t="s">
        <v>265</v>
      </c>
      <c r="L958" s="287"/>
      <c r="M958" s="288" t="s">
        <v>21</v>
      </c>
      <c r="N958" s="289" t="s">
        <v>46</v>
      </c>
      <c r="O958" s="86"/>
      <c r="P958" s="239">
        <f>O958*H958</f>
        <v>0</v>
      </c>
      <c r="Q958" s="239">
        <v>0.027</v>
      </c>
      <c r="R958" s="239">
        <f>Q958*H958</f>
        <v>0.21546000000000001</v>
      </c>
      <c r="S958" s="239">
        <v>0</v>
      </c>
      <c r="T958" s="240">
        <f>S958*H958</f>
        <v>0</v>
      </c>
      <c r="U958" s="40"/>
      <c r="V958" s="40"/>
      <c r="W958" s="40"/>
      <c r="X958" s="40"/>
      <c r="Y958" s="40"/>
      <c r="Z958" s="40"/>
      <c r="AA958" s="40"/>
      <c r="AB958" s="40"/>
      <c r="AC958" s="40"/>
      <c r="AD958" s="40"/>
      <c r="AE958" s="40"/>
      <c r="AR958" s="241" t="s">
        <v>455</v>
      </c>
      <c r="AT958" s="241" t="s">
        <v>438</v>
      </c>
      <c r="AU958" s="241" t="s">
        <v>83</v>
      </c>
      <c r="AY958" s="19" t="s">
        <v>259</v>
      </c>
      <c r="BE958" s="242">
        <f>IF(N958="základní",J958,0)</f>
        <v>0</v>
      </c>
      <c r="BF958" s="242">
        <f>IF(N958="snížená",J958,0)</f>
        <v>0</v>
      </c>
      <c r="BG958" s="242">
        <f>IF(N958="zákl. přenesená",J958,0)</f>
        <v>0</v>
      </c>
      <c r="BH958" s="242">
        <f>IF(N958="sníž. přenesená",J958,0)</f>
        <v>0</v>
      </c>
      <c r="BI958" s="242">
        <f>IF(N958="nulová",J958,0)</f>
        <v>0</v>
      </c>
      <c r="BJ958" s="19" t="s">
        <v>83</v>
      </c>
      <c r="BK958" s="242">
        <f>ROUND(I958*H958,2)</f>
        <v>0</v>
      </c>
      <c r="BL958" s="19" t="s">
        <v>355</v>
      </c>
      <c r="BM958" s="241" t="s">
        <v>1481</v>
      </c>
    </row>
    <row r="959" s="2" customFormat="1" ht="21.75" customHeight="1">
      <c r="A959" s="40"/>
      <c r="B959" s="41"/>
      <c r="C959" s="230" t="s">
        <v>1482</v>
      </c>
      <c r="D959" s="230" t="s">
        <v>261</v>
      </c>
      <c r="E959" s="231" t="s">
        <v>1483</v>
      </c>
      <c r="F959" s="232" t="s">
        <v>1484</v>
      </c>
      <c r="G959" s="233" t="s">
        <v>432</v>
      </c>
      <c r="H959" s="234">
        <v>1</v>
      </c>
      <c r="I959" s="235"/>
      <c r="J959" s="236">
        <f>ROUND(I959*H959,2)</f>
        <v>0</v>
      </c>
      <c r="K959" s="232" t="s">
        <v>265</v>
      </c>
      <c r="L959" s="46"/>
      <c r="M959" s="237" t="s">
        <v>21</v>
      </c>
      <c r="N959" s="238" t="s">
        <v>46</v>
      </c>
      <c r="O959" s="86"/>
      <c r="P959" s="239">
        <f>O959*H959</f>
        <v>0</v>
      </c>
      <c r="Q959" s="239">
        <v>0</v>
      </c>
      <c r="R959" s="239">
        <f>Q959*H959</f>
        <v>0</v>
      </c>
      <c r="S959" s="239">
        <v>0</v>
      </c>
      <c r="T959" s="240">
        <f>S959*H959</f>
        <v>0</v>
      </c>
      <c r="U959" s="40"/>
      <c r="V959" s="40"/>
      <c r="W959" s="40"/>
      <c r="X959" s="40"/>
      <c r="Y959" s="40"/>
      <c r="Z959" s="40"/>
      <c r="AA959" s="40"/>
      <c r="AB959" s="40"/>
      <c r="AC959" s="40"/>
      <c r="AD959" s="40"/>
      <c r="AE959" s="40"/>
      <c r="AR959" s="241" t="s">
        <v>355</v>
      </c>
      <c r="AT959" s="241" t="s">
        <v>261</v>
      </c>
      <c r="AU959" s="241" t="s">
        <v>83</v>
      </c>
      <c r="AY959" s="19" t="s">
        <v>259</v>
      </c>
      <c r="BE959" s="242">
        <f>IF(N959="základní",J959,0)</f>
        <v>0</v>
      </c>
      <c r="BF959" s="242">
        <f>IF(N959="snížená",J959,0)</f>
        <v>0</v>
      </c>
      <c r="BG959" s="242">
        <f>IF(N959="zákl. přenesená",J959,0)</f>
        <v>0</v>
      </c>
      <c r="BH959" s="242">
        <f>IF(N959="sníž. přenesená",J959,0)</f>
        <v>0</v>
      </c>
      <c r="BI959" s="242">
        <f>IF(N959="nulová",J959,0)</f>
        <v>0</v>
      </c>
      <c r="BJ959" s="19" t="s">
        <v>83</v>
      </c>
      <c r="BK959" s="242">
        <f>ROUND(I959*H959,2)</f>
        <v>0</v>
      </c>
      <c r="BL959" s="19" t="s">
        <v>355</v>
      </c>
      <c r="BM959" s="241" t="s">
        <v>1485</v>
      </c>
    </row>
    <row r="960" s="2" customFormat="1">
      <c r="A960" s="40"/>
      <c r="B960" s="41"/>
      <c r="C960" s="42"/>
      <c r="D960" s="243" t="s">
        <v>268</v>
      </c>
      <c r="E960" s="42"/>
      <c r="F960" s="244" t="s">
        <v>1486</v>
      </c>
      <c r="G960" s="42"/>
      <c r="H960" s="42"/>
      <c r="I960" s="150"/>
      <c r="J960" s="42"/>
      <c r="K960" s="42"/>
      <c r="L960" s="46"/>
      <c r="M960" s="245"/>
      <c r="N960" s="246"/>
      <c r="O960" s="86"/>
      <c r="P960" s="86"/>
      <c r="Q960" s="86"/>
      <c r="R960" s="86"/>
      <c r="S960" s="86"/>
      <c r="T960" s="87"/>
      <c r="U960" s="40"/>
      <c r="V960" s="40"/>
      <c r="W960" s="40"/>
      <c r="X960" s="40"/>
      <c r="Y960" s="40"/>
      <c r="Z960" s="40"/>
      <c r="AA960" s="40"/>
      <c r="AB960" s="40"/>
      <c r="AC960" s="40"/>
      <c r="AD960" s="40"/>
      <c r="AE960" s="40"/>
      <c r="AT960" s="19" t="s">
        <v>268</v>
      </c>
      <c r="AU960" s="19" t="s">
        <v>83</v>
      </c>
    </row>
    <row r="961" s="14" customFormat="1">
      <c r="A961" s="14"/>
      <c r="B961" s="257"/>
      <c r="C961" s="258"/>
      <c r="D961" s="243" t="s">
        <v>270</v>
      </c>
      <c r="E961" s="259" t="s">
        <v>21</v>
      </c>
      <c r="F961" s="260" t="s">
        <v>1487</v>
      </c>
      <c r="G961" s="258"/>
      <c r="H961" s="261">
        <v>1</v>
      </c>
      <c r="I961" s="262"/>
      <c r="J961" s="258"/>
      <c r="K961" s="258"/>
      <c r="L961" s="263"/>
      <c r="M961" s="264"/>
      <c r="N961" s="265"/>
      <c r="O961" s="265"/>
      <c r="P961" s="265"/>
      <c r="Q961" s="265"/>
      <c r="R961" s="265"/>
      <c r="S961" s="265"/>
      <c r="T961" s="266"/>
      <c r="U961" s="14"/>
      <c r="V961" s="14"/>
      <c r="W961" s="14"/>
      <c r="X961" s="14"/>
      <c r="Y961" s="14"/>
      <c r="Z961" s="14"/>
      <c r="AA961" s="14"/>
      <c r="AB961" s="14"/>
      <c r="AC961" s="14"/>
      <c r="AD961" s="14"/>
      <c r="AE961" s="14"/>
      <c r="AT961" s="267" t="s">
        <v>270</v>
      </c>
      <c r="AU961" s="267" t="s">
        <v>83</v>
      </c>
      <c r="AV961" s="14" t="s">
        <v>83</v>
      </c>
      <c r="AW961" s="14" t="s">
        <v>34</v>
      </c>
      <c r="AX961" s="14" t="s">
        <v>74</v>
      </c>
      <c r="AY961" s="267" t="s">
        <v>259</v>
      </c>
    </row>
    <row r="962" s="15" customFormat="1">
      <c r="A962" s="15"/>
      <c r="B962" s="268"/>
      <c r="C962" s="269"/>
      <c r="D962" s="243" t="s">
        <v>270</v>
      </c>
      <c r="E962" s="270" t="s">
        <v>21</v>
      </c>
      <c r="F962" s="271" t="s">
        <v>273</v>
      </c>
      <c r="G962" s="269"/>
      <c r="H962" s="272">
        <v>1</v>
      </c>
      <c r="I962" s="273"/>
      <c r="J962" s="269"/>
      <c r="K962" s="269"/>
      <c r="L962" s="274"/>
      <c r="M962" s="275"/>
      <c r="N962" s="276"/>
      <c r="O962" s="276"/>
      <c r="P962" s="276"/>
      <c r="Q962" s="276"/>
      <c r="R962" s="276"/>
      <c r="S962" s="276"/>
      <c r="T962" s="277"/>
      <c r="U962" s="15"/>
      <c r="V962" s="15"/>
      <c r="W962" s="15"/>
      <c r="X962" s="15"/>
      <c r="Y962" s="15"/>
      <c r="Z962" s="15"/>
      <c r="AA962" s="15"/>
      <c r="AB962" s="15"/>
      <c r="AC962" s="15"/>
      <c r="AD962" s="15"/>
      <c r="AE962" s="15"/>
      <c r="AT962" s="278" t="s">
        <v>270</v>
      </c>
      <c r="AU962" s="278" t="s">
        <v>83</v>
      </c>
      <c r="AV962" s="15" t="s">
        <v>266</v>
      </c>
      <c r="AW962" s="15" t="s">
        <v>34</v>
      </c>
      <c r="AX962" s="15" t="s">
        <v>81</v>
      </c>
      <c r="AY962" s="278" t="s">
        <v>259</v>
      </c>
    </row>
    <row r="963" s="2" customFormat="1" ht="16.5" customHeight="1">
      <c r="A963" s="40"/>
      <c r="B963" s="41"/>
      <c r="C963" s="280" t="s">
        <v>1488</v>
      </c>
      <c r="D963" s="280" t="s">
        <v>438</v>
      </c>
      <c r="E963" s="281" t="s">
        <v>1489</v>
      </c>
      <c r="F963" s="282" t="s">
        <v>1490</v>
      </c>
      <c r="G963" s="283" t="s">
        <v>432</v>
      </c>
      <c r="H963" s="284">
        <v>1</v>
      </c>
      <c r="I963" s="285"/>
      <c r="J963" s="286">
        <f>ROUND(I963*H963,2)</f>
        <v>0</v>
      </c>
      <c r="K963" s="282" t="s">
        <v>265</v>
      </c>
      <c r="L963" s="287"/>
      <c r="M963" s="288" t="s">
        <v>21</v>
      </c>
      <c r="N963" s="289" t="s">
        <v>46</v>
      </c>
      <c r="O963" s="86"/>
      <c r="P963" s="239">
        <f>O963*H963</f>
        <v>0</v>
      </c>
      <c r="Q963" s="239">
        <v>0.023</v>
      </c>
      <c r="R963" s="239">
        <f>Q963*H963</f>
        <v>0.023</v>
      </c>
      <c r="S963" s="239">
        <v>0</v>
      </c>
      <c r="T963" s="240">
        <f>S963*H963</f>
        <v>0</v>
      </c>
      <c r="U963" s="40"/>
      <c r="V963" s="40"/>
      <c r="W963" s="40"/>
      <c r="X963" s="40"/>
      <c r="Y963" s="40"/>
      <c r="Z963" s="40"/>
      <c r="AA963" s="40"/>
      <c r="AB963" s="40"/>
      <c r="AC963" s="40"/>
      <c r="AD963" s="40"/>
      <c r="AE963" s="40"/>
      <c r="AR963" s="241" t="s">
        <v>455</v>
      </c>
      <c r="AT963" s="241" t="s">
        <v>438</v>
      </c>
      <c r="AU963" s="241" t="s">
        <v>83</v>
      </c>
      <c r="AY963" s="19" t="s">
        <v>259</v>
      </c>
      <c r="BE963" s="242">
        <f>IF(N963="základní",J963,0)</f>
        <v>0</v>
      </c>
      <c r="BF963" s="242">
        <f>IF(N963="snížená",J963,0)</f>
        <v>0</v>
      </c>
      <c r="BG963" s="242">
        <f>IF(N963="zákl. přenesená",J963,0)</f>
        <v>0</v>
      </c>
      <c r="BH963" s="242">
        <f>IF(N963="sníž. přenesená",J963,0)</f>
        <v>0</v>
      </c>
      <c r="BI963" s="242">
        <f>IF(N963="nulová",J963,0)</f>
        <v>0</v>
      </c>
      <c r="BJ963" s="19" t="s">
        <v>83</v>
      </c>
      <c r="BK963" s="242">
        <f>ROUND(I963*H963,2)</f>
        <v>0</v>
      </c>
      <c r="BL963" s="19" t="s">
        <v>355</v>
      </c>
      <c r="BM963" s="241" t="s">
        <v>1491</v>
      </c>
    </row>
    <row r="964" s="2" customFormat="1" ht="16.5" customHeight="1">
      <c r="A964" s="40"/>
      <c r="B964" s="41"/>
      <c r="C964" s="230" t="s">
        <v>1492</v>
      </c>
      <c r="D964" s="230" t="s">
        <v>261</v>
      </c>
      <c r="E964" s="231" t="s">
        <v>1493</v>
      </c>
      <c r="F964" s="232" t="s">
        <v>1494</v>
      </c>
      <c r="G964" s="233" t="s">
        <v>358</v>
      </c>
      <c r="H964" s="234">
        <v>11.970000000000001</v>
      </c>
      <c r="I964" s="235"/>
      <c r="J964" s="236">
        <f>ROUND(I964*H964,2)</f>
        <v>0</v>
      </c>
      <c r="K964" s="232" t="s">
        <v>265</v>
      </c>
      <c r="L964" s="46"/>
      <c r="M964" s="237" t="s">
        <v>21</v>
      </c>
      <c r="N964" s="238" t="s">
        <v>46</v>
      </c>
      <c r="O964" s="86"/>
      <c r="P964" s="239">
        <f>O964*H964</f>
        <v>0</v>
      </c>
      <c r="Q964" s="239">
        <v>0</v>
      </c>
      <c r="R964" s="239">
        <f>Q964*H964</f>
        <v>0</v>
      </c>
      <c r="S964" s="239">
        <v>0.02</v>
      </c>
      <c r="T964" s="240">
        <f>S964*H964</f>
        <v>0.23940000000000003</v>
      </c>
      <c r="U964" s="40"/>
      <c r="V964" s="40"/>
      <c r="W964" s="40"/>
      <c r="X964" s="40"/>
      <c r="Y964" s="40"/>
      <c r="Z964" s="40"/>
      <c r="AA964" s="40"/>
      <c r="AB964" s="40"/>
      <c r="AC964" s="40"/>
      <c r="AD964" s="40"/>
      <c r="AE964" s="40"/>
      <c r="AR964" s="241" t="s">
        <v>355</v>
      </c>
      <c r="AT964" s="241" t="s">
        <v>261</v>
      </c>
      <c r="AU964" s="241" t="s">
        <v>83</v>
      </c>
      <c r="AY964" s="19" t="s">
        <v>259</v>
      </c>
      <c r="BE964" s="242">
        <f>IF(N964="základní",J964,0)</f>
        <v>0</v>
      </c>
      <c r="BF964" s="242">
        <f>IF(N964="snížená",J964,0)</f>
        <v>0</v>
      </c>
      <c r="BG964" s="242">
        <f>IF(N964="zákl. přenesená",J964,0)</f>
        <v>0</v>
      </c>
      <c r="BH964" s="242">
        <f>IF(N964="sníž. přenesená",J964,0)</f>
        <v>0</v>
      </c>
      <c r="BI964" s="242">
        <f>IF(N964="nulová",J964,0)</f>
        <v>0</v>
      </c>
      <c r="BJ964" s="19" t="s">
        <v>83</v>
      </c>
      <c r="BK964" s="242">
        <f>ROUND(I964*H964,2)</f>
        <v>0</v>
      </c>
      <c r="BL964" s="19" t="s">
        <v>355</v>
      </c>
      <c r="BM964" s="241" t="s">
        <v>1495</v>
      </c>
    </row>
    <row r="965" s="14" customFormat="1">
      <c r="A965" s="14"/>
      <c r="B965" s="257"/>
      <c r="C965" s="258"/>
      <c r="D965" s="243" t="s">
        <v>270</v>
      </c>
      <c r="E965" s="259" t="s">
        <v>21</v>
      </c>
      <c r="F965" s="260" t="s">
        <v>871</v>
      </c>
      <c r="G965" s="258"/>
      <c r="H965" s="261">
        <v>9.7200000000000006</v>
      </c>
      <c r="I965" s="262"/>
      <c r="J965" s="258"/>
      <c r="K965" s="258"/>
      <c r="L965" s="263"/>
      <c r="M965" s="264"/>
      <c r="N965" s="265"/>
      <c r="O965" s="265"/>
      <c r="P965" s="265"/>
      <c r="Q965" s="265"/>
      <c r="R965" s="265"/>
      <c r="S965" s="265"/>
      <c r="T965" s="266"/>
      <c r="U965" s="14"/>
      <c r="V965" s="14"/>
      <c r="W965" s="14"/>
      <c r="X965" s="14"/>
      <c r="Y965" s="14"/>
      <c r="Z965" s="14"/>
      <c r="AA965" s="14"/>
      <c r="AB965" s="14"/>
      <c r="AC965" s="14"/>
      <c r="AD965" s="14"/>
      <c r="AE965" s="14"/>
      <c r="AT965" s="267" t="s">
        <v>270</v>
      </c>
      <c r="AU965" s="267" t="s">
        <v>83</v>
      </c>
      <c r="AV965" s="14" t="s">
        <v>83</v>
      </c>
      <c r="AW965" s="14" t="s">
        <v>34</v>
      </c>
      <c r="AX965" s="14" t="s">
        <v>74</v>
      </c>
      <c r="AY965" s="267" t="s">
        <v>259</v>
      </c>
    </row>
    <row r="966" s="14" customFormat="1">
      <c r="A966" s="14"/>
      <c r="B966" s="257"/>
      <c r="C966" s="258"/>
      <c r="D966" s="243" t="s">
        <v>270</v>
      </c>
      <c r="E966" s="259" t="s">
        <v>21</v>
      </c>
      <c r="F966" s="260" t="s">
        <v>1496</v>
      </c>
      <c r="G966" s="258"/>
      <c r="H966" s="261">
        <v>2.25</v>
      </c>
      <c r="I966" s="262"/>
      <c r="J966" s="258"/>
      <c r="K966" s="258"/>
      <c r="L966" s="263"/>
      <c r="M966" s="264"/>
      <c r="N966" s="265"/>
      <c r="O966" s="265"/>
      <c r="P966" s="265"/>
      <c r="Q966" s="265"/>
      <c r="R966" s="265"/>
      <c r="S966" s="265"/>
      <c r="T966" s="266"/>
      <c r="U966" s="14"/>
      <c r="V966" s="14"/>
      <c r="W966" s="14"/>
      <c r="X966" s="14"/>
      <c r="Y966" s="14"/>
      <c r="Z966" s="14"/>
      <c r="AA966" s="14"/>
      <c r="AB966" s="14"/>
      <c r="AC966" s="14"/>
      <c r="AD966" s="14"/>
      <c r="AE966" s="14"/>
      <c r="AT966" s="267" t="s">
        <v>270</v>
      </c>
      <c r="AU966" s="267" t="s">
        <v>83</v>
      </c>
      <c r="AV966" s="14" t="s">
        <v>83</v>
      </c>
      <c r="AW966" s="14" t="s">
        <v>34</v>
      </c>
      <c r="AX966" s="14" t="s">
        <v>74</v>
      </c>
      <c r="AY966" s="267" t="s">
        <v>259</v>
      </c>
    </row>
    <row r="967" s="15" customFormat="1">
      <c r="A967" s="15"/>
      <c r="B967" s="268"/>
      <c r="C967" s="269"/>
      <c r="D967" s="243" t="s">
        <v>270</v>
      </c>
      <c r="E967" s="270" t="s">
        <v>21</v>
      </c>
      <c r="F967" s="271" t="s">
        <v>273</v>
      </c>
      <c r="G967" s="269"/>
      <c r="H967" s="272">
        <v>11.970000000000001</v>
      </c>
      <c r="I967" s="273"/>
      <c r="J967" s="269"/>
      <c r="K967" s="269"/>
      <c r="L967" s="274"/>
      <c r="M967" s="275"/>
      <c r="N967" s="276"/>
      <c r="O967" s="276"/>
      <c r="P967" s="276"/>
      <c r="Q967" s="276"/>
      <c r="R967" s="276"/>
      <c r="S967" s="276"/>
      <c r="T967" s="277"/>
      <c r="U967" s="15"/>
      <c r="V967" s="15"/>
      <c r="W967" s="15"/>
      <c r="X967" s="15"/>
      <c r="Y967" s="15"/>
      <c r="Z967" s="15"/>
      <c r="AA967" s="15"/>
      <c r="AB967" s="15"/>
      <c r="AC967" s="15"/>
      <c r="AD967" s="15"/>
      <c r="AE967" s="15"/>
      <c r="AT967" s="278" t="s">
        <v>270</v>
      </c>
      <c r="AU967" s="278" t="s">
        <v>83</v>
      </c>
      <c r="AV967" s="15" t="s">
        <v>266</v>
      </c>
      <c r="AW967" s="15" t="s">
        <v>34</v>
      </c>
      <c r="AX967" s="15" t="s">
        <v>81</v>
      </c>
      <c r="AY967" s="278" t="s">
        <v>259</v>
      </c>
    </row>
    <row r="968" s="2" customFormat="1" ht="21.75" customHeight="1">
      <c r="A968" s="40"/>
      <c r="B968" s="41"/>
      <c r="C968" s="230" t="s">
        <v>1497</v>
      </c>
      <c r="D968" s="230" t="s">
        <v>261</v>
      </c>
      <c r="E968" s="231" t="s">
        <v>1498</v>
      </c>
      <c r="F968" s="232" t="s">
        <v>1499</v>
      </c>
      <c r="G968" s="233" t="s">
        <v>432</v>
      </c>
      <c r="H968" s="234">
        <v>1</v>
      </c>
      <c r="I968" s="235"/>
      <c r="J968" s="236">
        <f>ROUND(I968*H968,2)</f>
        <v>0</v>
      </c>
      <c r="K968" s="232" t="s">
        <v>265</v>
      </c>
      <c r="L968" s="46"/>
      <c r="M968" s="237" t="s">
        <v>21</v>
      </c>
      <c r="N968" s="238" t="s">
        <v>46</v>
      </c>
      <c r="O968" s="86"/>
      <c r="P968" s="239">
        <f>O968*H968</f>
        <v>0</v>
      </c>
      <c r="Q968" s="239">
        <v>0</v>
      </c>
      <c r="R968" s="239">
        <f>Q968*H968</f>
        <v>0</v>
      </c>
      <c r="S968" s="239">
        <v>0</v>
      </c>
      <c r="T968" s="240">
        <f>S968*H968</f>
        <v>0</v>
      </c>
      <c r="U968" s="40"/>
      <c r="V968" s="40"/>
      <c r="W968" s="40"/>
      <c r="X968" s="40"/>
      <c r="Y968" s="40"/>
      <c r="Z968" s="40"/>
      <c r="AA968" s="40"/>
      <c r="AB968" s="40"/>
      <c r="AC968" s="40"/>
      <c r="AD968" s="40"/>
      <c r="AE968" s="40"/>
      <c r="AR968" s="241" t="s">
        <v>355</v>
      </c>
      <c r="AT968" s="241" t="s">
        <v>261</v>
      </c>
      <c r="AU968" s="241" t="s">
        <v>83</v>
      </c>
      <c r="AY968" s="19" t="s">
        <v>259</v>
      </c>
      <c r="BE968" s="242">
        <f>IF(N968="základní",J968,0)</f>
        <v>0</v>
      </c>
      <c r="BF968" s="242">
        <f>IF(N968="snížená",J968,0)</f>
        <v>0</v>
      </c>
      <c r="BG968" s="242">
        <f>IF(N968="zákl. přenesená",J968,0)</f>
        <v>0</v>
      </c>
      <c r="BH968" s="242">
        <f>IF(N968="sníž. přenesená",J968,0)</f>
        <v>0</v>
      </c>
      <c r="BI968" s="242">
        <f>IF(N968="nulová",J968,0)</f>
        <v>0</v>
      </c>
      <c r="BJ968" s="19" t="s">
        <v>83</v>
      </c>
      <c r="BK968" s="242">
        <f>ROUND(I968*H968,2)</f>
        <v>0</v>
      </c>
      <c r="BL968" s="19" t="s">
        <v>355</v>
      </c>
      <c r="BM968" s="241" t="s">
        <v>1500</v>
      </c>
    </row>
    <row r="969" s="2" customFormat="1">
      <c r="A969" s="40"/>
      <c r="B969" s="41"/>
      <c r="C969" s="42"/>
      <c r="D969" s="243" t="s">
        <v>268</v>
      </c>
      <c r="E969" s="42"/>
      <c r="F969" s="244" t="s">
        <v>1501</v>
      </c>
      <c r="G969" s="42"/>
      <c r="H969" s="42"/>
      <c r="I969" s="150"/>
      <c r="J969" s="42"/>
      <c r="K969" s="42"/>
      <c r="L969" s="46"/>
      <c r="M969" s="245"/>
      <c r="N969" s="246"/>
      <c r="O969" s="86"/>
      <c r="P969" s="86"/>
      <c r="Q969" s="86"/>
      <c r="R969" s="86"/>
      <c r="S969" s="86"/>
      <c r="T969" s="87"/>
      <c r="U969" s="40"/>
      <c r="V969" s="40"/>
      <c r="W969" s="40"/>
      <c r="X969" s="40"/>
      <c r="Y969" s="40"/>
      <c r="Z969" s="40"/>
      <c r="AA969" s="40"/>
      <c r="AB969" s="40"/>
      <c r="AC969" s="40"/>
      <c r="AD969" s="40"/>
      <c r="AE969" s="40"/>
      <c r="AT969" s="19" t="s">
        <v>268</v>
      </c>
      <c r="AU969" s="19" t="s">
        <v>83</v>
      </c>
    </row>
    <row r="970" s="14" customFormat="1">
      <c r="A970" s="14"/>
      <c r="B970" s="257"/>
      <c r="C970" s="258"/>
      <c r="D970" s="243" t="s">
        <v>270</v>
      </c>
      <c r="E970" s="259" t="s">
        <v>21</v>
      </c>
      <c r="F970" s="260" t="s">
        <v>1502</v>
      </c>
      <c r="G970" s="258"/>
      <c r="H970" s="261">
        <v>1</v>
      </c>
      <c r="I970" s="262"/>
      <c r="J970" s="258"/>
      <c r="K970" s="258"/>
      <c r="L970" s="263"/>
      <c r="M970" s="264"/>
      <c r="N970" s="265"/>
      <c r="O970" s="265"/>
      <c r="P970" s="265"/>
      <c r="Q970" s="265"/>
      <c r="R970" s="265"/>
      <c r="S970" s="265"/>
      <c r="T970" s="266"/>
      <c r="U970" s="14"/>
      <c r="V970" s="14"/>
      <c r="W970" s="14"/>
      <c r="X970" s="14"/>
      <c r="Y970" s="14"/>
      <c r="Z970" s="14"/>
      <c r="AA970" s="14"/>
      <c r="AB970" s="14"/>
      <c r="AC970" s="14"/>
      <c r="AD970" s="14"/>
      <c r="AE970" s="14"/>
      <c r="AT970" s="267" t="s">
        <v>270</v>
      </c>
      <c r="AU970" s="267" t="s">
        <v>83</v>
      </c>
      <c r="AV970" s="14" t="s">
        <v>83</v>
      </c>
      <c r="AW970" s="14" t="s">
        <v>34</v>
      </c>
      <c r="AX970" s="14" t="s">
        <v>74</v>
      </c>
      <c r="AY970" s="267" t="s">
        <v>259</v>
      </c>
    </row>
    <row r="971" s="15" customFormat="1">
      <c r="A971" s="15"/>
      <c r="B971" s="268"/>
      <c r="C971" s="269"/>
      <c r="D971" s="243" t="s">
        <v>270</v>
      </c>
      <c r="E971" s="270" t="s">
        <v>21</v>
      </c>
      <c r="F971" s="271" t="s">
        <v>273</v>
      </c>
      <c r="G971" s="269"/>
      <c r="H971" s="272">
        <v>1</v>
      </c>
      <c r="I971" s="273"/>
      <c r="J971" s="269"/>
      <c r="K971" s="269"/>
      <c r="L971" s="274"/>
      <c r="M971" s="275"/>
      <c r="N971" s="276"/>
      <c r="O971" s="276"/>
      <c r="P971" s="276"/>
      <c r="Q971" s="276"/>
      <c r="R971" s="276"/>
      <c r="S971" s="276"/>
      <c r="T971" s="277"/>
      <c r="U971" s="15"/>
      <c r="V971" s="15"/>
      <c r="W971" s="15"/>
      <c r="X971" s="15"/>
      <c r="Y971" s="15"/>
      <c r="Z971" s="15"/>
      <c r="AA971" s="15"/>
      <c r="AB971" s="15"/>
      <c r="AC971" s="15"/>
      <c r="AD971" s="15"/>
      <c r="AE971" s="15"/>
      <c r="AT971" s="278" t="s">
        <v>270</v>
      </c>
      <c r="AU971" s="278" t="s">
        <v>83</v>
      </c>
      <c r="AV971" s="15" t="s">
        <v>266</v>
      </c>
      <c r="AW971" s="15" t="s">
        <v>34</v>
      </c>
      <c r="AX971" s="15" t="s">
        <v>81</v>
      </c>
      <c r="AY971" s="278" t="s">
        <v>259</v>
      </c>
    </row>
    <row r="972" s="2" customFormat="1" ht="21.75" customHeight="1">
      <c r="A972" s="40"/>
      <c r="B972" s="41"/>
      <c r="C972" s="280" t="s">
        <v>1503</v>
      </c>
      <c r="D972" s="280" t="s">
        <v>438</v>
      </c>
      <c r="E972" s="281" t="s">
        <v>1504</v>
      </c>
      <c r="F972" s="282" t="s">
        <v>1505</v>
      </c>
      <c r="G972" s="283" t="s">
        <v>432</v>
      </c>
      <c r="H972" s="284">
        <v>1</v>
      </c>
      <c r="I972" s="285"/>
      <c r="J972" s="286">
        <f>ROUND(I972*H972,2)</f>
        <v>0</v>
      </c>
      <c r="K972" s="282" t="s">
        <v>401</v>
      </c>
      <c r="L972" s="287"/>
      <c r="M972" s="288" t="s">
        <v>21</v>
      </c>
      <c r="N972" s="289" t="s">
        <v>46</v>
      </c>
      <c r="O972" s="86"/>
      <c r="P972" s="239">
        <f>O972*H972</f>
        <v>0</v>
      </c>
      <c r="Q972" s="239">
        <v>0</v>
      </c>
      <c r="R972" s="239">
        <f>Q972*H972</f>
        <v>0</v>
      </c>
      <c r="S972" s="239">
        <v>0</v>
      </c>
      <c r="T972" s="240">
        <f>S972*H972</f>
        <v>0</v>
      </c>
      <c r="U972" s="40"/>
      <c r="V972" s="40"/>
      <c r="W972" s="40"/>
      <c r="X972" s="40"/>
      <c r="Y972" s="40"/>
      <c r="Z972" s="40"/>
      <c r="AA972" s="40"/>
      <c r="AB972" s="40"/>
      <c r="AC972" s="40"/>
      <c r="AD972" s="40"/>
      <c r="AE972" s="40"/>
      <c r="AR972" s="241" t="s">
        <v>455</v>
      </c>
      <c r="AT972" s="241" t="s">
        <v>438</v>
      </c>
      <c r="AU972" s="241" t="s">
        <v>83</v>
      </c>
      <c r="AY972" s="19" t="s">
        <v>259</v>
      </c>
      <c r="BE972" s="242">
        <f>IF(N972="základní",J972,0)</f>
        <v>0</v>
      </c>
      <c r="BF972" s="242">
        <f>IF(N972="snížená",J972,0)</f>
        <v>0</v>
      </c>
      <c r="BG972" s="242">
        <f>IF(N972="zákl. přenesená",J972,0)</f>
        <v>0</v>
      </c>
      <c r="BH972" s="242">
        <f>IF(N972="sníž. přenesená",J972,0)</f>
        <v>0</v>
      </c>
      <c r="BI972" s="242">
        <f>IF(N972="nulová",J972,0)</f>
        <v>0</v>
      </c>
      <c r="BJ972" s="19" t="s">
        <v>83</v>
      </c>
      <c r="BK972" s="242">
        <f>ROUND(I972*H972,2)</f>
        <v>0</v>
      </c>
      <c r="BL972" s="19" t="s">
        <v>355</v>
      </c>
      <c r="BM972" s="241" t="s">
        <v>1506</v>
      </c>
    </row>
    <row r="973" s="2" customFormat="1" ht="21.75" customHeight="1">
      <c r="A973" s="40"/>
      <c r="B973" s="41"/>
      <c r="C973" s="230" t="s">
        <v>1507</v>
      </c>
      <c r="D973" s="230" t="s">
        <v>261</v>
      </c>
      <c r="E973" s="231" t="s">
        <v>1508</v>
      </c>
      <c r="F973" s="232" t="s">
        <v>1509</v>
      </c>
      <c r="G973" s="233" t="s">
        <v>432</v>
      </c>
      <c r="H973" s="234">
        <v>6</v>
      </c>
      <c r="I973" s="235"/>
      <c r="J973" s="236">
        <f>ROUND(I973*H973,2)</f>
        <v>0</v>
      </c>
      <c r="K973" s="232" t="s">
        <v>265</v>
      </c>
      <c r="L973" s="46"/>
      <c r="M973" s="237" t="s">
        <v>21</v>
      </c>
      <c r="N973" s="238" t="s">
        <v>46</v>
      </c>
      <c r="O973" s="86"/>
      <c r="P973" s="239">
        <f>O973*H973</f>
        <v>0</v>
      </c>
      <c r="Q973" s="239">
        <v>0</v>
      </c>
      <c r="R973" s="239">
        <f>Q973*H973</f>
        <v>0</v>
      </c>
      <c r="S973" s="239">
        <v>0</v>
      </c>
      <c r="T973" s="240">
        <f>S973*H973</f>
        <v>0</v>
      </c>
      <c r="U973" s="40"/>
      <c r="V973" s="40"/>
      <c r="W973" s="40"/>
      <c r="X973" s="40"/>
      <c r="Y973" s="40"/>
      <c r="Z973" s="40"/>
      <c r="AA973" s="40"/>
      <c r="AB973" s="40"/>
      <c r="AC973" s="40"/>
      <c r="AD973" s="40"/>
      <c r="AE973" s="40"/>
      <c r="AR973" s="241" t="s">
        <v>355</v>
      </c>
      <c r="AT973" s="241" t="s">
        <v>261</v>
      </c>
      <c r="AU973" s="241" t="s">
        <v>83</v>
      </c>
      <c r="AY973" s="19" t="s">
        <v>259</v>
      </c>
      <c r="BE973" s="242">
        <f>IF(N973="základní",J973,0)</f>
        <v>0</v>
      </c>
      <c r="BF973" s="242">
        <f>IF(N973="snížená",J973,0)</f>
        <v>0</v>
      </c>
      <c r="BG973" s="242">
        <f>IF(N973="zákl. přenesená",J973,0)</f>
        <v>0</v>
      </c>
      <c r="BH973" s="242">
        <f>IF(N973="sníž. přenesená",J973,0)</f>
        <v>0</v>
      </c>
      <c r="BI973" s="242">
        <f>IF(N973="nulová",J973,0)</f>
        <v>0</v>
      </c>
      <c r="BJ973" s="19" t="s">
        <v>83</v>
      </c>
      <c r="BK973" s="242">
        <f>ROUND(I973*H973,2)</f>
        <v>0</v>
      </c>
      <c r="BL973" s="19" t="s">
        <v>355</v>
      </c>
      <c r="BM973" s="241" t="s">
        <v>1510</v>
      </c>
    </row>
    <row r="974" s="2" customFormat="1">
      <c r="A974" s="40"/>
      <c r="B974" s="41"/>
      <c r="C974" s="42"/>
      <c r="D974" s="243" t="s">
        <v>268</v>
      </c>
      <c r="E974" s="42"/>
      <c r="F974" s="244" t="s">
        <v>1501</v>
      </c>
      <c r="G974" s="42"/>
      <c r="H974" s="42"/>
      <c r="I974" s="150"/>
      <c r="J974" s="42"/>
      <c r="K974" s="42"/>
      <c r="L974" s="46"/>
      <c r="M974" s="245"/>
      <c r="N974" s="246"/>
      <c r="O974" s="86"/>
      <c r="P974" s="86"/>
      <c r="Q974" s="86"/>
      <c r="R974" s="86"/>
      <c r="S974" s="86"/>
      <c r="T974" s="87"/>
      <c r="U974" s="40"/>
      <c r="V974" s="40"/>
      <c r="W974" s="40"/>
      <c r="X974" s="40"/>
      <c r="Y974" s="40"/>
      <c r="Z974" s="40"/>
      <c r="AA974" s="40"/>
      <c r="AB974" s="40"/>
      <c r="AC974" s="40"/>
      <c r="AD974" s="40"/>
      <c r="AE974" s="40"/>
      <c r="AT974" s="19" t="s">
        <v>268</v>
      </c>
      <c r="AU974" s="19" t="s">
        <v>83</v>
      </c>
    </row>
    <row r="975" s="2" customFormat="1" ht="16.5" customHeight="1">
      <c r="A975" s="40"/>
      <c r="B975" s="41"/>
      <c r="C975" s="280" t="s">
        <v>1511</v>
      </c>
      <c r="D975" s="280" t="s">
        <v>438</v>
      </c>
      <c r="E975" s="281" t="s">
        <v>1512</v>
      </c>
      <c r="F975" s="282" t="s">
        <v>1513</v>
      </c>
      <c r="G975" s="283" t="s">
        <v>432</v>
      </c>
      <c r="H975" s="284">
        <v>6</v>
      </c>
      <c r="I975" s="285"/>
      <c r="J975" s="286">
        <f>ROUND(I975*H975,2)</f>
        <v>0</v>
      </c>
      <c r="K975" s="282" t="s">
        <v>401</v>
      </c>
      <c r="L975" s="287"/>
      <c r="M975" s="288" t="s">
        <v>21</v>
      </c>
      <c r="N975" s="289" t="s">
        <v>46</v>
      </c>
      <c r="O975" s="86"/>
      <c r="P975" s="239">
        <f>O975*H975</f>
        <v>0</v>
      </c>
      <c r="Q975" s="239">
        <v>0.00024000000000000001</v>
      </c>
      <c r="R975" s="239">
        <f>Q975*H975</f>
        <v>0.0014400000000000001</v>
      </c>
      <c r="S975" s="239">
        <v>0</v>
      </c>
      <c r="T975" s="240">
        <f>S975*H975</f>
        <v>0</v>
      </c>
      <c r="U975" s="40"/>
      <c r="V975" s="40"/>
      <c r="W975" s="40"/>
      <c r="X975" s="40"/>
      <c r="Y975" s="40"/>
      <c r="Z975" s="40"/>
      <c r="AA975" s="40"/>
      <c r="AB975" s="40"/>
      <c r="AC975" s="40"/>
      <c r="AD975" s="40"/>
      <c r="AE975" s="40"/>
      <c r="AR975" s="241" t="s">
        <v>455</v>
      </c>
      <c r="AT975" s="241" t="s">
        <v>438</v>
      </c>
      <c r="AU975" s="241" t="s">
        <v>83</v>
      </c>
      <c r="AY975" s="19" t="s">
        <v>259</v>
      </c>
      <c r="BE975" s="242">
        <f>IF(N975="základní",J975,0)</f>
        <v>0</v>
      </c>
      <c r="BF975" s="242">
        <f>IF(N975="snížená",J975,0)</f>
        <v>0</v>
      </c>
      <c r="BG975" s="242">
        <f>IF(N975="zákl. přenesená",J975,0)</f>
        <v>0</v>
      </c>
      <c r="BH975" s="242">
        <f>IF(N975="sníž. přenesená",J975,0)</f>
        <v>0</v>
      </c>
      <c r="BI975" s="242">
        <f>IF(N975="nulová",J975,0)</f>
        <v>0</v>
      </c>
      <c r="BJ975" s="19" t="s">
        <v>83</v>
      </c>
      <c r="BK975" s="242">
        <f>ROUND(I975*H975,2)</f>
        <v>0</v>
      </c>
      <c r="BL975" s="19" t="s">
        <v>355</v>
      </c>
      <c r="BM975" s="241" t="s">
        <v>1514</v>
      </c>
    </row>
    <row r="976" s="2" customFormat="1" ht="16.5" customHeight="1">
      <c r="A976" s="40"/>
      <c r="B976" s="41"/>
      <c r="C976" s="230" t="s">
        <v>1515</v>
      </c>
      <c r="D976" s="230" t="s">
        <v>261</v>
      </c>
      <c r="E976" s="231" t="s">
        <v>1516</v>
      </c>
      <c r="F976" s="232" t="s">
        <v>1517</v>
      </c>
      <c r="G976" s="233" t="s">
        <v>432</v>
      </c>
      <c r="H976" s="234">
        <v>2</v>
      </c>
      <c r="I976" s="235"/>
      <c r="J976" s="236">
        <f>ROUND(I976*H976,2)</f>
        <v>0</v>
      </c>
      <c r="K976" s="232" t="s">
        <v>265</v>
      </c>
      <c r="L976" s="46"/>
      <c r="M976" s="237" t="s">
        <v>21</v>
      </c>
      <c r="N976" s="238" t="s">
        <v>46</v>
      </c>
      <c r="O976" s="86"/>
      <c r="P976" s="239">
        <f>O976*H976</f>
        <v>0</v>
      </c>
      <c r="Q976" s="239">
        <v>0</v>
      </c>
      <c r="R976" s="239">
        <f>Q976*H976</f>
        <v>0</v>
      </c>
      <c r="S976" s="239">
        <v>0</v>
      </c>
      <c r="T976" s="240">
        <f>S976*H976</f>
        <v>0</v>
      </c>
      <c r="U976" s="40"/>
      <c r="V976" s="40"/>
      <c r="W976" s="40"/>
      <c r="X976" s="40"/>
      <c r="Y976" s="40"/>
      <c r="Z976" s="40"/>
      <c r="AA976" s="40"/>
      <c r="AB976" s="40"/>
      <c r="AC976" s="40"/>
      <c r="AD976" s="40"/>
      <c r="AE976" s="40"/>
      <c r="AR976" s="241" t="s">
        <v>355</v>
      </c>
      <c r="AT976" s="241" t="s">
        <v>261</v>
      </c>
      <c r="AU976" s="241" t="s">
        <v>83</v>
      </c>
      <c r="AY976" s="19" t="s">
        <v>259</v>
      </c>
      <c r="BE976" s="242">
        <f>IF(N976="základní",J976,0)</f>
        <v>0</v>
      </c>
      <c r="BF976" s="242">
        <f>IF(N976="snížená",J976,0)</f>
        <v>0</v>
      </c>
      <c r="BG976" s="242">
        <f>IF(N976="zákl. přenesená",J976,0)</f>
        <v>0</v>
      </c>
      <c r="BH976" s="242">
        <f>IF(N976="sníž. přenesená",J976,0)</f>
        <v>0</v>
      </c>
      <c r="BI976" s="242">
        <f>IF(N976="nulová",J976,0)</f>
        <v>0</v>
      </c>
      <c r="BJ976" s="19" t="s">
        <v>83</v>
      </c>
      <c r="BK976" s="242">
        <f>ROUND(I976*H976,2)</f>
        <v>0</v>
      </c>
      <c r="BL976" s="19" t="s">
        <v>355</v>
      </c>
      <c r="BM976" s="241" t="s">
        <v>1518</v>
      </c>
    </row>
    <row r="977" s="2" customFormat="1">
      <c r="A977" s="40"/>
      <c r="B977" s="41"/>
      <c r="C977" s="42"/>
      <c r="D977" s="243" t="s">
        <v>268</v>
      </c>
      <c r="E977" s="42"/>
      <c r="F977" s="244" t="s">
        <v>1519</v>
      </c>
      <c r="G977" s="42"/>
      <c r="H977" s="42"/>
      <c r="I977" s="150"/>
      <c r="J977" s="42"/>
      <c r="K977" s="42"/>
      <c r="L977" s="46"/>
      <c r="M977" s="245"/>
      <c r="N977" s="246"/>
      <c r="O977" s="86"/>
      <c r="P977" s="86"/>
      <c r="Q977" s="86"/>
      <c r="R977" s="86"/>
      <c r="S977" s="86"/>
      <c r="T977" s="87"/>
      <c r="U977" s="40"/>
      <c r="V977" s="40"/>
      <c r="W977" s="40"/>
      <c r="X977" s="40"/>
      <c r="Y977" s="40"/>
      <c r="Z977" s="40"/>
      <c r="AA977" s="40"/>
      <c r="AB977" s="40"/>
      <c r="AC977" s="40"/>
      <c r="AD977" s="40"/>
      <c r="AE977" s="40"/>
      <c r="AT977" s="19" t="s">
        <v>268</v>
      </c>
      <c r="AU977" s="19" t="s">
        <v>83</v>
      </c>
    </row>
    <row r="978" s="2" customFormat="1" ht="16.5" customHeight="1">
      <c r="A978" s="40"/>
      <c r="B978" s="41"/>
      <c r="C978" s="280" t="s">
        <v>1520</v>
      </c>
      <c r="D978" s="280" t="s">
        <v>438</v>
      </c>
      <c r="E978" s="281" t="s">
        <v>1521</v>
      </c>
      <c r="F978" s="282" t="s">
        <v>1522</v>
      </c>
      <c r="G978" s="283" t="s">
        <v>432</v>
      </c>
      <c r="H978" s="284">
        <v>2</v>
      </c>
      <c r="I978" s="285"/>
      <c r="J978" s="286">
        <f>ROUND(I978*H978,2)</f>
        <v>0</v>
      </c>
      <c r="K978" s="282" t="s">
        <v>265</v>
      </c>
      <c r="L978" s="287"/>
      <c r="M978" s="288" t="s">
        <v>21</v>
      </c>
      <c r="N978" s="289" t="s">
        <v>46</v>
      </c>
      <c r="O978" s="86"/>
      <c r="P978" s="239">
        <f>O978*H978</f>
        <v>0</v>
      </c>
      <c r="Q978" s="239">
        <v>0.00025000000000000001</v>
      </c>
      <c r="R978" s="239">
        <f>Q978*H978</f>
        <v>0.00050000000000000001</v>
      </c>
      <c r="S978" s="239">
        <v>0</v>
      </c>
      <c r="T978" s="240">
        <f>S978*H978</f>
        <v>0</v>
      </c>
      <c r="U978" s="40"/>
      <c r="V978" s="40"/>
      <c r="W978" s="40"/>
      <c r="X978" s="40"/>
      <c r="Y978" s="40"/>
      <c r="Z978" s="40"/>
      <c r="AA978" s="40"/>
      <c r="AB978" s="40"/>
      <c r="AC978" s="40"/>
      <c r="AD978" s="40"/>
      <c r="AE978" s="40"/>
      <c r="AR978" s="241" t="s">
        <v>455</v>
      </c>
      <c r="AT978" s="241" t="s">
        <v>438</v>
      </c>
      <c r="AU978" s="241" t="s">
        <v>83</v>
      </c>
      <c r="AY978" s="19" t="s">
        <v>259</v>
      </c>
      <c r="BE978" s="242">
        <f>IF(N978="základní",J978,0)</f>
        <v>0</v>
      </c>
      <c r="BF978" s="242">
        <f>IF(N978="snížená",J978,0)</f>
        <v>0</v>
      </c>
      <c r="BG978" s="242">
        <f>IF(N978="zákl. přenesená",J978,0)</f>
        <v>0</v>
      </c>
      <c r="BH978" s="242">
        <f>IF(N978="sníž. přenesená",J978,0)</f>
        <v>0</v>
      </c>
      <c r="BI978" s="242">
        <f>IF(N978="nulová",J978,0)</f>
        <v>0</v>
      </c>
      <c r="BJ978" s="19" t="s">
        <v>83</v>
      </c>
      <c r="BK978" s="242">
        <f>ROUND(I978*H978,2)</f>
        <v>0</v>
      </c>
      <c r="BL978" s="19" t="s">
        <v>355</v>
      </c>
      <c r="BM978" s="241" t="s">
        <v>1523</v>
      </c>
    </row>
    <row r="979" s="2" customFormat="1" ht="21.75" customHeight="1">
      <c r="A979" s="40"/>
      <c r="B979" s="41"/>
      <c r="C979" s="230" t="s">
        <v>1524</v>
      </c>
      <c r="D979" s="230" t="s">
        <v>261</v>
      </c>
      <c r="E979" s="231" t="s">
        <v>1525</v>
      </c>
      <c r="F979" s="232" t="s">
        <v>1526</v>
      </c>
      <c r="G979" s="233" t="s">
        <v>449</v>
      </c>
      <c r="H979" s="234">
        <v>2.5</v>
      </c>
      <c r="I979" s="235"/>
      <c r="J979" s="236">
        <f>ROUND(I979*H979,2)</f>
        <v>0</v>
      </c>
      <c r="K979" s="232" t="s">
        <v>265</v>
      </c>
      <c r="L979" s="46"/>
      <c r="M979" s="237" t="s">
        <v>21</v>
      </c>
      <c r="N979" s="238" t="s">
        <v>46</v>
      </c>
      <c r="O979" s="86"/>
      <c r="P979" s="239">
        <f>O979*H979</f>
        <v>0</v>
      </c>
      <c r="Q979" s="239">
        <v>0</v>
      </c>
      <c r="R979" s="239">
        <f>Q979*H979</f>
        <v>0</v>
      </c>
      <c r="S979" s="239">
        <v>0.016</v>
      </c>
      <c r="T979" s="240">
        <f>S979*H979</f>
        <v>0.040000000000000001</v>
      </c>
      <c r="U979" s="40"/>
      <c r="V979" s="40"/>
      <c r="W979" s="40"/>
      <c r="X979" s="40"/>
      <c r="Y979" s="40"/>
      <c r="Z979" s="40"/>
      <c r="AA979" s="40"/>
      <c r="AB979" s="40"/>
      <c r="AC979" s="40"/>
      <c r="AD979" s="40"/>
      <c r="AE979" s="40"/>
      <c r="AR979" s="241" t="s">
        <v>355</v>
      </c>
      <c r="AT979" s="241" t="s">
        <v>261</v>
      </c>
      <c r="AU979" s="241" t="s">
        <v>83</v>
      </c>
      <c r="AY979" s="19" t="s">
        <v>259</v>
      </c>
      <c r="BE979" s="242">
        <f>IF(N979="základní",J979,0)</f>
        <v>0</v>
      </c>
      <c r="BF979" s="242">
        <f>IF(N979="snížená",J979,0)</f>
        <v>0</v>
      </c>
      <c r="BG979" s="242">
        <f>IF(N979="zákl. přenesená",J979,0)</f>
        <v>0</v>
      </c>
      <c r="BH979" s="242">
        <f>IF(N979="sníž. přenesená",J979,0)</f>
        <v>0</v>
      </c>
      <c r="BI979" s="242">
        <f>IF(N979="nulová",J979,0)</f>
        <v>0</v>
      </c>
      <c r="BJ979" s="19" t="s">
        <v>83</v>
      </c>
      <c r="BK979" s="242">
        <f>ROUND(I979*H979,2)</f>
        <v>0</v>
      </c>
      <c r="BL979" s="19" t="s">
        <v>355</v>
      </c>
      <c r="BM979" s="241" t="s">
        <v>1527</v>
      </c>
    </row>
    <row r="980" s="14" customFormat="1">
      <c r="A980" s="14"/>
      <c r="B980" s="257"/>
      <c r="C980" s="258"/>
      <c r="D980" s="243" t="s">
        <v>270</v>
      </c>
      <c r="E980" s="259" t="s">
        <v>21</v>
      </c>
      <c r="F980" s="260" t="s">
        <v>1528</v>
      </c>
      <c r="G980" s="258"/>
      <c r="H980" s="261">
        <v>2.5</v>
      </c>
      <c r="I980" s="262"/>
      <c r="J980" s="258"/>
      <c r="K980" s="258"/>
      <c r="L980" s="263"/>
      <c r="M980" s="264"/>
      <c r="N980" s="265"/>
      <c r="O980" s="265"/>
      <c r="P980" s="265"/>
      <c r="Q980" s="265"/>
      <c r="R980" s="265"/>
      <c r="S980" s="265"/>
      <c r="T980" s="266"/>
      <c r="U980" s="14"/>
      <c r="V980" s="14"/>
      <c r="W980" s="14"/>
      <c r="X980" s="14"/>
      <c r="Y980" s="14"/>
      <c r="Z980" s="14"/>
      <c r="AA980" s="14"/>
      <c r="AB980" s="14"/>
      <c r="AC980" s="14"/>
      <c r="AD980" s="14"/>
      <c r="AE980" s="14"/>
      <c r="AT980" s="267" t="s">
        <v>270</v>
      </c>
      <c r="AU980" s="267" t="s">
        <v>83</v>
      </c>
      <c r="AV980" s="14" t="s">
        <v>83</v>
      </c>
      <c r="AW980" s="14" t="s">
        <v>34</v>
      </c>
      <c r="AX980" s="14" t="s">
        <v>74</v>
      </c>
      <c r="AY980" s="267" t="s">
        <v>259</v>
      </c>
    </row>
    <row r="981" s="15" customFormat="1">
      <c r="A981" s="15"/>
      <c r="B981" s="268"/>
      <c r="C981" s="269"/>
      <c r="D981" s="243" t="s">
        <v>270</v>
      </c>
      <c r="E981" s="270" t="s">
        <v>21</v>
      </c>
      <c r="F981" s="271" t="s">
        <v>273</v>
      </c>
      <c r="G981" s="269"/>
      <c r="H981" s="272">
        <v>2.5</v>
      </c>
      <c r="I981" s="273"/>
      <c r="J981" s="269"/>
      <c r="K981" s="269"/>
      <c r="L981" s="274"/>
      <c r="M981" s="275"/>
      <c r="N981" s="276"/>
      <c r="O981" s="276"/>
      <c r="P981" s="276"/>
      <c r="Q981" s="276"/>
      <c r="R981" s="276"/>
      <c r="S981" s="276"/>
      <c r="T981" s="277"/>
      <c r="U981" s="15"/>
      <c r="V981" s="15"/>
      <c r="W981" s="15"/>
      <c r="X981" s="15"/>
      <c r="Y981" s="15"/>
      <c r="Z981" s="15"/>
      <c r="AA981" s="15"/>
      <c r="AB981" s="15"/>
      <c r="AC981" s="15"/>
      <c r="AD981" s="15"/>
      <c r="AE981" s="15"/>
      <c r="AT981" s="278" t="s">
        <v>270</v>
      </c>
      <c r="AU981" s="278" t="s">
        <v>83</v>
      </c>
      <c r="AV981" s="15" t="s">
        <v>266</v>
      </c>
      <c r="AW981" s="15" t="s">
        <v>34</v>
      </c>
      <c r="AX981" s="15" t="s">
        <v>81</v>
      </c>
      <c r="AY981" s="278" t="s">
        <v>259</v>
      </c>
    </row>
    <row r="982" s="2" customFormat="1" ht="21.75" customHeight="1">
      <c r="A982" s="40"/>
      <c r="B982" s="41"/>
      <c r="C982" s="230" t="s">
        <v>1529</v>
      </c>
      <c r="D982" s="230" t="s">
        <v>261</v>
      </c>
      <c r="E982" s="231" t="s">
        <v>1530</v>
      </c>
      <c r="F982" s="232" t="s">
        <v>1531</v>
      </c>
      <c r="G982" s="233" t="s">
        <v>331</v>
      </c>
      <c r="H982" s="234">
        <v>0.188</v>
      </c>
      <c r="I982" s="235"/>
      <c r="J982" s="236">
        <f>ROUND(I982*H982,2)</f>
        <v>0</v>
      </c>
      <c r="K982" s="232" t="s">
        <v>401</v>
      </c>
      <c r="L982" s="46"/>
      <c r="M982" s="237" t="s">
        <v>21</v>
      </c>
      <c r="N982" s="238" t="s">
        <v>46</v>
      </c>
      <c r="O982" s="86"/>
      <c r="P982" s="239">
        <f>O982*H982</f>
        <v>0</v>
      </c>
      <c r="Q982" s="239">
        <v>1</v>
      </c>
      <c r="R982" s="239">
        <f>Q982*H982</f>
        <v>0.188</v>
      </c>
      <c r="S982" s="239">
        <v>0</v>
      </c>
      <c r="T982" s="240">
        <f>S982*H982</f>
        <v>0</v>
      </c>
      <c r="U982" s="40"/>
      <c r="V982" s="40"/>
      <c r="W982" s="40"/>
      <c r="X982" s="40"/>
      <c r="Y982" s="40"/>
      <c r="Z982" s="40"/>
      <c r="AA982" s="40"/>
      <c r="AB982" s="40"/>
      <c r="AC982" s="40"/>
      <c r="AD982" s="40"/>
      <c r="AE982" s="40"/>
      <c r="AR982" s="241" t="s">
        <v>355</v>
      </c>
      <c r="AT982" s="241" t="s">
        <v>261</v>
      </c>
      <c r="AU982" s="241" t="s">
        <v>83</v>
      </c>
      <c r="AY982" s="19" t="s">
        <v>259</v>
      </c>
      <c r="BE982" s="242">
        <f>IF(N982="základní",J982,0)</f>
        <v>0</v>
      </c>
      <c r="BF982" s="242">
        <f>IF(N982="snížená",J982,0)</f>
        <v>0</v>
      </c>
      <c r="BG982" s="242">
        <f>IF(N982="zákl. přenesená",J982,0)</f>
        <v>0</v>
      </c>
      <c r="BH982" s="242">
        <f>IF(N982="sníž. přenesená",J982,0)</f>
        <v>0</v>
      </c>
      <c r="BI982" s="242">
        <f>IF(N982="nulová",J982,0)</f>
        <v>0</v>
      </c>
      <c r="BJ982" s="19" t="s">
        <v>83</v>
      </c>
      <c r="BK982" s="242">
        <f>ROUND(I982*H982,2)</f>
        <v>0</v>
      </c>
      <c r="BL982" s="19" t="s">
        <v>355</v>
      </c>
      <c r="BM982" s="241" t="s">
        <v>1532</v>
      </c>
    </row>
    <row r="983" s="14" customFormat="1">
      <c r="A983" s="14"/>
      <c r="B983" s="257"/>
      <c r="C983" s="258"/>
      <c r="D983" s="243" t="s">
        <v>270</v>
      </c>
      <c r="E983" s="259" t="s">
        <v>21</v>
      </c>
      <c r="F983" s="260" t="s">
        <v>1533</v>
      </c>
      <c r="G983" s="258"/>
      <c r="H983" s="261">
        <v>0.188</v>
      </c>
      <c r="I983" s="262"/>
      <c r="J983" s="258"/>
      <c r="K983" s="258"/>
      <c r="L983" s="263"/>
      <c r="M983" s="264"/>
      <c r="N983" s="265"/>
      <c r="O983" s="265"/>
      <c r="P983" s="265"/>
      <c r="Q983" s="265"/>
      <c r="R983" s="265"/>
      <c r="S983" s="265"/>
      <c r="T983" s="266"/>
      <c r="U983" s="14"/>
      <c r="V983" s="14"/>
      <c r="W983" s="14"/>
      <c r="X983" s="14"/>
      <c r="Y983" s="14"/>
      <c r="Z983" s="14"/>
      <c r="AA983" s="14"/>
      <c r="AB983" s="14"/>
      <c r="AC983" s="14"/>
      <c r="AD983" s="14"/>
      <c r="AE983" s="14"/>
      <c r="AT983" s="267" t="s">
        <v>270</v>
      </c>
      <c r="AU983" s="267" t="s">
        <v>83</v>
      </c>
      <c r="AV983" s="14" t="s">
        <v>83</v>
      </c>
      <c r="AW983" s="14" t="s">
        <v>34</v>
      </c>
      <c r="AX983" s="14" t="s">
        <v>74</v>
      </c>
      <c r="AY983" s="267" t="s">
        <v>259</v>
      </c>
    </row>
    <row r="984" s="15" customFormat="1">
      <c r="A984" s="15"/>
      <c r="B984" s="268"/>
      <c r="C984" s="269"/>
      <c r="D984" s="243" t="s">
        <v>270</v>
      </c>
      <c r="E984" s="270" t="s">
        <v>21</v>
      </c>
      <c r="F984" s="271" t="s">
        <v>273</v>
      </c>
      <c r="G984" s="269"/>
      <c r="H984" s="272">
        <v>0.188</v>
      </c>
      <c r="I984" s="273"/>
      <c r="J984" s="269"/>
      <c r="K984" s="269"/>
      <c r="L984" s="274"/>
      <c r="M984" s="275"/>
      <c r="N984" s="276"/>
      <c r="O984" s="276"/>
      <c r="P984" s="276"/>
      <c r="Q984" s="276"/>
      <c r="R984" s="276"/>
      <c r="S984" s="276"/>
      <c r="T984" s="277"/>
      <c r="U984" s="15"/>
      <c r="V984" s="15"/>
      <c r="W984" s="15"/>
      <c r="X984" s="15"/>
      <c r="Y984" s="15"/>
      <c r="Z984" s="15"/>
      <c r="AA984" s="15"/>
      <c r="AB984" s="15"/>
      <c r="AC984" s="15"/>
      <c r="AD984" s="15"/>
      <c r="AE984" s="15"/>
      <c r="AT984" s="278" t="s">
        <v>270</v>
      </c>
      <c r="AU984" s="278" t="s">
        <v>83</v>
      </c>
      <c r="AV984" s="15" t="s">
        <v>266</v>
      </c>
      <c r="AW984" s="15" t="s">
        <v>34</v>
      </c>
      <c r="AX984" s="15" t="s">
        <v>81</v>
      </c>
      <c r="AY984" s="278" t="s">
        <v>259</v>
      </c>
    </row>
    <row r="985" s="2" customFormat="1" ht="16.5" customHeight="1">
      <c r="A985" s="40"/>
      <c r="B985" s="41"/>
      <c r="C985" s="230" t="s">
        <v>1534</v>
      </c>
      <c r="D985" s="230" t="s">
        <v>261</v>
      </c>
      <c r="E985" s="231" t="s">
        <v>1535</v>
      </c>
      <c r="F985" s="232" t="s">
        <v>1536</v>
      </c>
      <c r="G985" s="233" t="s">
        <v>449</v>
      </c>
      <c r="H985" s="234">
        <v>14.25</v>
      </c>
      <c r="I985" s="235"/>
      <c r="J985" s="236">
        <f>ROUND(I985*H985,2)</f>
        <v>0</v>
      </c>
      <c r="K985" s="232" t="s">
        <v>401</v>
      </c>
      <c r="L985" s="46"/>
      <c r="M985" s="237" t="s">
        <v>21</v>
      </c>
      <c r="N985" s="238" t="s">
        <v>46</v>
      </c>
      <c r="O985" s="86"/>
      <c r="P985" s="239">
        <f>O985*H985</f>
        <v>0</v>
      </c>
      <c r="Q985" s="239">
        <v>0</v>
      </c>
      <c r="R985" s="239">
        <f>Q985*H985</f>
        <v>0</v>
      </c>
      <c r="S985" s="239">
        <v>0</v>
      </c>
      <c r="T985" s="240">
        <f>S985*H985</f>
        <v>0</v>
      </c>
      <c r="U985" s="40"/>
      <c r="V985" s="40"/>
      <c r="W985" s="40"/>
      <c r="X985" s="40"/>
      <c r="Y985" s="40"/>
      <c r="Z985" s="40"/>
      <c r="AA985" s="40"/>
      <c r="AB985" s="40"/>
      <c r="AC985" s="40"/>
      <c r="AD985" s="40"/>
      <c r="AE985" s="40"/>
      <c r="AR985" s="241" t="s">
        <v>355</v>
      </c>
      <c r="AT985" s="241" t="s">
        <v>261</v>
      </c>
      <c r="AU985" s="241" t="s">
        <v>83</v>
      </c>
      <c r="AY985" s="19" t="s">
        <v>259</v>
      </c>
      <c r="BE985" s="242">
        <f>IF(N985="základní",J985,0)</f>
        <v>0</v>
      </c>
      <c r="BF985" s="242">
        <f>IF(N985="snížená",J985,0)</f>
        <v>0</v>
      </c>
      <c r="BG985" s="242">
        <f>IF(N985="zákl. přenesená",J985,0)</f>
        <v>0</v>
      </c>
      <c r="BH985" s="242">
        <f>IF(N985="sníž. přenesená",J985,0)</f>
        <v>0</v>
      </c>
      <c r="BI985" s="242">
        <f>IF(N985="nulová",J985,0)</f>
        <v>0</v>
      </c>
      <c r="BJ985" s="19" t="s">
        <v>83</v>
      </c>
      <c r="BK985" s="242">
        <f>ROUND(I985*H985,2)</f>
        <v>0</v>
      </c>
      <c r="BL985" s="19" t="s">
        <v>355</v>
      </c>
      <c r="BM985" s="241" t="s">
        <v>1537</v>
      </c>
    </row>
    <row r="986" s="14" customFormat="1">
      <c r="A986" s="14"/>
      <c r="B986" s="257"/>
      <c r="C986" s="258"/>
      <c r="D986" s="243" t="s">
        <v>270</v>
      </c>
      <c r="E986" s="259" t="s">
        <v>21</v>
      </c>
      <c r="F986" s="260" t="s">
        <v>1538</v>
      </c>
      <c r="G986" s="258"/>
      <c r="H986" s="261">
        <v>14.25</v>
      </c>
      <c r="I986" s="262"/>
      <c r="J986" s="258"/>
      <c r="K986" s="258"/>
      <c r="L986" s="263"/>
      <c r="M986" s="264"/>
      <c r="N986" s="265"/>
      <c r="O986" s="265"/>
      <c r="P986" s="265"/>
      <c r="Q986" s="265"/>
      <c r="R986" s="265"/>
      <c r="S986" s="265"/>
      <c r="T986" s="266"/>
      <c r="U986" s="14"/>
      <c r="V986" s="14"/>
      <c r="W986" s="14"/>
      <c r="X986" s="14"/>
      <c r="Y986" s="14"/>
      <c r="Z986" s="14"/>
      <c r="AA986" s="14"/>
      <c r="AB986" s="14"/>
      <c r="AC986" s="14"/>
      <c r="AD986" s="14"/>
      <c r="AE986" s="14"/>
      <c r="AT986" s="267" t="s">
        <v>270</v>
      </c>
      <c r="AU986" s="267" t="s">
        <v>83</v>
      </c>
      <c r="AV986" s="14" t="s">
        <v>83</v>
      </c>
      <c r="AW986" s="14" t="s">
        <v>34</v>
      </c>
      <c r="AX986" s="14" t="s">
        <v>74</v>
      </c>
      <c r="AY986" s="267" t="s">
        <v>259</v>
      </c>
    </row>
    <row r="987" s="15" customFormat="1">
      <c r="A987" s="15"/>
      <c r="B987" s="268"/>
      <c r="C987" s="269"/>
      <c r="D987" s="243" t="s">
        <v>270</v>
      </c>
      <c r="E987" s="270" t="s">
        <v>21</v>
      </c>
      <c r="F987" s="271" t="s">
        <v>273</v>
      </c>
      <c r="G987" s="269"/>
      <c r="H987" s="272">
        <v>14.25</v>
      </c>
      <c r="I987" s="273"/>
      <c r="J987" s="269"/>
      <c r="K987" s="269"/>
      <c r="L987" s="274"/>
      <c r="M987" s="275"/>
      <c r="N987" s="276"/>
      <c r="O987" s="276"/>
      <c r="P987" s="276"/>
      <c r="Q987" s="276"/>
      <c r="R987" s="276"/>
      <c r="S987" s="276"/>
      <c r="T987" s="277"/>
      <c r="U987" s="15"/>
      <c r="V987" s="15"/>
      <c r="W987" s="15"/>
      <c r="X987" s="15"/>
      <c r="Y987" s="15"/>
      <c r="Z987" s="15"/>
      <c r="AA987" s="15"/>
      <c r="AB987" s="15"/>
      <c r="AC987" s="15"/>
      <c r="AD987" s="15"/>
      <c r="AE987" s="15"/>
      <c r="AT987" s="278" t="s">
        <v>270</v>
      </c>
      <c r="AU987" s="278" t="s">
        <v>83</v>
      </c>
      <c r="AV987" s="15" t="s">
        <v>266</v>
      </c>
      <c r="AW987" s="15" t="s">
        <v>34</v>
      </c>
      <c r="AX987" s="15" t="s">
        <v>81</v>
      </c>
      <c r="AY987" s="278" t="s">
        <v>259</v>
      </c>
    </row>
    <row r="988" s="2" customFormat="1" ht="21.75" customHeight="1">
      <c r="A988" s="40"/>
      <c r="B988" s="41"/>
      <c r="C988" s="230" t="s">
        <v>1539</v>
      </c>
      <c r="D988" s="230" t="s">
        <v>261</v>
      </c>
      <c r="E988" s="231" t="s">
        <v>1540</v>
      </c>
      <c r="F988" s="232" t="s">
        <v>1541</v>
      </c>
      <c r="G988" s="233" t="s">
        <v>358</v>
      </c>
      <c r="H988" s="234">
        <v>5</v>
      </c>
      <c r="I988" s="235"/>
      <c r="J988" s="236">
        <f>ROUND(I988*H988,2)</f>
        <v>0</v>
      </c>
      <c r="K988" s="232" t="s">
        <v>401</v>
      </c>
      <c r="L988" s="46"/>
      <c r="M988" s="237" t="s">
        <v>21</v>
      </c>
      <c r="N988" s="238" t="s">
        <v>46</v>
      </c>
      <c r="O988" s="86"/>
      <c r="P988" s="239">
        <f>O988*H988</f>
        <v>0</v>
      </c>
      <c r="Q988" s="239">
        <v>0</v>
      </c>
      <c r="R988" s="239">
        <f>Q988*H988</f>
        <v>0</v>
      </c>
      <c r="S988" s="239">
        <v>0</v>
      </c>
      <c r="T988" s="240">
        <f>S988*H988</f>
        <v>0</v>
      </c>
      <c r="U988" s="40"/>
      <c r="V988" s="40"/>
      <c r="W988" s="40"/>
      <c r="X988" s="40"/>
      <c r="Y988" s="40"/>
      <c r="Z988" s="40"/>
      <c r="AA988" s="40"/>
      <c r="AB988" s="40"/>
      <c r="AC988" s="40"/>
      <c r="AD988" s="40"/>
      <c r="AE988" s="40"/>
      <c r="AR988" s="241" t="s">
        <v>355</v>
      </c>
      <c r="AT988" s="241" t="s">
        <v>261</v>
      </c>
      <c r="AU988" s="241" t="s">
        <v>83</v>
      </c>
      <c r="AY988" s="19" t="s">
        <v>259</v>
      </c>
      <c r="BE988" s="242">
        <f>IF(N988="základní",J988,0)</f>
        <v>0</v>
      </c>
      <c r="BF988" s="242">
        <f>IF(N988="snížená",J988,0)</f>
        <v>0</v>
      </c>
      <c r="BG988" s="242">
        <f>IF(N988="zákl. přenesená",J988,0)</f>
        <v>0</v>
      </c>
      <c r="BH988" s="242">
        <f>IF(N988="sníž. přenesená",J988,0)</f>
        <v>0</v>
      </c>
      <c r="BI988" s="242">
        <f>IF(N988="nulová",J988,0)</f>
        <v>0</v>
      </c>
      <c r="BJ988" s="19" t="s">
        <v>83</v>
      </c>
      <c r="BK988" s="242">
        <f>ROUND(I988*H988,2)</f>
        <v>0</v>
      </c>
      <c r="BL988" s="19" t="s">
        <v>355</v>
      </c>
      <c r="BM988" s="241" t="s">
        <v>1542</v>
      </c>
    </row>
    <row r="989" s="14" customFormat="1">
      <c r="A989" s="14"/>
      <c r="B989" s="257"/>
      <c r="C989" s="258"/>
      <c r="D989" s="243" t="s">
        <v>270</v>
      </c>
      <c r="E989" s="259" t="s">
        <v>21</v>
      </c>
      <c r="F989" s="260" t="s">
        <v>1543</v>
      </c>
      <c r="G989" s="258"/>
      <c r="H989" s="261">
        <v>2</v>
      </c>
      <c r="I989" s="262"/>
      <c r="J989" s="258"/>
      <c r="K989" s="258"/>
      <c r="L989" s="263"/>
      <c r="M989" s="264"/>
      <c r="N989" s="265"/>
      <c r="O989" s="265"/>
      <c r="P989" s="265"/>
      <c r="Q989" s="265"/>
      <c r="R989" s="265"/>
      <c r="S989" s="265"/>
      <c r="T989" s="266"/>
      <c r="U989" s="14"/>
      <c r="V989" s="14"/>
      <c r="W989" s="14"/>
      <c r="X989" s="14"/>
      <c r="Y989" s="14"/>
      <c r="Z989" s="14"/>
      <c r="AA989" s="14"/>
      <c r="AB989" s="14"/>
      <c r="AC989" s="14"/>
      <c r="AD989" s="14"/>
      <c r="AE989" s="14"/>
      <c r="AT989" s="267" t="s">
        <v>270</v>
      </c>
      <c r="AU989" s="267" t="s">
        <v>83</v>
      </c>
      <c r="AV989" s="14" t="s">
        <v>83</v>
      </c>
      <c r="AW989" s="14" t="s">
        <v>34</v>
      </c>
      <c r="AX989" s="14" t="s">
        <v>74</v>
      </c>
      <c r="AY989" s="267" t="s">
        <v>259</v>
      </c>
    </row>
    <row r="990" s="14" customFormat="1">
      <c r="A990" s="14"/>
      <c r="B990" s="257"/>
      <c r="C990" s="258"/>
      <c r="D990" s="243" t="s">
        <v>270</v>
      </c>
      <c r="E990" s="259" t="s">
        <v>21</v>
      </c>
      <c r="F990" s="260" t="s">
        <v>1544</v>
      </c>
      <c r="G990" s="258"/>
      <c r="H990" s="261">
        <v>3</v>
      </c>
      <c r="I990" s="262"/>
      <c r="J990" s="258"/>
      <c r="K990" s="258"/>
      <c r="L990" s="263"/>
      <c r="M990" s="264"/>
      <c r="N990" s="265"/>
      <c r="O990" s="265"/>
      <c r="P990" s="265"/>
      <c r="Q990" s="265"/>
      <c r="R990" s="265"/>
      <c r="S990" s="265"/>
      <c r="T990" s="266"/>
      <c r="U990" s="14"/>
      <c r="V990" s="14"/>
      <c r="W990" s="14"/>
      <c r="X990" s="14"/>
      <c r="Y990" s="14"/>
      <c r="Z990" s="14"/>
      <c r="AA990" s="14"/>
      <c r="AB990" s="14"/>
      <c r="AC990" s="14"/>
      <c r="AD990" s="14"/>
      <c r="AE990" s="14"/>
      <c r="AT990" s="267" t="s">
        <v>270</v>
      </c>
      <c r="AU990" s="267" t="s">
        <v>83</v>
      </c>
      <c r="AV990" s="14" t="s">
        <v>83</v>
      </c>
      <c r="AW990" s="14" t="s">
        <v>34</v>
      </c>
      <c r="AX990" s="14" t="s">
        <v>74</v>
      </c>
      <c r="AY990" s="267" t="s">
        <v>259</v>
      </c>
    </row>
    <row r="991" s="15" customFormat="1">
      <c r="A991" s="15"/>
      <c r="B991" s="268"/>
      <c r="C991" s="269"/>
      <c r="D991" s="243" t="s">
        <v>270</v>
      </c>
      <c r="E991" s="270" t="s">
        <v>21</v>
      </c>
      <c r="F991" s="271" t="s">
        <v>273</v>
      </c>
      <c r="G991" s="269"/>
      <c r="H991" s="272">
        <v>5</v>
      </c>
      <c r="I991" s="273"/>
      <c r="J991" s="269"/>
      <c r="K991" s="269"/>
      <c r="L991" s="274"/>
      <c r="M991" s="275"/>
      <c r="N991" s="276"/>
      <c r="O991" s="276"/>
      <c r="P991" s="276"/>
      <c r="Q991" s="276"/>
      <c r="R991" s="276"/>
      <c r="S991" s="276"/>
      <c r="T991" s="277"/>
      <c r="U991" s="15"/>
      <c r="V991" s="15"/>
      <c r="W991" s="15"/>
      <c r="X991" s="15"/>
      <c r="Y991" s="15"/>
      <c r="Z991" s="15"/>
      <c r="AA991" s="15"/>
      <c r="AB991" s="15"/>
      <c r="AC991" s="15"/>
      <c r="AD991" s="15"/>
      <c r="AE991" s="15"/>
      <c r="AT991" s="278" t="s">
        <v>270</v>
      </c>
      <c r="AU991" s="278" t="s">
        <v>83</v>
      </c>
      <c r="AV991" s="15" t="s">
        <v>266</v>
      </c>
      <c r="AW991" s="15" t="s">
        <v>34</v>
      </c>
      <c r="AX991" s="15" t="s">
        <v>81</v>
      </c>
      <c r="AY991" s="278" t="s">
        <v>259</v>
      </c>
    </row>
    <row r="992" s="2" customFormat="1" ht="16.5" customHeight="1">
      <c r="A992" s="40"/>
      <c r="B992" s="41"/>
      <c r="C992" s="230" t="s">
        <v>1545</v>
      </c>
      <c r="D992" s="230" t="s">
        <v>261</v>
      </c>
      <c r="E992" s="231" t="s">
        <v>1546</v>
      </c>
      <c r="F992" s="232" t="s">
        <v>1547</v>
      </c>
      <c r="G992" s="233" t="s">
        <v>427</v>
      </c>
      <c r="H992" s="234">
        <v>1</v>
      </c>
      <c r="I992" s="235"/>
      <c r="J992" s="236">
        <f>ROUND(I992*H992,2)</f>
        <v>0</v>
      </c>
      <c r="K992" s="232" t="s">
        <v>401</v>
      </c>
      <c r="L992" s="46"/>
      <c r="M992" s="237" t="s">
        <v>21</v>
      </c>
      <c r="N992" s="238" t="s">
        <v>46</v>
      </c>
      <c r="O992" s="86"/>
      <c r="P992" s="239">
        <f>O992*H992</f>
        <v>0</v>
      </c>
      <c r="Q992" s="239">
        <v>1.5</v>
      </c>
      <c r="R992" s="239">
        <f>Q992*H992</f>
        <v>1.5</v>
      </c>
      <c r="S992" s="239">
        <v>0</v>
      </c>
      <c r="T992" s="240">
        <f>S992*H992</f>
        <v>0</v>
      </c>
      <c r="U992" s="40"/>
      <c r="V992" s="40"/>
      <c r="W992" s="40"/>
      <c r="X992" s="40"/>
      <c r="Y992" s="40"/>
      <c r="Z992" s="40"/>
      <c r="AA992" s="40"/>
      <c r="AB992" s="40"/>
      <c r="AC992" s="40"/>
      <c r="AD992" s="40"/>
      <c r="AE992" s="40"/>
      <c r="AR992" s="241" t="s">
        <v>355</v>
      </c>
      <c r="AT992" s="241" t="s">
        <v>261</v>
      </c>
      <c r="AU992" s="241" t="s">
        <v>83</v>
      </c>
      <c r="AY992" s="19" t="s">
        <v>259</v>
      </c>
      <c r="BE992" s="242">
        <f>IF(N992="základní",J992,0)</f>
        <v>0</v>
      </c>
      <c r="BF992" s="242">
        <f>IF(N992="snížená",J992,0)</f>
        <v>0</v>
      </c>
      <c r="BG992" s="242">
        <f>IF(N992="zákl. přenesená",J992,0)</f>
        <v>0</v>
      </c>
      <c r="BH992" s="242">
        <f>IF(N992="sníž. přenesená",J992,0)</f>
        <v>0</v>
      </c>
      <c r="BI992" s="242">
        <f>IF(N992="nulová",J992,0)</f>
        <v>0</v>
      </c>
      <c r="BJ992" s="19" t="s">
        <v>83</v>
      </c>
      <c r="BK992" s="242">
        <f>ROUND(I992*H992,2)</f>
        <v>0</v>
      </c>
      <c r="BL992" s="19" t="s">
        <v>355</v>
      </c>
      <c r="BM992" s="241" t="s">
        <v>1548</v>
      </c>
    </row>
    <row r="993" s="2" customFormat="1" ht="16.5" customHeight="1">
      <c r="A993" s="40"/>
      <c r="B993" s="41"/>
      <c r="C993" s="230" t="s">
        <v>1549</v>
      </c>
      <c r="D993" s="230" t="s">
        <v>261</v>
      </c>
      <c r="E993" s="231" t="s">
        <v>1550</v>
      </c>
      <c r="F993" s="232" t="s">
        <v>1551</v>
      </c>
      <c r="G993" s="233" t="s">
        <v>427</v>
      </c>
      <c r="H993" s="234">
        <v>1</v>
      </c>
      <c r="I993" s="235"/>
      <c r="J993" s="236">
        <f>ROUND(I993*H993,2)</f>
        <v>0</v>
      </c>
      <c r="K993" s="232" t="s">
        <v>401</v>
      </c>
      <c r="L993" s="46"/>
      <c r="M993" s="237" t="s">
        <v>21</v>
      </c>
      <c r="N993" s="238" t="s">
        <v>46</v>
      </c>
      <c r="O993" s="86"/>
      <c r="P993" s="239">
        <f>O993*H993</f>
        <v>0</v>
      </c>
      <c r="Q993" s="239">
        <v>0.5</v>
      </c>
      <c r="R993" s="239">
        <f>Q993*H993</f>
        <v>0.5</v>
      </c>
      <c r="S993" s="239">
        <v>0</v>
      </c>
      <c r="T993" s="240">
        <f>S993*H993</f>
        <v>0</v>
      </c>
      <c r="U993" s="40"/>
      <c r="V993" s="40"/>
      <c r="W993" s="40"/>
      <c r="X993" s="40"/>
      <c r="Y993" s="40"/>
      <c r="Z993" s="40"/>
      <c r="AA993" s="40"/>
      <c r="AB993" s="40"/>
      <c r="AC993" s="40"/>
      <c r="AD993" s="40"/>
      <c r="AE993" s="40"/>
      <c r="AR993" s="241" t="s">
        <v>355</v>
      </c>
      <c r="AT993" s="241" t="s">
        <v>261</v>
      </c>
      <c r="AU993" s="241" t="s">
        <v>83</v>
      </c>
      <c r="AY993" s="19" t="s">
        <v>259</v>
      </c>
      <c r="BE993" s="242">
        <f>IF(N993="základní",J993,0)</f>
        <v>0</v>
      </c>
      <c r="BF993" s="242">
        <f>IF(N993="snížená",J993,0)</f>
        <v>0</v>
      </c>
      <c r="BG993" s="242">
        <f>IF(N993="zákl. přenesená",J993,0)</f>
        <v>0</v>
      </c>
      <c r="BH993" s="242">
        <f>IF(N993="sníž. přenesená",J993,0)</f>
        <v>0</v>
      </c>
      <c r="BI993" s="242">
        <f>IF(N993="nulová",J993,0)</f>
        <v>0</v>
      </c>
      <c r="BJ993" s="19" t="s">
        <v>83</v>
      </c>
      <c r="BK993" s="242">
        <f>ROUND(I993*H993,2)</f>
        <v>0</v>
      </c>
      <c r="BL993" s="19" t="s">
        <v>355</v>
      </c>
      <c r="BM993" s="241" t="s">
        <v>1552</v>
      </c>
    </row>
    <row r="994" s="2" customFormat="1" ht="16.5" customHeight="1">
      <c r="A994" s="40"/>
      <c r="B994" s="41"/>
      <c r="C994" s="230" t="s">
        <v>1553</v>
      </c>
      <c r="D994" s="230" t="s">
        <v>261</v>
      </c>
      <c r="E994" s="231" t="s">
        <v>1554</v>
      </c>
      <c r="F994" s="232" t="s">
        <v>1555</v>
      </c>
      <c r="G994" s="233" t="s">
        <v>427</v>
      </c>
      <c r="H994" s="234">
        <v>1</v>
      </c>
      <c r="I994" s="235"/>
      <c r="J994" s="236">
        <f>ROUND(I994*H994,2)</f>
        <v>0</v>
      </c>
      <c r="K994" s="232" t="s">
        <v>401</v>
      </c>
      <c r="L994" s="46"/>
      <c r="M994" s="237" t="s">
        <v>21</v>
      </c>
      <c r="N994" s="238" t="s">
        <v>46</v>
      </c>
      <c r="O994" s="86"/>
      <c r="P994" s="239">
        <f>O994*H994</f>
        <v>0</v>
      </c>
      <c r="Q994" s="239">
        <v>0</v>
      </c>
      <c r="R994" s="239">
        <f>Q994*H994</f>
        <v>0</v>
      </c>
      <c r="S994" s="239">
        <v>0</v>
      </c>
      <c r="T994" s="240">
        <f>S994*H994</f>
        <v>0</v>
      </c>
      <c r="U994" s="40"/>
      <c r="V994" s="40"/>
      <c r="W994" s="40"/>
      <c r="X994" s="40"/>
      <c r="Y994" s="40"/>
      <c r="Z994" s="40"/>
      <c r="AA994" s="40"/>
      <c r="AB994" s="40"/>
      <c r="AC994" s="40"/>
      <c r="AD994" s="40"/>
      <c r="AE994" s="40"/>
      <c r="AR994" s="241" t="s">
        <v>355</v>
      </c>
      <c r="AT994" s="241" t="s">
        <v>261</v>
      </c>
      <c r="AU994" s="241" t="s">
        <v>83</v>
      </c>
      <c r="AY994" s="19" t="s">
        <v>259</v>
      </c>
      <c r="BE994" s="242">
        <f>IF(N994="základní",J994,0)</f>
        <v>0</v>
      </c>
      <c r="BF994" s="242">
        <f>IF(N994="snížená",J994,0)</f>
        <v>0</v>
      </c>
      <c r="BG994" s="242">
        <f>IF(N994="zákl. přenesená",J994,0)</f>
        <v>0</v>
      </c>
      <c r="BH994" s="242">
        <f>IF(N994="sníž. přenesená",J994,0)</f>
        <v>0</v>
      </c>
      <c r="BI994" s="242">
        <f>IF(N994="nulová",J994,0)</f>
        <v>0</v>
      </c>
      <c r="BJ994" s="19" t="s">
        <v>83</v>
      </c>
      <c r="BK994" s="242">
        <f>ROUND(I994*H994,2)</f>
        <v>0</v>
      </c>
      <c r="BL994" s="19" t="s">
        <v>355</v>
      </c>
      <c r="BM994" s="241" t="s">
        <v>1556</v>
      </c>
    </row>
    <row r="995" s="2" customFormat="1" ht="33" customHeight="1">
      <c r="A995" s="40"/>
      <c r="B995" s="41"/>
      <c r="C995" s="230" t="s">
        <v>1557</v>
      </c>
      <c r="D995" s="230" t="s">
        <v>261</v>
      </c>
      <c r="E995" s="231" t="s">
        <v>1558</v>
      </c>
      <c r="F995" s="232" t="s">
        <v>1559</v>
      </c>
      <c r="G995" s="233" t="s">
        <v>331</v>
      </c>
      <c r="H995" s="234">
        <v>2.484</v>
      </c>
      <c r="I995" s="235"/>
      <c r="J995" s="236">
        <f>ROUND(I995*H995,2)</f>
        <v>0</v>
      </c>
      <c r="K995" s="232" t="s">
        <v>265</v>
      </c>
      <c r="L995" s="46"/>
      <c r="M995" s="237" t="s">
        <v>21</v>
      </c>
      <c r="N995" s="238" t="s">
        <v>46</v>
      </c>
      <c r="O995" s="86"/>
      <c r="P995" s="239">
        <f>O995*H995</f>
        <v>0</v>
      </c>
      <c r="Q995" s="239">
        <v>0</v>
      </c>
      <c r="R995" s="239">
        <f>Q995*H995</f>
        <v>0</v>
      </c>
      <c r="S995" s="239">
        <v>0</v>
      </c>
      <c r="T995" s="240">
        <f>S995*H995</f>
        <v>0</v>
      </c>
      <c r="U995" s="40"/>
      <c r="V995" s="40"/>
      <c r="W995" s="40"/>
      <c r="X995" s="40"/>
      <c r="Y995" s="40"/>
      <c r="Z995" s="40"/>
      <c r="AA995" s="40"/>
      <c r="AB995" s="40"/>
      <c r="AC995" s="40"/>
      <c r="AD995" s="40"/>
      <c r="AE995" s="40"/>
      <c r="AR995" s="241" t="s">
        <v>355</v>
      </c>
      <c r="AT995" s="241" t="s">
        <v>261</v>
      </c>
      <c r="AU995" s="241" t="s">
        <v>83</v>
      </c>
      <c r="AY995" s="19" t="s">
        <v>259</v>
      </c>
      <c r="BE995" s="242">
        <f>IF(N995="základní",J995,0)</f>
        <v>0</v>
      </c>
      <c r="BF995" s="242">
        <f>IF(N995="snížená",J995,0)</f>
        <v>0</v>
      </c>
      <c r="BG995" s="242">
        <f>IF(N995="zákl. přenesená",J995,0)</f>
        <v>0</v>
      </c>
      <c r="BH995" s="242">
        <f>IF(N995="sníž. přenesená",J995,0)</f>
        <v>0</v>
      </c>
      <c r="BI995" s="242">
        <f>IF(N995="nulová",J995,0)</f>
        <v>0</v>
      </c>
      <c r="BJ995" s="19" t="s">
        <v>83</v>
      </c>
      <c r="BK995" s="242">
        <f>ROUND(I995*H995,2)</f>
        <v>0</v>
      </c>
      <c r="BL995" s="19" t="s">
        <v>355</v>
      </c>
      <c r="BM995" s="241" t="s">
        <v>1560</v>
      </c>
    </row>
    <row r="996" s="2" customFormat="1">
      <c r="A996" s="40"/>
      <c r="B996" s="41"/>
      <c r="C996" s="42"/>
      <c r="D996" s="243" t="s">
        <v>268</v>
      </c>
      <c r="E996" s="42"/>
      <c r="F996" s="244" t="s">
        <v>1561</v>
      </c>
      <c r="G996" s="42"/>
      <c r="H996" s="42"/>
      <c r="I996" s="150"/>
      <c r="J996" s="42"/>
      <c r="K996" s="42"/>
      <c r="L996" s="46"/>
      <c r="M996" s="245"/>
      <c r="N996" s="246"/>
      <c r="O996" s="86"/>
      <c r="P996" s="86"/>
      <c r="Q996" s="86"/>
      <c r="R996" s="86"/>
      <c r="S996" s="86"/>
      <c r="T996" s="87"/>
      <c r="U996" s="40"/>
      <c r="V996" s="40"/>
      <c r="W996" s="40"/>
      <c r="X996" s="40"/>
      <c r="Y996" s="40"/>
      <c r="Z996" s="40"/>
      <c r="AA996" s="40"/>
      <c r="AB996" s="40"/>
      <c r="AC996" s="40"/>
      <c r="AD996" s="40"/>
      <c r="AE996" s="40"/>
      <c r="AT996" s="19" t="s">
        <v>268</v>
      </c>
      <c r="AU996" s="19" t="s">
        <v>83</v>
      </c>
    </row>
    <row r="997" s="12" customFormat="1" ht="22.8" customHeight="1">
      <c r="A997" s="12"/>
      <c r="B997" s="214"/>
      <c r="C997" s="215"/>
      <c r="D997" s="216" t="s">
        <v>73</v>
      </c>
      <c r="E997" s="228" t="s">
        <v>1562</v>
      </c>
      <c r="F997" s="228" t="s">
        <v>1563</v>
      </c>
      <c r="G997" s="215"/>
      <c r="H997" s="215"/>
      <c r="I997" s="218"/>
      <c r="J997" s="229">
        <f>BK997</f>
        <v>0</v>
      </c>
      <c r="K997" s="215"/>
      <c r="L997" s="220"/>
      <c r="M997" s="221"/>
      <c r="N997" s="222"/>
      <c r="O997" s="222"/>
      <c r="P997" s="223">
        <f>SUM(P998:P1081)</f>
        <v>0</v>
      </c>
      <c r="Q997" s="222"/>
      <c r="R997" s="223">
        <f>SUM(R998:R1081)</f>
        <v>9.0626472400000004</v>
      </c>
      <c r="S997" s="222"/>
      <c r="T997" s="224">
        <f>SUM(T998:T1081)</f>
        <v>0.30354999999999999</v>
      </c>
      <c r="U997" s="12"/>
      <c r="V997" s="12"/>
      <c r="W997" s="12"/>
      <c r="X997" s="12"/>
      <c r="Y997" s="12"/>
      <c r="Z997" s="12"/>
      <c r="AA997" s="12"/>
      <c r="AB997" s="12"/>
      <c r="AC997" s="12"/>
      <c r="AD997" s="12"/>
      <c r="AE997" s="12"/>
      <c r="AR997" s="225" t="s">
        <v>83</v>
      </c>
      <c r="AT997" s="226" t="s">
        <v>73</v>
      </c>
      <c r="AU997" s="226" t="s">
        <v>81</v>
      </c>
      <c r="AY997" s="225" t="s">
        <v>259</v>
      </c>
      <c r="BK997" s="227">
        <f>SUM(BK998:BK1081)</f>
        <v>0</v>
      </c>
    </row>
    <row r="998" s="2" customFormat="1" ht="21.75" customHeight="1">
      <c r="A998" s="40"/>
      <c r="B998" s="41"/>
      <c r="C998" s="230" t="s">
        <v>1564</v>
      </c>
      <c r="D998" s="230" t="s">
        <v>261</v>
      </c>
      <c r="E998" s="231" t="s">
        <v>1565</v>
      </c>
      <c r="F998" s="232" t="s">
        <v>1566</v>
      </c>
      <c r="G998" s="233" t="s">
        <v>358</v>
      </c>
      <c r="H998" s="234">
        <v>198.404</v>
      </c>
      <c r="I998" s="235"/>
      <c r="J998" s="236">
        <f>ROUND(I998*H998,2)</f>
        <v>0</v>
      </c>
      <c r="K998" s="232" t="s">
        <v>265</v>
      </c>
      <c r="L998" s="46"/>
      <c r="M998" s="237" t="s">
        <v>21</v>
      </c>
      <c r="N998" s="238" t="s">
        <v>46</v>
      </c>
      <c r="O998" s="86"/>
      <c r="P998" s="239">
        <f>O998*H998</f>
        <v>0</v>
      </c>
      <c r="Q998" s="239">
        <v>0.00029999999999999997</v>
      </c>
      <c r="R998" s="239">
        <f>Q998*H998</f>
        <v>0.059521199999999996</v>
      </c>
      <c r="S998" s="239">
        <v>0</v>
      </c>
      <c r="T998" s="240">
        <f>S998*H998</f>
        <v>0</v>
      </c>
      <c r="U998" s="40"/>
      <c r="V998" s="40"/>
      <c r="W998" s="40"/>
      <c r="X998" s="40"/>
      <c r="Y998" s="40"/>
      <c r="Z998" s="40"/>
      <c r="AA998" s="40"/>
      <c r="AB998" s="40"/>
      <c r="AC998" s="40"/>
      <c r="AD998" s="40"/>
      <c r="AE998" s="40"/>
      <c r="AR998" s="241" t="s">
        <v>355</v>
      </c>
      <c r="AT998" s="241" t="s">
        <v>261</v>
      </c>
      <c r="AU998" s="241" t="s">
        <v>83</v>
      </c>
      <c r="AY998" s="19" t="s">
        <v>259</v>
      </c>
      <c r="BE998" s="242">
        <f>IF(N998="základní",J998,0)</f>
        <v>0</v>
      </c>
      <c r="BF998" s="242">
        <f>IF(N998="snížená",J998,0)</f>
        <v>0</v>
      </c>
      <c r="BG998" s="242">
        <f>IF(N998="zákl. přenesená",J998,0)</f>
        <v>0</v>
      </c>
      <c r="BH998" s="242">
        <f>IF(N998="sníž. přenesená",J998,0)</f>
        <v>0</v>
      </c>
      <c r="BI998" s="242">
        <f>IF(N998="nulová",J998,0)</f>
        <v>0</v>
      </c>
      <c r="BJ998" s="19" t="s">
        <v>83</v>
      </c>
      <c r="BK998" s="242">
        <f>ROUND(I998*H998,2)</f>
        <v>0</v>
      </c>
      <c r="BL998" s="19" t="s">
        <v>355</v>
      </c>
      <c r="BM998" s="241" t="s">
        <v>1567</v>
      </c>
    </row>
    <row r="999" s="2" customFormat="1">
      <c r="A999" s="40"/>
      <c r="B999" s="41"/>
      <c r="C999" s="42"/>
      <c r="D999" s="243" t="s">
        <v>268</v>
      </c>
      <c r="E999" s="42"/>
      <c r="F999" s="244" t="s">
        <v>1568</v>
      </c>
      <c r="G999" s="42"/>
      <c r="H999" s="42"/>
      <c r="I999" s="150"/>
      <c r="J999" s="42"/>
      <c r="K999" s="42"/>
      <c r="L999" s="46"/>
      <c r="M999" s="245"/>
      <c r="N999" s="246"/>
      <c r="O999" s="86"/>
      <c r="P999" s="86"/>
      <c r="Q999" s="86"/>
      <c r="R999" s="86"/>
      <c r="S999" s="86"/>
      <c r="T999" s="87"/>
      <c r="U999" s="40"/>
      <c r="V999" s="40"/>
      <c r="W999" s="40"/>
      <c r="X999" s="40"/>
      <c r="Y999" s="40"/>
      <c r="Z999" s="40"/>
      <c r="AA999" s="40"/>
      <c r="AB999" s="40"/>
      <c r="AC999" s="40"/>
      <c r="AD999" s="40"/>
      <c r="AE999" s="40"/>
      <c r="AT999" s="19" t="s">
        <v>268</v>
      </c>
      <c r="AU999" s="19" t="s">
        <v>83</v>
      </c>
    </row>
    <row r="1000" s="14" customFormat="1">
      <c r="A1000" s="14"/>
      <c r="B1000" s="257"/>
      <c r="C1000" s="258"/>
      <c r="D1000" s="243" t="s">
        <v>270</v>
      </c>
      <c r="E1000" s="259" t="s">
        <v>21</v>
      </c>
      <c r="F1000" s="260" t="s">
        <v>154</v>
      </c>
      <c r="G1000" s="258"/>
      <c r="H1000" s="261">
        <v>198.404</v>
      </c>
      <c r="I1000" s="262"/>
      <c r="J1000" s="258"/>
      <c r="K1000" s="258"/>
      <c r="L1000" s="263"/>
      <c r="M1000" s="264"/>
      <c r="N1000" s="265"/>
      <c r="O1000" s="265"/>
      <c r="P1000" s="265"/>
      <c r="Q1000" s="265"/>
      <c r="R1000" s="265"/>
      <c r="S1000" s="265"/>
      <c r="T1000" s="266"/>
      <c r="U1000" s="14"/>
      <c r="V1000" s="14"/>
      <c r="W1000" s="14"/>
      <c r="X1000" s="14"/>
      <c r="Y1000" s="14"/>
      <c r="Z1000" s="14"/>
      <c r="AA1000" s="14"/>
      <c r="AB1000" s="14"/>
      <c r="AC1000" s="14"/>
      <c r="AD1000" s="14"/>
      <c r="AE1000" s="14"/>
      <c r="AT1000" s="267" t="s">
        <v>270</v>
      </c>
      <c r="AU1000" s="267" t="s">
        <v>83</v>
      </c>
      <c r="AV1000" s="14" t="s">
        <v>83</v>
      </c>
      <c r="AW1000" s="14" t="s">
        <v>34</v>
      </c>
      <c r="AX1000" s="14" t="s">
        <v>74</v>
      </c>
      <c r="AY1000" s="267" t="s">
        <v>259</v>
      </c>
    </row>
    <row r="1001" s="15" customFormat="1">
      <c r="A1001" s="15"/>
      <c r="B1001" s="268"/>
      <c r="C1001" s="269"/>
      <c r="D1001" s="243" t="s">
        <v>270</v>
      </c>
      <c r="E1001" s="270" t="s">
        <v>21</v>
      </c>
      <c r="F1001" s="271" t="s">
        <v>273</v>
      </c>
      <c r="G1001" s="269"/>
      <c r="H1001" s="272">
        <v>198.404</v>
      </c>
      <c r="I1001" s="273"/>
      <c r="J1001" s="269"/>
      <c r="K1001" s="269"/>
      <c r="L1001" s="274"/>
      <c r="M1001" s="275"/>
      <c r="N1001" s="276"/>
      <c r="O1001" s="276"/>
      <c r="P1001" s="276"/>
      <c r="Q1001" s="276"/>
      <c r="R1001" s="276"/>
      <c r="S1001" s="276"/>
      <c r="T1001" s="277"/>
      <c r="U1001" s="15"/>
      <c r="V1001" s="15"/>
      <c r="W1001" s="15"/>
      <c r="X1001" s="15"/>
      <c r="Y1001" s="15"/>
      <c r="Z1001" s="15"/>
      <c r="AA1001" s="15"/>
      <c r="AB1001" s="15"/>
      <c r="AC1001" s="15"/>
      <c r="AD1001" s="15"/>
      <c r="AE1001" s="15"/>
      <c r="AT1001" s="278" t="s">
        <v>270</v>
      </c>
      <c r="AU1001" s="278" t="s">
        <v>83</v>
      </c>
      <c r="AV1001" s="15" t="s">
        <v>266</v>
      </c>
      <c r="AW1001" s="15" t="s">
        <v>34</v>
      </c>
      <c r="AX1001" s="15" t="s">
        <v>81</v>
      </c>
      <c r="AY1001" s="278" t="s">
        <v>259</v>
      </c>
    </row>
    <row r="1002" s="2" customFormat="1" ht="33" customHeight="1">
      <c r="A1002" s="40"/>
      <c r="B1002" s="41"/>
      <c r="C1002" s="230" t="s">
        <v>1569</v>
      </c>
      <c r="D1002" s="230" t="s">
        <v>261</v>
      </c>
      <c r="E1002" s="231" t="s">
        <v>1570</v>
      </c>
      <c r="F1002" s="232" t="s">
        <v>1571</v>
      </c>
      <c r="G1002" s="233" t="s">
        <v>358</v>
      </c>
      <c r="H1002" s="234">
        <v>198.404</v>
      </c>
      <c r="I1002" s="235"/>
      <c r="J1002" s="236">
        <f>ROUND(I1002*H1002,2)</f>
        <v>0</v>
      </c>
      <c r="K1002" s="232" t="s">
        <v>265</v>
      </c>
      <c r="L1002" s="46"/>
      <c r="M1002" s="237" t="s">
        <v>21</v>
      </c>
      <c r="N1002" s="238" t="s">
        <v>46</v>
      </c>
      <c r="O1002" s="86"/>
      <c r="P1002" s="239">
        <f>O1002*H1002</f>
        <v>0</v>
      </c>
      <c r="Q1002" s="239">
        <v>0.014999999999999999</v>
      </c>
      <c r="R1002" s="239">
        <f>Q1002*H1002</f>
        <v>2.9760599999999999</v>
      </c>
      <c r="S1002" s="239">
        <v>0</v>
      </c>
      <c r="T1002" s="240">
        <f>S1002*H1002</f>
        <v>0</v>
      </c>
      <c r="U1002" s="40"/>
      <c r="V1002" s="40"/>
      <c r="W1002" s="40"/>
      <c r="X1002" s="40"/>
      <c r="Y1002" s="40"/>
      <c r="Z1002" s="40"/>
      <c r="AA1002" s="40"/>
      <c r="AB1002" s="40"/>
      <c r="AC1002" s="40"/>
      <c r="AD1002" s="40"/>
      <c r="AE1002" s="40"/>
      <c r="AR1002" s="241" t="s">
        <v>355</v>
      </c>
      <c r="AT1002" s="241" t="s">
        <v>261</v>
      </c>
      <c r="AU1002" s="241" t="s">
        <v>83</v>
      </c>
      <c r="AY1002" s="19" t="s">
        <v>259</v>
      </c>
      <c r="BE1002" s="242">
        <f>IF(N1002="základní",J1002,0)</f>
        <v>0</v>
      </c>
      <c r="BF1002" s="242">
        <f>IF(N1002="snížená",J1002,0)</f>
        <v>0</v>
      </c>
      <c r="BG1002" s="242">
        <f>IF(N1002="zákl. přenesená",J1002,0)</f>
        <v>0</v>
      </c>
      <c r="BH1002" s="242">
        <f>IF(N1002="sníž. přenesená",J1002,0)</f>
        <v>0</v>
      </c>
      <c r="BI1002" s="242">
        <f>IF(N1002="nulová",J1002,0)</f>
        <v>0</v>
      </c>
      <c r="BJ1002" s="19" t="s">
        <v>83</v>
      </c>
      <c r="BK1002" s="242">
        <f>ROUND(I1002*H1002,2)</f>
        <v>0</v>
      </c>
      <c r="BL1002" s="19" t="s">
        <v>355</v>
      </c>
      <c r="BM1002" s="241" t="s">
        <v>1572</v>
      </c>
    </row>
    <row r="1003" s="2" customFormat="1">
      <c r="A1003" s="40"/>
      <c r="B1003" s="41"/>
      <c r="C1003" s="42"/>
      <c r="D1003" s="243" t="s">
        <v>268</v>
      </c>
      <c r="E1003" s="42"/>
      <c r="F1003" s="244" t="s">
        <v>1568</v>
      </c>
      <c r="G1003" s="42"/>
      <c r="H1003" s="42"/>
      <c r="I1003" s="150"/>
      <c r="J1003" s="42"/>
      <c r="K1003" s="42"/>
      <c r="L1003" s="46"/>
      <c r="M1003" s="245"/>
      <c r="N1003" s="246"/>
      <c r="O1003" s="86"/>
      <c r="P1003" s="86"/>
      <c r="Q1003" s="86"/>
      <c r="R1003" s="86"/>
      <c r="S1003" s="86"/>
      <c r="T1003" s="87"/>
      <c r="U1003" s="40"/>
      <c r="V1003" s="40"/>
      <c r="W1003" s="40"/>
      <c r="X1003" s="40"/>
      <c r="Y1003" s="40"/>
      <c r="Z1003" s="40"/>
      <c r="AA1003" s="40"/>
      <c r="AB1003" s="40"/>
      <c r="AC1003" s="40"/>
      <c r="AD1003" s="40"/>
      <c r="AE1003" s="40"/>
      <c r="AT1003" s="19" t="s">
        <v>268</v>
      </c>
      <c r="AU1003" s="19" t="s">
        <v>83</v>
      </c>
    </row>
    <row r="1004" s="13" customFormat="1">
      <c r="A1004" s="13"/>
      <c r="B1004" s="247"/>
      <c r="C1004" s="248"/>
      <c r="D1004" s="243" t="s">
        <v>270</v>
      </c>
      <c r="E1004" s="249" t="s">
        <v>21</v>
      </c>
      <c r="F1004" s="250" t="s">
        <v>568</v>
      </c>
      <c r="G1004" s="248"/>
      <c r="H1004" s="249" t="s">
        <v>21</v>
      </c>
      <c r="I1004" s="251"/>
      <c r="J1004" s="248"/>
      <c r="K1004" s="248"/>
      <c r="L1004" s="252"/>
      <c r="M1004" s="253"/>
      <c r="N1004" s="254"/>
      <c r="O1004" s="254"/>
      <c r="P1004" s="254"/>
      <c r="Q1004" s="254"/>
      <c r="R1004" s="254"/>
      <c r="S1004" s="254"/>
      <c r="T1004" s="255"/>
      <c r="U1004" s="13"/>
      <c r="V1004" s="13"/>
      <c r="W1004" s="13"/>
      <c r="X1004" s="13"/>
      <c r="Y1004" s="13"/>
      <c r="Z1004" s="13"/>
      <c r="AA1004" s="13"/>
      <c r="AB1004" s="13"/>
      <c r="AC1004" s="13"/>
      <c r="AD1004" s="13"/>
      <c r="AE1004" s="13"/>
      <c r="AT1004" s="256" t="s">
        <v>270</v>
      </c>
      <c r="AU1004" s="256" t="s">
        <v>83</v>
      </c>
      <c r="AV1004" s="13" t="s">
        <v>81</v>
      </c>
      <c r="AW1004" s="13" t="s">
        <v>34</v>
      </c>
      <c r="AX1004" s="13" t="s">
        <v>74</v>
      </c>
      <c r="AY1004" s="256" t="s">
        <v>259</v>
      </c>
    </row>
    <row r="1005" s="14" customFormat="1">
      <c r="A1005" s="14"/>
      <c r="B1005" s="257"/>
      <c r="C1005" s="258"/>
      <c r="D1005" s="243" t="s">
        <v>270</v>
      </c>
      <c r="E1005" s="259" t="s">
        <v>21</v>
      </c>
      <c r="F1005" s="260" t="s">
        <v>1573</v>
      </c>
      <c r="G1005" s="258"/>
      <c r="H1005" s="261">
        <v>30.693999999999999</v>
      </c>
      <c r="I1005" s="262"/>
      <c r="J1005" s="258"/>
      <c r="K1005" s="258"/>
      <c r="L1005" s="263"/>
      <c r="M1005" s="264"/>
      <c r="N1005" s="265"/>
      <c r="O1005" s="265"/>
      <c r="P1005" s="265"/>
      <c r="Q1005" s="265"/>
      <c r="R1005" s="265"/>
      <c r="S1005" s="265"/>
      <c r="T1005" s="266"/>
      <c r="U1005" s="14"/>
      <c r="V1005" s="14"/>
      <c r="W1005" s="14"/>
      <c r="X1005" s="14"/>
      <c r="Y1005" s="14"/>
      <c r="Z1005" s="14"/>
      <c r="AA1005" s="14"/>
      <c r="AB1005" s="14"/>
      <c r="AC1005" s="14"/>
      <c r="AD1005" s="14"/>
      <c r="AE1005" s="14"/>
      <c r="AT1005" s="267" t="s">
        <v>270</v>
      </c>
      <c r="AU1005" s="267" t="s">
        <v>83</v>
      </c>
      <c r="AV1005" s="14" t="s">
        <v>83</v>
      </c>
      <c r="AW1005" s="14" t="s">
        <v>34</v>
      </c>
      <c r="AX1005" s="14" t="s">
        <v>74</v>
      </c>
      <c r="AY1005" s="267" t="s">
        <v>259</v>
      </c>
    </row>
    <row r="1006" s="13" customFormat="1">
      <c r="A1006" s="13"/>
      <c r="B1006" s="247"/>
      <c r="C1006" s="248"/>
      <c r="D1006" s="243" t="s">
        <v>270</v>
      </c>
      <c r="E1006" s="249" t="s">
        <v>21</v>
      </c>
      <c r="F1006" s="250" t="s">
        <v>570</v>
      </c>
      <c r="G1006" s="248"/>
      <c r="H1006" s="249" t="s">
        <v>21</v>
      </c>
      <c r="I1006" s="251"/>
      <c r="J1006" s="248"/>
      <c r="K1006" s="248"/>
      <c r="L1006" s="252"/>
      <c r="M1006" s="253"/>
      <c r="N1006" s="254"/>
      <c r="O1006" s="254"/>
      <c r="P1006" s="254"/>
      <c r="Q1006" s="254"/>
      <c r="R1006" s="254"/>
      <c r="S1006" s="254"/>
      <c r="T1006" s="255"/>
      <c r="U1006" s="13"/>
      <c r="V1006" s="13"/>
      <c r="W1006" s="13"/>
      <c r="X1006" s="13"/>
      <c r="Y1006" s="13"/>
      <c r="Z1006" s="13"/>
      <c r="AA1006" s="13"/>
      <c r="AB1006" s="13"/>
      <c r="AC1006" s="13"/>
      <c r="AD1006" s="13"/>
      <c r="AE1006" s="13"/>
      <c r="AT1006" s="256" t="s">
        <v>270</v>
      </c>
      <c r="AU1006" s="256" t="s">
        <v>83</v>
      </c>
      <c r="AV1006" s="13" t="s">
        <v>81</v>
      </c>
      <c r="AW1006" s="13" t="s">
        <v>34</v>
      </c>
      <c r="AX1006" s="13" t="s">
        <v>74</v>
      </c>
      <c r="AY1006" s="256" t="s">
        <v>259</v>
      </c>
    </row>
    <row r="1007" s="14" customFormat="1">
      <c r="A1007" s="14"/>
      <c r="B1007" s="257"/>
      <c r="C1007" s="258"/>
      <c r="D1007" s="243" t="s">
        <v>270</v>
      </c>
      <c r="E1007" s="259" t="s">
        <v>21</v>
      </c>
      <c r="F1007" s="260" t="s">
        <v>1574</v>
      </c>
      <c r="G1007" s="258"/>
      <c r="H1007" s="261">
        <v>70.099999999999994</v>
      </c>
      <c r="I1007" s="262"/>
      <c r="J1007" s="258"/>
      <c r="K1007" s="258"/>
      <c r="L1007" s="263"/>
      <c r="M1007" s="264"/>
      <c r="N1007" s="265"/>
      <c r="O1007" s="265"/>
      <c r="P1007" s="265"/>
      <c r="Q1007" s="265"/>
      <c r="R1007" s="265"/>
      <c r="S1007" s="265"/>
      <c r="T1007" s="266"/>
      <c r="U1007" s="14"/>
      <c r="V1007" s="14"/>
      <c r="W1007" s="14"/>
      <c r="X1007" s="14"/>
      <c r="Y1007" s="14"/>
      <c r="Z1007" s="14"/>
      <c r="AA1007" s="14"/>
      <c r="AB1007" s="14"/>
      <c r="AC1007" s="14"/>
      <c r="AD1007" s="14"/>
      <c r="AE1007" s="14"/>
      <c r="AT1007" s="267" t="s">
        <v>270</v>
      </c>
      <c r="AU1007" s="267" t="s">
        <v>83</v>
      </c>
      <c r="AV1007" s="14" t="s">
        <v>83</v>
      </c>
      <c r="AW1007" s="14" t="s">
        <v>34</v>
      </c>
      <c r="AX1007" s="14" t="s">
        <v>74</v>
      </c>
      <c r="AY1007" s="267" t="s">
        <v>259</v>
      </c>
    </row>
    <row r="1008" s="14" customFormat="1">
      <c r="A1008" s="14"/>
      <c r="B1008" s="257"/>
      <c r="C1008" s="258"/>
      <c r="D1008" s="243" t="s">
        <v>270</v>
      </c>
      <c r="E1008" s="259" t="s">
        <v>21</v>
      </c>
      <c r="F1008" s="260" t="s">
        <v>1222</v>
      </c>
      <c r="G1008" s="258"/>
      <c r="H1008" s="261">
        <v>36.68</v>
      </c>
      <c r="I1008" s="262"/>
      <c r="J1008" s="258"/>
      <c r="K1008" s="258"/>
      <c r="L1008" s="263"/>
      <c r="M1008" s="264"/>
      <c r="N1008" s="265"/>
      <c r="O1008" s="265"/>
      <c r="P1008" s="265"/>
      <c r="Q1008" s="265"/>
      <c r="R1008" s="265"/>
      <c r="S1008" s="265"/>
      <c r="T1008" s="266"/>
      <c r="U1008" s="14"/>
      <c r="V1008" s="14"/>
      <c r="W1008" s="14"/>
      <c r="X1008" s="14"/>
      <c r="Y1008" s="14"/>
      <c r="Z1008" s="14"/>
      <c r="AA1008" s="14"/>
      <c r="AB1008" s="14"/>
      <c r="AC1008" s="14"/>
      <c r="AD1008" s="14"/>
      <c r="AE1008" s="14"/>
      <c r="AT1008" s="267" t="s">
        <v>270</v>
      </c>
      <c r="AU1008" s="267" t="s">
        <v>83</v>
      </c>
      <c r="AV1008" s="14" t="s">
        <v>83</v>
      </c>
      <c r="AW1008" s="14" t="s">
        <v>34</v>
      </c>
      <c r="AX1008" s="14" t="s">
        <v>74</v>
      </c>
      <c r="AY1008" s="267" t="s">
        <v>259</v>
      </c>
    </row>
    <row r="1009" s="14" customFormat="1">
      <c r="A1009" s="14"/>
      <c r="B1009" s="257"/>
      <c r="C1009" s="258"/>
      <c r="D1009" s="243" t="s">
        <v>270</v>
      </c>
      <c r="E1009" s="259" t="s">
        <v>21</v>
      </c>
      <c r="F1009" s="260" t="s">
        <v>1223</v>
      </c>
      <c r="G1009" s="258"/>
      <c r="H1009" s="261">
        <v>6.4299999999999997</v>
      </c>
      <c r="I1009" s="262"/>
      <c r="J1009" s="258"/>
      <c r="K1009" s="258"/>
      <c r="L1009" s="263"/>
      <c r="M1009" s="264"/>
      <c r="N1009" s="265"/>
      <c r="O1009" s="265"/>
      <c r="P1009" s="265"/>
      <c r="Q1009" s="265"/>
      <c r="R1009" s="265"/>
      <c r="S1009" s="265"/>
      <c r="T1009" s="266"/>
      <c r="U1009" s="14"/>
      <c r="V1009" s="14"/>
      <c r="W1009" s="14"/>
      <c r="X1009" s="14"/>
      <c r="Y1009" s="14"/>
      <c r="Z1009" s="14"/>
      <c r="AA1009" s="14"/>
      <c r="AB1009" s="14"/>
      <c r="AC1009" s="14"/>
      <c r="AD1009" s="14"/>
      <c r="AE1009" s="14"/>
      <c r="AT1009" s="267" t="s">
        <v>270</v>
      </c>
      <c r="AU1009" s="267" t="s">
        <v>83</v>
      </c>
      <c r="AV1009" s="14" t="s">
        <v>83</v>
      </c>
      <c r="AW1009" s="14" t="s">
        <v>34</v>
      </c>
      <c r="AX1009" s="14" t="s">
        <v>74</v>
      </c>
      <c r="AY1009" s="267" t="s">
        <v>259</v>
      </c>
    </row>
    <row r="1010" s="14" customFormat="1">
      <c r="A1010" s="14"/>
      <c r="B1010" s="257"/>
      <c r="C1010" s="258"/>
      <c r="D1010" s="243" t="s">
        <v>270</v>
      </c>
      <c r="E1010" s="259" t="s">
        <v>21</v>
      </c>
      <c r="F1010" s="260" t="s">
        <v>1224</v>
      </c>
      <c r="G1010" s="258"/>
      <c r="H1010" s="261">
        <v>10.5</v>
      </c>
      <c r="I1010" s="262"/>
      <c r="J1010" s="258"/>
      <c r="K1010" s="258"/>
      <c r="L1010" s="263"/>
      <c r="M1010" s="264"/>
      <c r="N1010" s="265"/>
      <c r="O1010" s="265"/>
      <c r="P1010" s="265"/>
      <c r="Q1010" s="265"/>
      <c r="R1010" s="265"/>
      <c r="S1010" s="265"/>
      <c r="T1010" s="266"/>
      <c r="U1010" s="14"/>
      <c r="V1010" s="14"/>
      <c r="W1010" s="14"/>
      <c r="X1010" s="14"/>
      <c r="Y1010" s="14"/>
      <c r="Z1010" s="14"/>
      <c r="AA1010" s="14"/>
      <c r="AB1010" s="14"/>
      <c r="AC1010" s="14"/>
      <c r="AD1010" s="14"/>
      <c r="AE1010" s="14"/>
      <c r="AT1010" s="267" t="s">
        <v>270</v>
      </c>
      <c r="AU1010" s="267" t="s">
        <v>83</v>
      </c>
      <c r="AV1010" s="14" t="s">
        <v>83</v>
      </c>
      <c r="AW1010" s="14" t="s">
        <v>34</v>
      </c>
      <c r="AX1010" s="14" t="s">
        <v>74</v>
      </c>
      <c r="AY1010" s="267" t="s">
        <v>259</v>
      </c>
    </row>
    <row r="1011" s="14" customFormat="1">
      <c r="A1011" s="14"/>
      <c r="B1011" s="257"/>
      <c r="C1011" s="258"/>
      <c r="D1011" s="243" t="s">
        <v>270</v>
      </c>
      <c r="E1011" s="259" t="s">
        <v>21</v>
      </c>
      <c r="F1011" s="260" t="s">
        <v>1155</v>
      </c>
      <c r="G1011" s="258"/>
      <c r="H1011" s="261">
        <v>10.93</v>
      </c>
      <c r="I1011" s="262"/>
      <c r="J1011" s="258"/>
      <c r="K1011" s="258"/>
      <c r="L1011" s="263"/>
      <c r="M1011" s="264"/>
      <c r="N1011" s="265"/>
      <c r="O1011" s="265"/>
      <c r="P1011" s="265"/>
      <c r="Q1011" s="265"/>
      <c r="R1011" s="265"/>
      <c r="S1011" s="265"/>
      <c r="T1011" s="266"/>
      <c r="U1011" s="14"/>
      <c r="V1011" s="14"/>
      <c r="W1011" s="14"/>
      <c r="X1011" s="14"/>
      <c r="Y1011" s="14"/>
      <c r="Z1011" s="14"/>
      <c r="AA1011" s="14"/>
      <c r="AB1011" s="14"/>
      <c r="AC1011" s="14"/>
      <c r="AD1011" s="14"/>
      <c r="AE1011" s="14"/>
      <c r="AT1011" s="267" t="s">
        <v>270</v>
      </c>
      <c r="AU1011" s="267" t="s">
        <v>83</v>
      </c>
      <c r="AV1011" s="14" t="s">
        <v>83</v>
      </c>
      <c r="AW1011" s="14" t="s">
        <v>34</v>
      </c>
      <c r="AX1011" s="14" t="s">
        <v>74</v>
      </c>
      <c r="AY1011" s="267" t="s">
        <v>259</v>
      </c>
    </row>
    <row r="1012" s="14" customFormat="1">
      <c r="A1012" s="14"/>
      <c r="B1012" s="257"/>
      <c r="C1012" s="258"/>
      <c r="D1012" s="243" t="s">
        <v>270</v>
      </c>
      <c r="E1012" s="259" t="s">
        <v>21</v>
      </c>
      <c r="F1012" s="260" t="s">
        <v>1166</v>
      </c>
      <c r="G1012" s="258"/>
      <c r="H1012" s="261">
        <v>1.6499999999999999</v>
      </c>
      <c r="I1012" s="262"/>
      <c r="J1012" s="258"/>
      <c r="K1012" s="258"/>
      <c r="L1012" s="263"/>
      <c r="M1012" s="264"/>
      <c r="N1012" s="265"/>
      <c r="O1012" s="265"/>
      <c r="P1012" s="265"/>
      <c r="Q1012" s="265"/>
      <c r="R1012" s="265"/>
      <c r="S1012" s="265"/>
      <c r="T1012" s="266"/>
      <c r="U1012" s="14"/>
      <c r="V1012" s="14"/>
      <c r="W1012" s="14"/>
      <c r="X1012" s="14"/>
      <c r="Y1012" s="14"/>
      <c r="Z1012" s="14"/>
      <c r="AA1012" s="14"/>
      <c r="AB1012" s="14"/>
      <c r="AC1012" s="14"/>
      <c r="AD1012" s="14"/>
      <c r="AE1012" s="14"/>
      <c r="AT1012" s="267" t="s">
        <v>270</v>
      </c>
      <c r="AU1012" s="267" t="s">
        <v>83</v>
      </c>
      <c r="AV1012" s="14" t="s">
        <v>83</v>
      </c>
      <c r="AW1012" s="14" t="s">
        <v>34</v>
      </c>
      <c r="AX1012" s="14" t="s">
        <v>74</v>
      </c>
      <c r="AY1012" s="267" t="s">
        <v>259</v>
      </c>
    </row>
    <row r="1013" s="14" customFormat="1">
      <c r="A1013" s="14"/>
      <c r="B1013" s="257"/>
      <c r="C1013" s="258"/>
      <c r="D1013" s="243" t="s">
        <v>270</v>
      </c>
      <c r="E1013" s="259" t="s">
        <v>21</v>
      </c>
      <c r="F1013" s="260" t="s">
        <v>1167</v>
      </c>
      <c r="G1013" s="258"/>
      <c r="H1013" s="261">
        <v>6.3300000000000001</v>
      </c>
      <c r="I1013" s="262"/>
      <c r="J1013" s="258"/>
      <c r="K1013" s="258"/>
      <c r="L1013" s="263"/>
      <c r="M1013" s="264"/>
      <c r="N1013" s="265"/>
      <c r="O1013" s="265"/>
      <c r="P1013" s="265"/>
      <c r="Q1013" s="265"/>
      <c r="R1013" s="265"/>
      <c r="S1013" s="265"/>
      <c r="T1013" s="266"/>
      <c r="U1013" s="14"/>
      <c r="V1013" s="14"/>
      <c r="W1013" s="14"/>
      <c r="X1013" s="14"/>
      <c r="Y1013" s="14"/>
      <c r="Z1013" s="14"/>
      <c r="AA1013" s="14"/>
      <c r="AB1013" s="14"/>
      <c r="AC1013" s="14"/>
      <c r="AD1013" s="14"/>
      <c r="AE1013" s="14"/>
      <c r="AT1013" s="267" t="s">
        <v>270</v>
      </c>
      <c r="AU1013" s="267" t="s">
        <v>83</v>
      </c>
      <c r="AV1013" s="14" t="s">
        <v>83</v>
      </c>
      <c r="AW1013" s="14" t="s">
        <v>34</v>
      </c>
      <c r="AX1013" s="14" t="s">
        <v>74</v>
      </c>
      <c r="AY1013" s="267" t="s">
        <v>259</v>
      </c>
    </row>
    <row r="1014" s="14" customFormat="1">
      <c r="A1014" s="14"/>
      <c r="B1014" s="257"/>
      <c r="C1014" s="258"/>
      <c r="D1014" s="243" t="s">
        <v>270</v>
      </c>
      <c r="E1014" s="259" t="s">
        <v>21</v>
      </c>
      <c r="F1014" s="260" t="s">
        <v>1168</v>
      </c>
      <c r="G1014" s="258"/>
      <c r="H1014" s="261">
        <v>2.2999999999999998</v>
      </c>
      <c r="I1014" s="262"/>
      <c r="J1014" s="258"/>
      <c r="K1014" s="258"/>
      <c r="L1014" s="263"/>
      <c r="M1014" s="264"/>
      <c r="N1014" s="265"/>
      <c r="O1014" s="265"/>
      <c r="P1014" s="265"/>
      <c r="Q1014" s="265"/>
      <c r="R1014" s="265"/>
      <c r="S1014" s="265"/>
      <c r="T1014" s="266"/>
      <c r="U1014" s="14"/>
      <c r="V1014" s="14"/>
      <c r="W1014" s="14"/>
      <c r="X1014" s="14"/>
      <c r="Y1014" s="14"/>
      <c r="Z1014" s="14"/>
      <c r="AA1014" s="14"/>
      <c r="AB1014" s="14"/>
      <c r="AC1014" s="14"/>
      <c r="AD1014" s="14"/>
      <c r="AE1014" s="14"/>
      <c r="AT1014" s="267" t="s">
        <v>270</v>
      </c>
      <c r="AU1014" s="267" t="s">
        <v>83</v>
      </c>
      <c r="AV1014" s="14" t="s">
        <v>83</v>
      </c>
      <c r="AW1014" s="14" t="s">
        <v>34</v>
      </c>
      <c r="AX1014" s="14" t="s">
        <v>74</v>
      </c>
      <c r="AY1014" s="267" t="s">
        <v>259</v>
      </c>
    </row>
    <row r="1015" s="14" customFormat="1">
      <c r="A1015" s="14"/>
      <c r="B1015" s="257"/>
      <c r="C1015" s="258"/>
      <c r="D1015" s="243" t="s">
        <v>270</v>
      </c>
      <c r="E1015" s="259" t="s">
        <v>21</v>
      </c>
      <c r="F1015" s="260" t="s">
        <v>1169</v>
      </c>
      <c r="G1015" s="258"/>
      <c r="H1015" s="261">
        <v>5.25</v>
      </c>
      <c r="I1015" s="262"/>
      <c r="J1015" s="258"/>
      <c r="K1015" s="258"/>
      <c r="L1015" s="263"/>
      <c r="M1015" s="264"/>
      <c r="N1015" s="265"/>
      <c r="O1015" s="265"/>
      <c r="P1015" s="265"/>
      <c r="Q1015" s="265"/>
      <c r="R1015" s="265"/>
      <c r="S1015" s="265"/>
      <c r="T1015" s="266"/>
      <c r="U1015" s="14"/>
      <c r="V1015" s="14"/>
      <c r="W1015" s="14"/>
      <c r="X1015" s="14"/>
      <c r="Y1015" s="14"/>
      <c r="Z1015" s="14"/>
      <c r="AA1015" s="14"/>
      <c r="AB1015" s="14"/>
      <c r="AC1015" s="14"/>
      <c r="AD1015" s="14"/>
      <c r="AE1015" s="14"/>
      <c r="AT1015" s="267" t="s">
        <v>270</v>
      </c>
      <c r="AU1015" s="267" t="s">
        <v>83</v>
      </c>
      <c r="AV1015" s="14" t="s">
        <v>83</v>
      </c>
      <c r="AW1015" s="14" t="s">
        <v>34</v>
      </c>
      <c r="AX1015" s="14" t="s">
        <v>74</v>
      </c>
      <c r="AY1015" s="267" t="s">
        <v>259</v>
      </c>
    </row>
    <row r="1016" s="14" customFormat="1">
      <c r="A1016" s="14"/>
      <c r="B1016" s="257"/>
      <c r="C1016" s="258"/>
      <c r="D1016" s="243" t="s">
        <v>270</v>
      </c>
      <c r="E1016" s="259" t="s">
        <v>21</v>
      </c>
      <c r="F1016" s="260" t="s">
        <v>1158</v>
      </c>
      <c r="G1016" s="258"/>
      <c r="H1016" s="261">
        <v>10.119999999999999</v>
      </c>
      <c r="I1016" s="262"/>
      <c r="J1016" s="258"/>
      <c r="K1016" s="258"/>
      <c r="L1016" s="263"/>
      <c r="M1016" s="264"/>
      <c r="N1016" s="265"/>
      <c r="O1016" s="265"/>
      <c r="P1016" s="265"/>
      <c r="Q1016" s="265"/>
      <c r="R1016" s="265"/>
      <c r="S1016" s="265"/>
      <c r="T1016" s="266"/>
      <c r="U1016" s="14"/>
      <c r="V1016" s="14"/>
      <c r="W1016" s="14"/>
      <c r="X1016" s="14"/>
      <c r="Y1016" s="14"/>
      <c r="Z1016" s="14"/>
      <c r="AA1016" s="14"/>
      <c r="AB1016" s="14"/>
      <c r="AC1016" s="14"/>
      <c r="AD1016" s="14"/>
      <c r="AE1016" s="14"/>
      <c r="AT1016" s="267" t="s">
        <v>270</v>
      </c>
      <c r="AU1016" s="267" t="s">
        <v>83</v>
      </c>
      <c r="AV1016" s="14" t="s">
        <v>83</v>
      </c>
      <c r="AW1016" s="14" t="s">
        <v>34</v>
      </c>
      <c r="AX1016" s="14" t="s">
        <v>74</v>
      </c>
      <c r="AY1016" s="267" t="s">
        <v>259</v>
      </c>
    </row>
    <row r="1017" s="14" customFormat="1">
      <c r="A1017" s="14"/>
      <c r="B1017" s="257"/>
      <c r="C1017" s="258"/>
      <c r="D1017" s="243" t="s">
        <v>270</v>
      </c>
      <c r="E1017" s="259" t="s">
        <v>21</v>
      </c>
      <c r="F1017" s="260" t="s">
        <v>1170</v>
      </c>
      <c r="G1017" s="258"/>
      <c r="H1017" s="261">
        <v>1.52</v>
      </c>
      <c r="I1017" s="262"/>
      <c r="J1017" s="258"/>
      <c r="K1017" s="258"/>
      <c r="L1017" s="263"/>
      <c r="M1017" s="264"/>
      <c r="N1017" s="265"/>
      <c r="O1017" s="265"/>
      <c r="P1017" s="265"/>
      <c r="Q1017" s="265"/>
      <c r="R1017" s="265"/>
      <c r="S1017" s="265"/>
      <c r="T1017" s="266"/>
      <c r="U1017" s="14"/>
      <c r="V1017" s="14"/>
      <c r="W1017" s="14"/>
      <c r="X1017" s="14"/>
      <c r="Y1017" s="14"/>
      <c r="Z1017" s="14"/>
      <c r="AA1017" s="14"/>
      <c r="AB1017" s="14"/>
      <c r="AC1017" s="14"/>
      <c r="AD1017" s="14"/>
      <c r="AE1017" s="14"/>
      <c r="AT1017" s="267" t="s">
        <v>270</v>
      </c>
      <c r="AU1017" s="267" t="s">
        <v>83</v>
      </c>
      <c r="AV1017" s="14" t="s">
        <v>83</v>
      </c>
      <c r="AW1017" s="14" t="s">
        <v>34</v>
      </c>
      <c r="AX1017" s="14" t="s">
        <v>74</v>
      </c>
      <c r="AY1017" s="267" t="s">
        <v>259</v>
      </c>
    </row>
    <row r="1018" s="14" customFormat="1">
      <c r="A1018" s="14"/>
      <c r="B1018" s="257"/>
      <c r="C1018" s="258"/>
      <c r="D1018" s="243" t="s">
        <v>270</v>
      </c>
      <c r="E1018" s="259" t="s">
        <v>21</v>
      </c>
      <c r="F1018" s="260" t="s">
        <v>1171</v>
      </c>
      <c r="G1018" s="258"/>
      <c r="H1018" s="261">
        <v>5.9000000000000004</v>
      </c>
      <c r="I1018" s="262"/>
      <c r="J1018" s="258"/>
      <c r="K1018" s="258"/>
      <c r="L1018" s="263"/>
      <c r="M1018" s="264"/>
      <c r="N1018" s="265"/>
      <c r="O1018" s="265"/>
      <c r="P1018" s="265"/>
      <c r="Q1018" s="265"/>
      <c r="R1018" s="265"/>
      <c r="S1018" s="265"/>
      <c r="T1018" s="266"/>
      <c r="U1018" s="14"/>
      <c r="V1018" s="14"/>
      <c r="W1018" s="14"/>
      <c r="X1018" s="14"/>
      <c r="Y1018" s="14"/>
      <c r="Z1018" s="14"/>
      <c r="AA1018" s="14"/>
      <c r="AB1018" s="14"/>
      <c r="AC1018" s="14"/>
      <c r="AD1018" s="14"/>
      <c r="AE1018" s="14"/>
      <c r="AT1018" s="267" t="s">
        <v>270</v>
      </c>
      <c r="AU1018" s="267" t="s">
        <v>83</v>
      </c>
      <c r="AV1018" s="14" t="s">
        <v>83</v>
      </c>
      <c r="AW1018" s="14" t="s">
        <v>34</v>
      </c>
      <c r="AX1018" s="14" t="s">
        <v>74</v>
      </c>
      <c r="AY1018" s="267" t="s">
        <v>259</v>
      </c>
    </row>
    <row r="1019" s="15" customFormat="1">
      <c r="A1019" s="15"/>
      <c r="B1019" s="268"/>
      <c r="C1019" s="269"/>
      <c r="D1019" s="243" t="s">
        <v>270</v>
      </c>
      <c r="E1019" s="270" t="s">
        <v>154</v>
      </c>
      <c r="F1019" s="271" t="s">
        <v>273</v>
      </c>
      <c r="G1019" s="269"/>
      <c r="H1019" s="272">
        <v>198.404</v>
      </c>
      <c r="I1019" s="273"/>
      <c r="J1019" s="269"/>
      <c r="K1019" s="269"/>
      <c r="L1019" s="274"/>
      <c r="M1019" s="275"/>
      <c r="N1019" s="276"/>
      <c r="O1019" s="276"/>
      <c r="P1019" s="276"/>
      <c r="Q1019" s="276"/>
      <c r="R1019" s="276"/>
      <c r="S1019" s="276"/>
      <c r="T1019" s="277"/>
      <c r="U1019" s="15"/>
      <c r="V1019" s="15"/>
      <c r="W1019" s="15"/>
      <c r="X1019" s="15"/>
      <c r="Y1019" s="15"/>
      <c r="Z1019" s="15"/>
      <c r="AA1019" s="15"/>
      <c r="AB1019" s="15"/>
      <c r="AC1019" s="15"/>
      <c r="AD1019" s="15"/>
      <c r="AE1019" s="15"/>
      <c r="AT1019" s="278" t="s">
        <v>270</v>
      </c>
      <c r="AU1019" s="278" t="s">
        <v>83</v>
      </c>
      <c r="AV1019" s="15" t="s">
        <v>266</v>
      </c>
      <c r="AW1019" s="15" t="s">
        <v>34</v>
      </c>
      <c r="AX1019" s="15" t="s">
        <v>81</v>
      </c>
      <c r="AY1019" s="278" t="s">
        <v>259</v>
      </c>
    </row>
    <row r="1020" s="2" customFormat="1" ht="21.75" customHeight="1">
      <c r="A1020" s="40"/>
      <c r="B1020" s="41"/>
      <c r="C1020" s="230" t="s">
        <v>1575</v>
      </c>
      <c r="D1020" s="230" t="s">
        <v>261</v>
      </c>
      <c r="E1020" s="231" t="s">
        <v>1576</v>
      </c>
      <c r="F1020" s="232" t="s">
        <v>1577</v>
      </c>
      <c r="G1020" s="233" t="s">
        <v>449</v>
      </c>
      <c r="H1020" s="234">
        <v>93.400000000000006</v>
      </c>
      <c r="I1020" s="235"/>
      <c r="J1020" s="236">
        <f>ROUND(I1020*H1020,2)</f>
        <v>0</v>
      </c>
      <c r="K1020" s="232" t="s">
        <v>265</v>
      </c>
      <c r="L1020" s="46"/>
      <c r="M1020" s="237" t="s">
        <v>21</v>
      </c>
      <c r="N1020" s="238" t="s">
        <v>46</v>
      </c>
      <c r="O1020" s="86"/>
      <c r="P1020" s="239">
        <f>O1020*H1020</f>
        <v>0</v>
      </c>
      <c r="Q1020" s="239">
        <v>0</v>
      </c>
      <c r="R1020" s="239">
        <f>Q1020*H1020</f>
        <v>0</v>
      </c>
      <c r="S1020" s="239">
        <v>0.0032499999999999999</v>
      </c>
      <c r="T1020" s="240">
        <f>S1020*H1020</f>
        <v>0.30354999999999999</v>
      </c>
      <c r="U1020" s="40"/>
      <c r="V1020" s="40"/>
      <c r="W1020" s="40"/>
      <c r="X1020" s="40"/>
      <c r="Y1020" s="40"/>
      <c r="Z1020" s="40"/>
      <c r="AA1020" s="40"/>
      <c r="AB1020" s="40"/>
      <c r="AC1020" s="40"/>
      <c r="AD1020" s="40"/>
      <c r="AE1020" s="40"/>
      <c r="AR1020" s="241" t="s">
        <v>355</v>
      </c>
      <c r="AT1020" s="241" t="s">
        <v>261</v>
      </c>
      <c r="AU1020" s="241" t="s">
        <v>83</v>
      </c>
      <c r="AY1020" s="19" t="s">
        <v>259</v>
      </c>
      <c r="BE1020" s="242">
        <f>IF(N1020="základní",J1020,0)</f>
        <v>0</v>
      </c>
      <c r="BF1020" s="242">
        <f>IF(N1020="snížená",J1020,0)</f>
        <v>0</v>
      </c>
      <c r="BG1020" s="242">
        <f>IF(N1020="zákl. přenesená",J1020,0)</f>
        <v>0</v>
      </c>
      <c r="BH1020" s="242">
        <f>IF(N1020="sníž. přenesená",J1020,0)</f>
        <v>0</v>
      </c>
      <c r="BI1020" s="242">
        <f>IF(N1020="nulová",J1020,0)</f>
        <v>0</v>
      </c>
      <c r="BJ1020" s="19" t="s">
        <v>83</v>
      </c>
      <c r="BK1020" s="242">
        <f>ROUND(I1020*H1020,2)</f>
        <v>0</v>
      </c>
      <c r="BL1020" s="19" t="s">
        <v>355</v>
      </c>
      <c r="BM1020" s="241" t="s">
        <v>1578</v>
      </c>
    </row>
    <row r="1021" s="14" customFormat="1">
      <c r="A1021" s="14"/>
      <c r="B1021" s="257"/>
      <c r="C1021" s="258"/>
      <c r="D1021" s="243" t="s">
        <v>270</v>
      </c>
      <c r="E1021" s="259" t="s">
        <v>21</v>
      </c>
      <c r="F1021" s="260" t="s">
        <v>1579</v>
      </c>
      <c r="G1021" s="258"/>
      <c r="H1021" s="261">
        <v>93.400000000000006</v>
      </c>
      <c r="I1021" s="262"/>
      <c r="J1021" s="258"/>
      <c r="K1021" s="258"/>
      <c r="L1021" s="263"/>
      <c r="M1021" s="264"/>
      <c r="N1021" s="265"/>
      <c r="O1021" s="265"/>
      <c r="P1021" s="265"/>
      <c r="Q1021" s="265"/>
      <c r="R1021" s="265"/>
      <c r="S1021" s="265"/>
      <c r="T1021" s="266"/>
      <c r="U1021" s="14"/>
      <c r="V1021" s="14"/>
      <c r="W1021" s="14"/>
      <c r="X1021" s="14"/>
      <c r="Y1021" s="14"/>
      <c r="Z1021" s="14"/>
      <c r="AA1021" s="14"/>
      <c r="AB1021" s="14"/>
      <c r="AC1021" s="14"/>
      <c r="AD1021" s="14"/>
      <c r="AE1021" s="14"/>
      <c r="AT1021" s="267" t="s">
        <v>270</v>
      </c>
      <c r="AU1021" s="267" t="s">
        <v>83</v>
      </c>
      <c r="AV1021" s="14" t="s">
        <v>83</v>
      </c>
      <c r="AW1021" s="14" t="s">
        <v>34</v>
      </c>
      <c r="AX1021" s="14" t="s">
        <v>74</v>
      </c>
      <c r="AY1021" s="267" t="s">
        <v>259</v>
      </c>
    </row>
    <row r="1022" s="15" customFormat="1">
      <c r="A1022" s="15"/>
      <c r="B1022" s="268"/>
      <c r="C1022" s="269"/>
      <c r="D1022" s="243" t="s">
        <v>270</v>
      </c>
      <c r="E1022" s="270" t="s">
        <v>21</v>
      </c>
      <c r="F1022" s="271" t="s">
        <v>273</v>
      </c>
      <c r="G1022" s="269"/>
      <c r="H1022" s="272">
        <v>93.400000000000006</v>
      </c>
      <c r="I1022" s="273"/>
      <c r="J1022" s="269"/>
      <c r="K1022" s="269"/>
      <c r="L1022" s="274"/>
      <c r="M1022" s="275"/>
      <c r="N1022" s="276"/>
      <c r="O1022" s="276"/>
      <c r="P1022" s="276"/>
      <c r="Q1022" s="276"/>
      <c r="R1022" s="276"/>
      <c r="S1022" s="276"/>
      <c r="T1022" s="277"/>
      <c r="U1022" s="15"/>
      <c r="V1022" s="15"/>
      <c r="W1022" s="15"/>
      <c r="X1022" s="15"/>
      <c r="Y1022" s="15"/>
      <c r="Z1022" s="15"/>
      <c r="AA1022" s="15"/>
      <c r="AB1022" s="15"/>
      <c r="AC1022" s="15"/>
      <c r="AD1022" s="15"/>
      <c r="AE1022" s="15"/>
      <c r="AT1022" s="278" t="s">
        <v>270</v>
      </c>
      <c r="AU1022" s="278" t="s">
        <v>83</v>
      </c>
      <c r="AV1022" s="15" t="s">
        <v>266</v>
      </c>
      <c r="AW1022" s="15" t="s">
        <v>34</v>
      </c>
      <c r="AX1022" s="15" t="s">
        <v>81</v>
      </c>
      <c r="AY1022" s="278" t="s">
        <v>259</v>
      </c>
    </row>
    <row r="1023" s="2" customFormat="1" ht="21.75" customHeight="1">
      <c r="A1023" s="40"/>
      <c r="B1023" s="41"/>
      <c r="C1023" s="230" t="s">
        <v>1580</v>
      </c>
      <c r="D1023" s="230" t="s">
        <v>261</v>
      </c>
      <c r="E1023" s="231" t="s">
        <v>1581</v>
      </c>
      <c r="F1023" s="232" t="s">
        <v>1582</v>
      </c>
      <c r="G1023" s="233" t="s">
        <v>449</v>
      </c>
      <c r="H1023" s="234">
        <v>157.90799999999999</v>
      </c>
      <c r="I1023" s="235"/>
      <c r="J1023" s="236">
        <f>ROUND(I1023*H1023,2)</f>
        <v>0</v>
      </c>
      <c r="K1023" s="232" t="s">
        <v>265</v>
      </c>
      <c r="L1023" s="46"/>
      <c r="M1023" s="237" t="s">
        <v>21</v>
      </c>
      <c r="N1023" s="238" t="s">
        <v>46</v>
      </c>
      <c r="O1023" s="86"/>
      <c r="P1023" s="239">
        <f>O1023*H1023</f>
        <v>0</v>
      </c>
      <c r="Q1023" s="239">
        <v>0.00042999999999999999</v>
      </c>
      <c r="R1023" s="239">
        <f>Q1023*H1023</f>
        <v>0.067900439999999992</v>
      </c>
      <c r="S1023" s="239">
        <v>0</v>
      </c>
      <c r="T1023" s="240">
        <f>S1023*H1023</f>
        <v>0</v>
      </c>
      <c r="U1023" s="40"/>
      <c r="V1023" s="40"/>
      <c r="W1023" s="40"/>
      <c r="X1023" s="40"/>
      <c r="Y1023" s="40"/>
      <c r="Z1023" s="40"/>
      <c r="AA1023" s="40"/>
      <c r="AB1023" s="40"/>
      <c r="AC1023" s="40"/>
      <c r="AD1023" s="40"/>
      <c r="AE1023" s="40"/>
      <c r="AR1023" s="241" t="s">
        <v>355</v>
      </c>
      <c r="AT1023" s="241" t="s">
        <v>261</v>
      </c>
      <c r="AU1023" s="241" t="s">
        <v>83</v>
      </c>
      <c r="AY1023" s="19" t="s">
        <v>259</v>
      </c>
      <c r="BE1023" s="242">
        <f>IF(N1023="základní",J1023,0)</f>
        <v>0</v>
      </c>
      <c r="BF1023" s="242">
        <f>IF(N1023="snížená",J1023,0)</f>
        <v>0</v>
      </c>
      <c r="BG1023" s="242">
        <f>IF(N1023="zákl. přenesená",J1023,0)</f>
        <v>0</v>
      </c>
      <c r="BH1023" s="242">
        <f>IF(N1023="sníž. přenesená",J1023,0)</f>
        <v>0</v>
      </c>
      <c r="BI1023" s="242">
        <f>IF(N1023="nulová",J1023,0)</f>
        <v>0</v>
      </c>
      <c r="BJ1023" s="19" t="s">
        <v>83</v>
      </c>
      <c r="BK1023" s="242">
        <f>ROUND(I1023*H1023,2)</f>
        <v>0</v>
      </c>
      <c r="BL1023" s="19" t="s">
        <v>355</v>
      </c>
      <c r="BM1023" s="241" t="s">
        <v>1583</v>
      </c>
    </row>
    <row r="1024" s="13" customFormat="1">
      <c r="A1024" s="13"/>
      <c r="B1024" s="247"/>
      <c r="C1024" s="248"/>
      <c r="D1024" s="243" t="s">
        <v>270</v>
      </c>
      <c r="E1024" s="249" t="s">
        <v>21</v>
      </c>
      <c r="F1024" s="250" t="s">
        <v>568</v>
      </c>
      <c r="G1024" s="248"/>
      <c r="H1024" s="249" t="s">
        <v>21</v>
      </c>
      <c r="I1024" s="251"/>
      <c r="J1024" s="248"/>
      <c r="K1024" s="248"/>
      <c r="L1024" s="252"/>
      <c r="M1024" s="253"/>
      <c r="N1024" s="254"/>
      <c r="O1024" s="254"/>
      <c r="P1024" s="254"/>
      <c r="Q1024" s="254"/>
      <c r="R1024" s="254"/>
      <c r="S1024" s="254"/>
      <c r="T1024" s="255"/>
      <c r="U1024" s="13"/>
      <c r="V1024" s="13"/>
      <c r="W1024" s="13"/>
      <c r="X1024" s="13"/>
      <c r="Y1024" s="13"/>
      <c r="Z1024" s="13"/>
      <c r="AA1024" s="13"/>
      <c r="AB1024" s="13"/>
      <c r="AC1024" s="13"/>
      <c r="AD1024" s="13"/>
      <c r="AE1024" s="13"/>
      <c r="AT1024" s="256" t="s">
        <v>270</v>
      </c>
      <c r="AU1024" s="256" t="s">
        <v>83</v>
      </c>
      <c r="AV1024" s="13" t="s">
        <v>81</v>
      </c>
      <c r="AW1024" s="13" t="s">
        <v>34</v>
      </c>
      <c r="AX1024" s="13" t="s">
        <v>74</v>
      </c>
      <c r="AY1024" s="256" t="s">
        <v>259</v>
      </c>
    </row>
    <row r="1025" s="14" customFormat="1">
      <c r="A1025" s="14"/>
      <c r="B1025" s="257"/>
      <c r="C1025" s="258"/>
      <c r="D1025" s="243" t="s">
        <v>270</v>
      </c>
      <c r="E1025" s="259" t="s">
        <v>21</v>
      </c>
      <c r="F1025" s="260" t="s">
        <v>1584</v>
      </c>
      <c r="G1025" s="258"/>
      <c r="H1025" s="261">
        <v>27.623999999999999</v>
      </c>
      <c r="I1025" s="262"/>
      <c r="J1025" s="258"/>
      <c r="K1025" s="258"/>
      <c r="L1025" s="263"/>
      <c r="M1025" s="264"/>
      <c r="N1025" s="265"/>
      <c r="O1025" s="265"/>
      <c r="P1025" s="265"/>
      <c r="Q1025" s="265"/>
      <c r="R1025" s="265"/>
      <c r="S1025" s="265"/>
      <c r="T1025" s="266"/>
      <c r="U1025" s="14"/>
      <c r="V1025" s="14"/>
      <c r="W1025" s="14"/>
      <c r="X1025" s="14"/>
      <c r="Y1025" s="14"/>
      <c r="Z1025" s="14"/>
      <c r="AA1025" s="14"/>
      <c r="AB1025" s="14"/>
      <c r="AC1025" s="14"/>
      <c r="AD1025" s="14"/>
      <c r="AE1025" s="14"/>
      <c r="AT1025" s="267" t="s">
        <v>270</v>
      </c>
      <c r="AU1025" s="267" t="s">
        <v>83</v>
      </c>
      <c r="AV1025" s="14" t="s">
        <v>83</v>
      </c>
      <c r="AW1025" s="14" t="s">
        <v>34</v>
      </c>
      <c r="AX1025" s="14" t="s">
        <v>74</v>
      </c>
      <c r="AY1025" s="267" t="s">
        <v>259</v>
      </c>
    </row>
    <row r="1026" s="13" customFormat="1">
      <c r="A1026" s="13"/>
      <c r="B1026" s="247"/>
      <c r="C1026" s="248"/>
      <c r="D1026" s="243" t="s">
        <v>270</v>
      </c>
      <c r="E1026" s="249" t="s">
        <v>21</v>
      </c>
      <c r="F1026" s="250" t="s">
        <v>570</v>
      </c>
      <c r="G1026" s="248"/>
      <c r="H1026" s="249" t="s">
        <v>21</v>
      </c>
      <c r="I1026" s="251"/>
      <c r="J1026" s="248"/>
      <c r="K1026" s="248"/>
      <c r="L1026" s="252"/>
      <c r="M1026" s="253"/>
      <c r="N1026" s="254"/>
      <c r="O1026" s="254"/>
      <c r="P1026" s="254"/>
      <c r="Q1026" s="254"/>
      <c r="R1026" s="254"/>
      <c r="S1026" s="254"/>
      <c r="T1026" s="255"/>
      <c r="U1026" s="13"/>
      <c r="V1026" s="13"/>
      <c r="W1026" s="13"/>
      <c r="X1026" s="13"/>
      <c r="Y1026" s="13"/>
      <c r="Z1026" s="13"/>
      <c r="AA1026" s="13"/>
      <c r="AB1026" s="13"/>
      <c r="AC1026" s="13"/>
      <c r="AD1026" s="13"/>
      <c r="AE1026" s="13"/>
      <c r="AT1026" s="256" t="s">
        <v>270</v>
      </c>
      <c r="AU1026" s="256" t="s">
        <v>83</v>
      </c>
      <c r="AV1026" s="13" t="s">
        <v>81</v>
      </c>
      <c r="AW1026" s="13" t="s">
        <v>34</v>
      </c>
      <c r="AX1026" s="13" t="s">
        <v>74</v>
      </c>
      <c r="AY1026" s="256" t="s">
        <v>259</v>
      </c>
    </row>
    <row r="1027" s="14" customFormat="1">
      <c r="A1027" s="14"/>
      <c r="B1027" s="257"/>
      <c r="C1027" s="258"/>
      <c r="D1027" s="243" t="s">
        <v>270</v>
      </c>
      <c r="E1027" s="259" t="s">
        <v>21</v>
      </c>
      <c r="F1027" s="260" t="s">
        <v>1585</v>
      </c>
      <c r="G1027" s="258"/>
      <c r="H1027" s="261">
        <v>63.090000000000003</v>
      </c>
      <c r="I1027" s="262"/>
      <c r="J1027" s="258"/>
      <c r="K1027" s="258"/>
      <c r="L1027" s="263"/>
      <c r="M1027" s="264"/>
      <c r="N1027" s="265"/>
      <c r="O1027" s="265"/>
      <c r="P1027" s="265"/>
      <c r="Q1027" s="265"/>
      <c r="R1027" s="265"/>
      <c r="S1027" s="265"/>
      <c r="T1027" s="266"/>
      <c r="U1027" s="14"/>
      <c r="V1027" s="14"/>
      <c r="W1027" s="14"/>
      <c r="X1027" s="14"/>
      <c r="Y1027" s="14"/>
      <c r="Z1027" s="14"/>
      <c r="AA1027" s="14"/>
      <c r="AB1027" s="14"/>
      <c r="AC1027" s="14"/>
      <c r="AD1027" s="14"/>
      <c r="AE1027" s="14"/>
      <c r="AT1027" s="267" t="s">
        <v>270</v>
      </c>
      <c r="AU1027" s="267" t="s">
        <v>83</v>
      </c>
      <c r="AV1027" s="14" t="s">
        <v>83</v>
      </c>
      <c r="AW1027" s="14" t="s">
        <v>34</v>
      </c>
      <c r="AX1027" s="14" t="s">
        <v>74</v>
      </c>
      <c r="AY1027" s="267" t="s">
        <v>259</v>
      </c>
    </row>
    <row r="1028" s="14" customFormat="1">
      <c r="A1028" s="14"/>
      <c r="B1028" s="257"/>
      <c r="C1028" s="258"/>
      <c r="D1028" s="243" t="s">
        <v>270</v>
      </c>
      <c r="E1028" s="259" t="s">
        <v>21</v>
      </c>
      <c r="F1028" s="260" t="s">
        <v>1586</v>
      </c>
      <c r="G1028" s="258"/>
      <c r="H1028" s="261">
        <v>33.012</v>
      </c>
      <c r="I1028" s="262"/>
      <c r="J1028" s="258"/>
      <c r="K1028" s="258"/>
      <c r="L1028" s="263"/>
      <c r="M1028" s="264"/>
      <c r="N1028" s="265"/>
      <c r="O1028" s="265"/>
      <c r="P1028" s="265"/>
      <c r="Q1028" s="265"/>
      <c r="R1028" s="265"/>
      <c r="S1028" s="265"/>
      <c r="T1028" s="266"/>
      <c r="U1028" s="14"/>
      <c r="V1028" s="14"/>
      <c r="W1028" s="14"/>
      <c r="X1028" s="14"/>
      <c r="Y1028" s="14"/>
      <c r="Z1028" s="14"/>
      <c r="AA1028" s="14"/>
      <c r="AB1028" s="14"/>
      <c r="AC1028" s="14"/>
      <c r="AD1028" s="14"/>
      <c r="AE1028" s="14"/>
      <c r="AT1028" s="267" t="s">
        <v>270</v>
      </c>
      <c r="AU1028" s="267" t="s">
        <v>83</v>
      </c>
      <c r="AV1028" s="14" t="s">
        <v>83</v>
      </c>
      <c r="AW1028" s="14" t="s">
        <v>34</v>
      </c>
      <c r="AX1028" s="14" t="s">
        <v>74</v>
      </c>
      <c r="AY1028" s="267" t="s">
        <v>259</v>
      </c>
    </row>
    <row r="1029" s="14" customFormat="1">
      <c r="A1029" s="14"/>
      <c r="B1029" s="257"/>
      <c r="C1029" s="258"/>
      <c r="D1029" s="243" t="s">
        <v>270</v>
      </c>
      <c r="E1029" s="259" t="s">
        <v>21</v>
      </c>
      <c r="F1029" s="260" t="s">
        <v>1587</v>
      </c>
      <c r="G1029" s="258"/>
      <c r="H1029" s="261">
        <v>5.7869999999999999</v>
      </c>
      <c r="I1029" s="262"/>
      <c r="J1029" s="258"/>
      <c r="K1029" s="258"/>
      <c r="L1029" s="263"/>
      <c r="M1029" s="264"/>
      <c r="N1029" s="265"/>
      <c r="O1029" s="265"/>
      <c r="P1029" s="265"/>
      <c r="Q1029" s="265"/>
      <c r="R1029" s="265"/>
      <c r="S1029" s="265"/>
      <c r="T1029" s="266"/>
      <c r="U1029" s="14"/>
      <c r="V1029" s="14"/>
      <c r="W1029" s="14"/>
      <c r="X1029" s="14"/>
      <c r="Y1029" s="14"/>
      <c r="Z1029" s="14"/>
      <c r="AA1029" s="14"/>
      <c r="AB1029" s="14"/>
      <c r="AC1029" s="14"/>
      <c r="AD1029" s="14"/>
      <c r="AE1029" s="14"/>
      <c r="AT1029" s="267" t="s">
        <v>270</v>
      </c>
      <c r="AU1029" s="267" t="s">
        <v>83</v>
      </c>
      <c r="AV1029" s="14" t="s">
        <v>83</v>
      </c>
      <c r="AW1029" s="14" t="s">
        <v>34</v>
      </c>
      <c r="AX1029" s="14" t="s">
        <v>74</v>
      </c>
      <c r="AY1029" s="267" t="s">
        <v>259</v>
      </c>
    </row>
    <row r="1030" s="14" customFormat="1">
      <c r="A1030" s="14"/>
      <c r="B1030" s="257"/>
      <c r="C1030" s="258"/>
      <c r="D1030" s="243" t="s">
        <v>270</v>
      </c>
      <c r="E1030" s="259" t="s">
        <v>21</v>
      </c>
      <c r="F1030" s="260" t="s">
        <v>1588</v>
      </c>
      <c r="G1030" s="258"/>
      <c r="H1030" s="261">
        <v>9.4499999999999993</v>
      </c>
      <c r="I1030" s="262"/>
      <c r="J1030" s="258"/>
      <c r="K1030" s="258"/>
      <c r="L1030" s="263"/>
      <c r="M1030" s="264"/>
      <c r="N1030" s="265"/>
      <c r="O1030" s="265"/>
      <c r="P1030" s="265"/>
      <c r="Q1030" s="265"/>
      <c r="R1030" s="265"/>
      <c r="S1030" s="265"/>
      <c r="T1030" s="266"/>
      <c r="U1030" s="14"/>
      <c r="V1030" s="14"/>
      <c r="W1030" s="14"/>
      <c r="X1030" s="14"/>
      <c r="Y1030" s="14"/>
      <c r="Z1030" s="14"/>
      <c r="AA1030" s="14"/>
      <c r="AB1030" s="14"/>
      <c r="AC1030" s="14"/>
      <c r="AD1030" s="14"/>
      <c r="AE1030" s="14"/>
      <c r="AT1030" s="267" t="s">
        <v>270</v>
      </c>
      <c r="AU1030" s="267" t="s">
        <v>83</v>
      </c>
      <c r="AV1030" s="14" t="s">
        <v>83</v>
      </c>
      <c r="AW1030" s="14" t="s">
        <v>34</v>
      </c>
      <c r="AX1030" s="14" t="s">
        <v>74</v>
      </c>
      <c r="AY1030" s="267" t="s">
        <v>259</v>
      </c>
    </row>
    <row r="1031" s="14" customFormat="1">
      <c r="A1031" s="14"/>
      <c r="B1031" s="257"/>
      <c r="C1031" s="258"/>
      <c r="D1031" s="243" t="s">
        <v>270</v>
      </c>
      <c r="E1031" s="259" t="s">
        <v>21</v>
      </c>
      <c r="F1031" s="260" t="s">
        <v>1589</v>
      </c>
      <c r="G1031" s="258"/>
      <c r="H1031" s="261">
        <v>9.8369999999999997</v>
      </c>
      <c r="I1031" s="262"/>
      <c r="J1031" s="258"/>
      <c r="K1031" s="258"/>
      <c r="L1031" s="263"/>
      <c r="M1031" s="264"/>
      <c r="N1031" s="265"/>
      <c r="O1031" s="265"/>
      <c r="P1031" s="265"/>
      <c r="Q1031" s="265"/>
      <c r="R1031" s="265"/>
      <c r="S1031" s="265"/>
      <c r="T1031" s="266"/>
      <c r="U1031" s="14"/>
      <c r="V1031" s="14"/>
      <c r="W1031" s="14"/>
      <c r="X1031" s="14"/>
      <c r="Y1031" s="14"/>
      <c r="Z1031" s="14"/>
      <c r="AA1031" s="14"/>
      <c r="AB1031" s="14"/>
      <c r="AC1031" s="14"/>
      <c r="AD1031" s="14"/>
      <c r="AE1031" s="14"/>
      <c r="AT1031" s="267" t="s">
        <v>270</v>
      </c>
      <c r="AU1031" s="267" t="s">
        <v>83</v>
      </c>
      <c r="AV1031" s="14" t="s">
        <v>83</v>
      </c>
      <c r="AW1031" s="14" t="s">
        <v>34</v>
      </c>
      <c r="AX1031" s="14" t="s">
        <v>74</v>
      </c>
      <c r="AY1031" s="267" t="s">
        <v>259</v>
      </c>
    </row>
    <row r="1032" s="14" customFormat="1">
      <c r="A1032" s="14"/>
      <c r="B1032" s="257"/>
      <c r="C1032" s="258"/>
      <c r="D1032" s="243" t="s">
        <v>270</v>
      </c>
      <c r="E1032" s="259" t="s">
        <v>21</v>
      </c>
      <c r="F1032" s="260" t="s">
        <v>1590</v>
      </c>
      <c r="G1032" s="258"/>
      <c r="H1032" s="261">
        <v>9.1080000000000005</v>
      </c>
      <c r="I1032" s="262"/>
      <c r="J1032" s="258"/>
      <c r="K1032" s="258"/>
      <c r="L1032" s="263"/>
      <c r="M1032" s="264"/>
      <c r="N1032" s="265"/>
      <c r="O1032" s="265"/>
      <c r="P1032" s="265"/>
      <c r="Q1032" s="265"/>
      <c r="R1032" s="265"/>
      <c r="S1032" s="265"/>
      <c r="T1032" s="266"/>
      <c r="U1032" s="14"/>
      <c r="V1032" s="14"/>
      <c r="W1032" s="14"/>
      <c r="X1032" s="14"/>
      <c r="Y1032" s="14"/>
      <c r="Z1032" s="14"/>
      <c r="AA1032" s="14"/>
      <c r="AB1032" s="14"/>
      <c r="AC1032" s="14"/>
      <c r="AD1032" s="14"/>
      <c r="AE1032" s="14"/>
      <c r="AT1032" s="267" t="s">
        <v>270</v>
      </c>
      <c r="AU1032" s="267" t="s">
        <v>83</v>
      </c>
      <c r="AV1032" s="14" t="s">
        <v>83</v>
      </c>
      <c r="AW1032" s="14" t="s">
        <v>34</v>
      </c>
      <c r="AX1032" s="14" t="s">
        <v>74</v>
      </c>
      <c r="AY1032" s="267" t="s">
        <v>259</v>
      </c>
    </row>
    <row r="1033" s="15" customFormat="1">
      <c r="A1033" s="15"/>
      <c r="B1033" s="268"/>
      <c r="C1033" s="269"/>
      <c r="D1033" s="243" t="s">
        <v>270</v>
      </c>
      <c r="E1033" s="270" t="s">
        <v>21</v>
      </c>
      <c r="F1033" s="271" t="s">
        <v>273</v>
      </c>
      <c r="G1033" s="269"/>
      <c r="H1033" s="272">
        <v>157.90799999999999</v>
      </c>
      <c r="I1033" s="273"/>
      <c r="J1033" s="269"/>
      <c r="K1033" s="269"/>
      <c r="L1033" s="274"/>
      <c r="M1033" s="275"/>
      <c r="N1033" s="276"/>
      <c r="O1033" s="276"/>
      <c r="P1033" s="276"/>
      <c r="Q1033" s="276"/>
      <c r="R1033" s="276"/>
      <c r="S1033" s="276"/>
      <c r="T1033" s="277"/>
      <c r="U1033" s="15"/>
      <c r="V1033" s="15"/>
      <c r="W1033" s="15"/>
      <c r="X1033" s="15"/>
      <c r="Y1033" s="15"/>
      <c r="Z1033" s="15"/>
      <c r="AA1033" s="15"/>
      <c r="AB1033" s="15"/>
      <c r="AC1033" s="15"/>
      <c r="AD1033" s="15"/>
      <c r="AE1033" s="15"/>
      <c r="AT1033" s="278" t="s">
        <v>270</v>
      </c>
      <c r="AU1033" s="278" t="s">
        <v>83</v>
      </c>
      <c r="AV1033" s="15" t="s">
        <v>266</v>
      </c>
      <c r="AW1033" s="15" t="s">
        <v>34</v>
      </c>
      <c r="AX1033" s="15" t="s">
        <v>81</v>
      </c>
      <c r="AY1033" s="278" t="s">
        <v>259</v>
      </c>
    </row>
    <row r="1034" s="2" customFormat="1" ht="21.75" customHeight="1">
      <c r="A1034" s="40"/>
      <c r="B1034" s="41"/>
      <c r="C1034" s="280" t="s">
        <v>1591</v>
      </c>
      <c r="D1034" s="280" t="s">
        <v>438</v>
      </c>
      <c r="E1034" s="281" t="s">
        <v>1592</v>
      </c>
      <c r="F1034" s="282" t="s">
        <v>1593</v>
      </c>
      <c r="G1034" s="283" t="s">
        <v>432</v>
      </c>
      <c r="H1034" s="284">
        <v>578.99599999999998</v>
      </c>
      <c r="I1034" s="285"/>
      <c r="J1034" s="286">
        <f>ROUND(I1034*H1034,2)</f>
        <v>0</v>
      </c>
      <c r="K1034" s="282" t="s">
        <v>265</v>
      </c>
      <c r="L1034" s="287"/>
      <c r="M1034" s="288" t="s">
        <v>21</v>
      </c>
      <c r="N1034" s="289" t="s">
        <v>46</v>
      </c>
      <c r="O1034" s="86"/>
      <c r="P1034" s="239">
        <f>O1034*H1034</f>
        <v>0</v>
      </c>
      <c r="Q1034" s="239">
        <v>0.00044999999999999999</v>
      </c>
      <c r="R1034" s="239">
        <f>Q1034*H1034</f>
        <v>0.26054820000000001</v>
      </c>
      <c r="S1034" s="239">
        <v>0</v>
      </c>
      <c r="T1034" s="240">
        <f>S1034*H1034</f>
        <v>0</v>
      </c>
      <c r="U1034" s="40"/>
      <c r="V1034" s="40"/>
      <c r="W1034" s="40"/>
      <c r="X1034" s="40"/>
      <c r="Y1034" s="40"/>
      <c r="Z1034" s="40"/>
      <c r="AA1034" s="40"/>
      <c r="AB1034" s="40"/>
      <c r="AC1034" s="40"/>
      <c r="AD1034" s="40"/>
      <c r="AE1034" s="40"/>
      <c r="AR1034" s="241" t="s">
        <v>455</v>
      </c>
      <c r="AT1034" s="241" t="s">
        <v>438</v>
      </c>
      <c r="AU1034" s="241" t="s">
        <v>83</v>
      </c>
      <c r="AY1034" s="19" t="s">
        <v>259</v>
      </c>
      <c r="BE1034" s="242">
        <f>IF(N1034="základní",J1034,0)</f>
        <v>0</v>
      </c>
      <c r="BF1034" s="242">
        <f>IF(N1034="snížená",J1034,0)</f>
        <v>0</v>
      </c>
      <c r="BG1034" s="242">
        <f>IF(N1034="zákl. přenesená",J1034,0)</f>
        <v>0</v>
      </c>
      <c r="BH1034" s="242">
        <f>IF(N1034="sníž. přenesená",J1034,0)</f>
        <v>0</v>
      </c>
      <c r="BI1034" s="242">
        <f>IF(N1034="nulová",J1034,0)</f>
        <v>0</v>
      </c>
      <c r="BJ1034" s="19" t="s">
        <v>83</v>
      </c>
      <c r="BK1034" s="242">
        <f>ROUND(I1034*H1034,2)</f>
        <v>0</v>
      </c>
      <c r="BL1034" s="19" t="s">
        <v>355</v>
      </c>
      <c r="BM1034" s="241" t="s">
        <v>1594</v>
      </c>
    </row>
    <row r="1035" s="14" customFormat="1">
      <c r="A1035" s="14"/>
      <c r="B1035" s="257"/>
      <c r="C1035" s="258"/>
      <c r="D1035" s="243" t="s">
        <v>270</v>
      </c>
      <c r="E1035" s="259" t="s">
        <v>21</v>
      </c>
      <c r="F1035" s="260" t="s">
        <v>1595</v>
      </c>
      <c r="G1035" s="258"/>
      <c r="H1035" s="261">
        <v>526.36000000000001</v>
      </c>
      <c r="I1035" s="262"/>
      <c r="J1035" s="258"/>
      <c r="K1035" s="258"/>
      <c r="L1035" s="263"/>
      <c r="M1035" s="264"/>
      <c r="N1035" s="265"/>
      <c r="O1035" s="265"/>
      <c r="P1035" s="265"/>
      <c r="Q1035" s="265"/>
      <c r="R1035" s="265"/>
      <c r="S1035" s="265"/>
      <c r="T1035" s="266"/>
      <c r="U1035" s="14"/>
      <c r="V1035" s="14"/>
      <c r="W1035" s="14"/>
      <c r="X1035" s="14"/>
      <c r="Y1035" s="14"/>
      <c r="Z1035" s="14"/>
      <c r="AA1035" s="14"/>
      <c r="AB1035" s="14"/>
      <c r="AC1035" s="14"/>
      <c r="AD1035" s="14"/>
      <c r="AE1035" s="14"/>
      <c r="AT1035" s="267" t="s">
        <v>270</v>
      </c>
      <c r="AU1035" s="267" t="s">
        <v>83</v>
      </c>
      <c r="AV1035" s="14" t="s">
        <v>83</v>
      </c>
      <c r="AW1035" s="14" t="s">
        <v>34</v>
      </c>
      <c r="AX1035" s="14" t="s">
        <v>74</v>
      </c>
      <c r="AY1035" s="267" t="s">
        <v>259</v>
      </c>
    </row>
    <row r="1036" s="15" customFormat="1">
      <c r="A1036" s="15"/>
      <c r="B1036" s="268"/>
      <c r="C1036" s="269"/>
      <c r="D1036" s="243" t="s">
        <v>270</v>
      </c>
      <c r="E1036" s="270" t="s">
        <v>21</v>
      </c>
      <c r="F1036" s="271" t="s">
        <v>273</v>
      </c>
      <c r="G1036" s="269"/>
      <c r="H1036" s="272">
        <v>526.36000000000001</v>
      </c>
      <c r="I1036" s="273"/>
      <c r="J1036" s="269"/>
      <c r="K1036" s="269"/>
      <c r="L1036" s="274"/>
      <c r="M1036" s="275"/>
      <c r="N1036" s="276"/>
      <c r="O1036" s="276"/>
      <c r="P1036" s="276"/>
      <c r="Q1036" s="276"/>
      <c r="R1036" s="276"/>
      <c r="S1036" s="276"/>
      <c r="T1036" s="277"/>
      <c r="U1036" s="15"/>
      <c r="V1036" s="15"/>
      <c r="W1036" s="15"/>
      <c r="X1036" s="15"/>
      <c r="Y1036" s="15"/>
      <c r="Z1036" s="15"/>
      <c r="AA1036" s="15"/>
      <c r="AB1036" s="15"/>
      <c r="AC1036" s="15"/>
      <c r="AD1036" s="15"/>
      <c r="AE1036" s="15"/>
      <c r="AT1036" s="278" t="s">
        <v>270</v>
      </c>
      <c r="AU1036" s="278" t="s">
        <v>83</v>
      </c>
      <c r="AV1036" s="15" t="s">
        <v>266</v>
      </c>
      <c r="AW1036" s="15" t="s">
        <v>34</v>
      </c>
      <c r="AX1036" s="15" t="s">
        <v>81</v>
      </c>
      <c r="AY1036" s="278" t="s">
        <v>259</v>
      </c>
    </row>
    <row r="1037" s="14" customFormat="1">
      <c r="A1037" s="14"/>
      <c r="B1037" s="257"/>
      <c r="C1037" s="258"/>
      <c r="D1037" s="243" t="s">
        <v>270</v>
      </c>
      <c r="E1037" s="258"/>
      <c r="F1037" s="260" t="s">
        <v>1596</v>
      </c>
      <c r="G1037" s="258"/>
      <c r="H1037" s="261">
        <v>578.99599999999998</v>
      </c>
      <c r="I1037" s="262"/>
      <c r="J1037" s="258"/>
      <c r="K1037" s="258"/>
      <c r="L1037" s="263"/>
      <c r="M1037" s="264"/>
      <c r="N1037" s="265"/>
      <c r="O1037" s="265"/>
      <c r="P1037" s="265"/>
      <c r="Q1037" s="265"/>
      <c r="R1037" s="265"/>
      <c r="S1037" s="265"/>
      <c r="T1037" s="266"/>
      <c r="U1037" s="14"/>
      <c r="V1037" s="14"/>
      <c r="W1037" s="14"/>
      <c r="X1037" s="14"/>
      <c r="Y1037" s="14"/>
      <c r="Z1037" s="14"/>
      <c r="AA1037" s="14"/>
      <c r="AB1037" s="14"/>
      <c r="AC1037" s="14"/>
      <c r="AD1037" s="14"/>
      <c r="AE1037" s="14"/>
      <c r="AT1037" s="267" t="s">
        <v>270</v>
      </c>
      <c r="AU1037" s="267" t="s">
        <v>83</v>
      </c>
      <c r="AV1037" s="14" t="s">
        <v>83</v>
      </c>
      <c r="AW1037" s="14" t="s">
        <v>4</v>
      </c>
      <c r="AX1037" s="14" t="s">
        <v>81</v>
      </c>
      <c r="AY1037" s="267" t="s">
        <v>259</v>
      </c>
    </row>
    <row r="1038" s="2" customFormat="1" ht="33" customHeight="1">
      <c r="A1038" s="40"/>
      <c r="B1038" s="41"/>
      <c r="C1038" s="230" t="s">
        <v>1597</v>
      </c>
      <c r="D1038" s="230" t="s">
        <v>261</v>
      </c>
      <c r="E1038" s="231" t="s">
        <v>1598</v>
      </c>
      <c r="F1038" s="232" t="s">
        <v>1599</v>
      </c>
      <c r="G1038" s="233" t="s">
        <v>358</v>
      </c>
      <c r="H1038" s="234">
        <v>60.93</v>
      </c>
      <c r="I1038" s="235"/>
      <c r="J1038" s="236">
        <f>ROUND(I1038*H1038,2)</f>
        <v>0</v>
      </c>
      <c r="K1038" s="232" t="s">
        <v>265</v>
      </c>
      <c r="L1038" s="46"/>
      <c r="M1038" s="237" t="s">
        <v>21</v>
      </c>
      <c r="N1038" s="238" t="s">
        <v>46</v>
      </c>
      <c r="O1038" s="86"/>
      <c r="P1038" s="239">
        <f>O1038*H1038</f>
        <v>0</v>
      </c>
      <c r="Q1038" s="239">
        <v>0.0063</v>
      </c>
      <c r="R1038" s="239">
        <f>Q1038*H1038</f>
        <v>0.38385900000000001</v>
      </c>
      <c r="S1038" s="239">
        <v>0</v>
      </c>
      <c r="T1038" s="240">
        <f>S1038*H1038</f>
        <v>0</v>
      </c>
      <c r="U1038" s="40"/>
      <c r="V1038" s="40"/>
      <c r="W1038" s="40"/>
      <c r="X1038" s="40"/>
      <c r="Y1038" s="40"/>
      <c r="Z1038" s="40"/>
      <c r="AA1038" s="40"/>
      <c r="AB1038" s="40"/>
      <c r="AC1038" s="40"/>
      <c r="AD1038" s="40"/>
      <c r="AE1038" s="40"/>
      <c r="AR1038" s="241" t="s">
        <v>355</v>
      </c>
      <c r="AT1038" s="241" t="s">
        <v>261</v>
      </c>
      <c r="AU1038" s="241" t="s">
        <v>83</v>
      </c>
      <c r="AY1038" s="19" t="s">
        <v>259</v>
      </c>
      <c r="BE1038" s="242">
        <f>IF(N1038="základní",J1038,0)</f>
        <v>0</v>
      </c>
      <c r="BF1038" s="242">
        <f>IF(N1038="snížená",J1038,0)</f>
        <v>0</v>
      </c>
      <c r="BG1038" s="242">
        <f>IF(N1038="zákl. přenesená",J1038,0)</f>
        <v>0</v>
      </c>
      <c r="BH1038" s="242">
        <f>IF(N1038="sníž. přenesená",J1038,0)</f>
        <v>0</v>
      </c>
      <c r="BI1038" s="242">
        <f>IF(N1038="nulová",J1038,0)</f>
        <v>0</v>
      </c>
      <c r="BJ1038" s="19" t="s">
        <v>83</v>
      </c>
      <c r="BK1038" s="242">
        <f>ROUND(I1038*H1038,2)</f>
        <v>0</v>
      </c>
      <c r="BL1038" s="19" t="s">
        <v>355</v>
      </c>
      <c r="BM1038" s="241" t="s">
        <v>1600</v>
      </c>
    </row>
    <row r="1039" s="2" customFormat="1">
      <c r="A1039" s="40"/>
      <c r="B1039" s="41"/>
      <c r="C1039" s="42"/>
      <c r="D1039" s="243" t="s">
        <v>268</v>
      </c>
      <c r="E1039" s="42"/>
      <c r="F1039" s="244" t="s">
        <v>1601</v>
      </c>
      <c r="G1039" s="42"/>
      <c r="H1039" s="42"/>
      <c r="I1039" s="150"/>
      <c r="J1039" s="42"/>
      <c r="K1039" s="42"/>
      <c r="L1039" s="46"/>
      <c r="M1039" s="245"/>
      <c r="N1039" s="246"/>
      <c r="O1039" s="86"/>
      <c r="P1039" s="86"/>
      <c r="Q1039" s="86"/>
      <c r="R1039" s="86"/>
      <c r="S1039" s="86"/>
      <c r="T1039" s="87"/>
      <c r="U1039" s="40"/>
      <c r="V1039" s="40"/>
      <c r="W1039" s="40"/>
      <c r="X1039" s="40"/>
      <c r="Y1039" s="40"/>
      <c r="Z1039" s="40"/>
      <c r="AA1039" s="40"/>
      <c r="AB1039" s="40"/>
      <c r="AC1039" s="40"/>
      <c r="AD1039" s="40"/>
      <c r="AE1039" s="40"/>
      <c r="AT1039" s="19" t="s">
        <v>268</v>
      </c>
      <c r="AU1039" s="19" t="s">
        <v>83</v>
      </c>
    </row>
    <row r="1040" s="14" customFormat="1">
      <c r="A1040" s="14"/>
      <c r="B1040" s="257"/>
      <c r="C1040" s="258"/>
      <c r="D1040" s="243" t="s">
        <v>270</v>
      </c>
      <c r="E1040" s="259" t="s">
        <v>21</v>
      </c>
      <c r="F1040" s="260" t="s">
        <v>1223</v>
      </c>
      <c r="G1040" s="258"/>
      <c r="H1040" s="261">
        <v>6.4299999999999997</v>
      </c>
      <c r="I1040" s="262"/>
      <c r="J1040" s="258"/>
      <c r="K1040" s="258"/>
      <c r="L1040" s="263"/>
      <c r="M1040" s="264"/>
      <c r="N1040" s="265"/>
      <c r="O1040" s="265"/>
      <c r="P1040" s="265"/>
      <c r="Q1040" s="265"/>
      <c r="R1040" s="265"/>
      <c r="S1040" s="265"/>
      <c r="T1040" s="266"/>
      <c r="U1040" s="14"/>
      <c r="V1040" s="14"/>
      <c r="W1040" s="14"/>
      <c r="X1040" s="14"/>
      <c r="Y1040" s="14"/>
      <c r="Z1040" s="14"/>
      <c r="AA1040" s="14"/>
      <c r="AB1040" s="14"/>
      <c r="AC1040" s="14"/>
      <c r="AD1040" s="14"/>
      <c r="AE1040" s="14"/>
      <c r="AT1040" s="267" t="s">
        <v>270</v>
      </c>
      <c r="AU1040" s="267" t="s">
        <v>83</v>
      </c>
      <c r="AV1040" s="14" t="s">
        <v>83</v>
      </c>
      <c r="AW1040" s="14" t="s">
        <v>34</v>
      </c>
      <c r="AX1040" s="14" t="s">
        <v>74</v>
      </c>
      <c r="AY1040" s="267" t="s">
        <v>259</v>
      </c>
    </row>
    <row r="1041" s="14" customFormat="1">
      <c r="A1041" s="14"/>
      <c r="B1041" s="257"/>
      <c r="C1041" s="258"/>
      <c r="D1041" s="243" t="s">
        <v>270</v>
      </c>
      <c r="E1041" s="259" t="s">
        <v>21</v>
      </c>
      <c r="F1041" s="260" t="s">
        <v>1224</v>
      </c>
      <c r="G1041" s="258"/>
      <c r="H1041" s="261">
        <v>10.5</v>
      </c>
      <c r="I1041" s="262"/>
      <c r="J1041" s="258"/>
      <c r="K1041" s="258"/>
      <c r="L1041" s="263"/>
      <c r="M1041" s="264"/>
      <c r="N1041" s="265"/>
      <c r="O1041" s="265"/>
      <c r="P1041" s="265"/>
      <c r="Q1041" s="265"/>
      <c r="R1041" s="265"/>
      <c r="S1041" s="265"/>
      <c r="T1041" s="266"/>
      <c r="U1041" s="14"/>
      <c r="V1041" s="14"/>
      <c r="W1041" s="14"/>
      <c r="X1041" s="14"/>
      <c r="Y1041" s="14"/>
      <c r="Z1041" s="14"/>
      <c r="AA1041" s="14"/>
      <c r="AB1041" s="14"/>
      <c r="AC1041" s="14"/>
      <c r="AD1041" s="14"/>
      <c r="AE1041" s="14"/>
      <c r="AT1041" s="267" t="s">
        <v>270</v>
      </c>
      <c r="AU1041" s="267" t="s">
        <v>83</v>
      </c>
      <c r="AV1041" s="14" t="s">
        <v>83</v>
      </c>
      <c r="AW1041" s="14" t="s">
        <v>34</v>
      </c>
      <c r="AX1041" s="14" t="s">
        <v>74</v>
      </c>
      <c r="AY1041" s="267" t="s">
        <v>259</v>
      </c>
    </row>
    <row r="1042" s="14" customFormat="1">
      <c r="A1042" s="14"/>
      <c r="B1042" s="257"/>
      <c r="C1042" s="258"/>
      <c r="D1042" s="243" t="s">
        <v>270</v>
      </c>
      <c r="E1042" s="259" t="s">
        <v>21</v>
      </c>
      <c r="F1042" s="260" t="s">
        <v>1155</v>
      </c>
      <c r="G1042" s="258"/>
      <c r="H1042" s="261">
        <v>10.93</v>
      </c>
      <c r="I1042" s="262"/>
      <c r="J1042" s="258"/>
      <c r="K1042" s="258"/>
      <c r="L1042" s="263"/>
      <c r="M1042" s="264"/>
      <c r="N1042" s="265"/>
      <c r="O1042" s="265"/>
      <c r="P1042" s="265"/>
      <c r="Q1042" s="265"/>
      <c r="R1042" s="265"/>
      <c r="S1042" s="265"/>
      <c r="T1042" s="266"/>
      <c r="U1042" s="14"/>
      <c r="V1042" s="14"/>
      <c r="W1042" s="14"/>
      <c r="X1042" s="14"/>
      <c r="Y1042" s="14"/>
      <c r="Z1042" s="14"/>
      <c r="AA1042" s="14"/>
      <c r="AB1042" s="14"/>
      <c r="AC1042" s="14"/>
      <c r="AD1042" s="14"/>
      <c r="AE1042" s="14"/>
      <c r="AT1042" s="267" t="s">
        <v>270</v>
      </c>
      <c r="AU1042" s="267" t="s">
        <v>83</v>
      </c>
      <c r="AV1042" s="14" t="s">
        <v>83</v>
      </c>
      <c r="AW1042" s="14" t="s">
        <v>34</v>
      </c>
      <c r="AX1042" s="14" t="s">
        <v>74</v>
      </c>
      <c r="AY1042" s="267" t="s">
        <v>259</v>
      </c>
    </row>
    <row r="1043" s="14" customFormat="1">
      <c r="A1043" s="14"/>
      <c r="B1043" s="257"/>
      <c r="C1043" s="258"/>
      <c r="D1043" s="243" t="s">
        <v>270</v>
      </c>
      <c r="E1043" s="259" t="s">
        <v>21</v>
      </c>
      <c r="F1043" s="260" t="s">
        <v>1166</v>
      </c>
      <c r="G1043" s="258"/>
      <c r="H1043" s="261">
        <v>1.6499999999999999</v>
      </c>
      <c r="I1043" s="262"/>
      <c r="J1043" s="258"/>
      <c r="K1043" s="258"/>
      <c r="L1043" s="263"/>
      <c r="M1043" s="264"/>
      <c r="N1043" s="265"/>
      <c r="O1043" s="265"/>
      <c r="P1043" s="265"/>
      <c r="Q1043" s="265"/>
      <c r="R1043" s="265"/>
      <c r="S1043" s="265"/>
      <c r="T1043" s="266"/>
      <c r="U1043" s="14"/>
      <c r="V1043" s="14"/>
      <c r="W1043" s="14"/>
      <c r="X1043" s="14"/>
      <c r="Y1043" s="14"/>
      <c r="Z1043" s="14"/>
      <c r="AA1043" s="14"/>
      <c r="AB1043" s="14"/>
      <c r="AC1043" s="14"/>
      <c r="AD1043" s="14"/>
      <c r="AE1043" s="14"/>
      <c r="AT1043" s="267" t="s">
        <v>270</v>
      </c>
      <c r="AU1043" s="267" t="s">
        <v>83</v>
      </c>
      <c r="AV1043" s="14" t="s">
        <v>83</v>
      </c>
      <c r="AW1043" s="14" t="s">
        <v>34</v>
      </c>
      <c r="AX1043" s="14" t="s">
        <v>74</v>
      </c>
      <c r="AY1043" s="267" t="s">
        <v>259</v>
      </c>
    </row>
    <row r="1044" s="14" customFormat="1">
      <c r="A1044" s="14"/>
      <c r="B1044" s="257"/>
      <c r="C1044" s="258"/>
      <c r="D1044" s="243" t="s">
        <v>270</v>
      </c>
      <c r="E1044" s="259" t="s">
        <v>21</v>
      </c>
      <c r="F1044" s="260" t="s">
        <v>1167</v>
      </c>
      <c r="G1044" s="258"/>
      <c r="H1044" s="261">
        <v>6.3300000000000001</v>
      </c>
      <c r="I1044" s="262"/>
      <c r="J1044" s="258"/>
      <c r="K1044" s="258"/>
      <c r="L1044" s="263"/>
      <c r="M1044" s="264"/>
      <c r="N1044" s="265"/>
      <c r="O1044" s="265"/>
      <c r="P1044" s="265"/>
      <c r="Q1044" s="265"/>
      <c r="R1044" s="265"/>
      <c r="S1044" s="265"/>
      <c r="T1044" s="266"/>
      <c r="U1044" s="14"/>
      <c r="V1044" s="14"/>
      <c r="W1044" s="14"/>
      <c r="X1044" s="14"/>
      <c r="Y1044" s="14"/>
      <c r="Z1044" s="14"/>
      <c r="AA1044" s="14"/>
      <c r="AB1044" s="14"/>
      <c r="AC1044" s="14"/>
      <c r="AD1044" s="14"/>
      <c r="AE1044" s="14"/>
      <c r="AT1044" s="267" t="s">
        <v>270</v>
      </c>
      <c r="AU1044" s="267" t="s">
        <v>83</v>
      </c>
      <c r="AV1044" s="14" t="s">
        <v>83</v>
      </c>
      <c r="AW1044" s="14" t="s">
        <v>34</v>
      </c>
      <c r="AX1044" s="14" t="s">
        <v>74</v>
      </c>
      <c r="AY1044" s="267" t="s">
        <v>259</v>
      </c>
    </row>
    <row r="1045" s="14" customFormat="1">
      <c r="A1045" s="14"/>
      <c r="B1045" s="257"/>
      <c r="C1045" s="258"/>
      <c r="D1045" s="243" t="s">
        <v>270</v>
      </c>
      <c r="E1045" s="259" t="s">
        <v>21</v>
      </c>
      <c r="F1045" s="260" t="s">
        <v>1168</v>
      </c>
      <c r="G1045" s="258"/>
      <c r="H1045" s="261">
        <v>2.2999999999999998</v>
      </c>
      <c r="I1045" s="262"/>
      <c r="J1045" s="258"/>
      <c r="K1045" s="258"/>
      <c r="L1045" s="263"/>
      <c r="M1045" s="264"/>
      <c r="N1045" s="265"/>
      <c r="O1045" s="265"/>
      <c r="P1045" s="265"/>
      <c r="Q1045" s="265"/>
      <c r="R1045" s="265"/>
      <c r="S1045" s="265"/>
      <c r="T1045" s="266"/>
      <c r="U1045" s="14"/>
      <c r="V1045" s="14"/>
      <c r="W1045" s="14"/>
      <c r="X1045" s="14"/>
      <c r="Y1045" s="14"/>
      <c r="Z1045" s="14"/>
      <c r="AA1045" s="14"/>
      <c r="AB1045" s="14"/>
      <c r="AC1045" s="14"/>
      <c r="AD1045" s="14"/>
      <c r="AE1045" s="14"/>
      <c r="AT1045" s="267" t="s">
        <v>270</v>
      </c>
      <c r="AU1045" s="267" t="s">
        <v>83</v>
      </c>
      <c r="AV1045" s="14" t="s">
        <v>83</v>
      </c>
      <c r="AW1045" s="14" t="s">
        <v>34</v>
      </c>
      <c r="AX1045" s="14" t="s">
        <v>74</v>
      </c>
      <c r="AY1045" s="267" t="s">
        <v>259</v>
      </c>
    </row>
    <row r="1046" s="14" customFormat="1">
      <c r="A1046" s="14"/>
      <c r="B1046" s="257"/>
      <c r="C1046" s="258"/>
      <c r="D1046" s="243" t="s">
        <v>270</v>
      </c>
      <c r="E1046" s="259" t="s">
        <v>21</v>
      </c>
      <c r="F1046" s="260" t="s">
        <v>1169</v>
      </c>
      <c r="G1046" s="258"/>
      <c r="H1046" s="261">
        <v>5.25</v>
      </c>
      <c r="I1046" s="262"/>
      <c r="J1046" s="258"/>
      <c r="K1046" s="258"/>
      <c r="L1046" s="263"/>
      <c r="M1046" s="264"/>
      <c r="N1046" s="265"/>
      <c r="O1046" s="265"/>
      <c r="P1046" s="265"/>
      <c r="Q1046" s="265"/>
      <c r="R1046" s="265"/>
      <c r="S1046" s="265"/>
      <c r="T1046" s="266"/>
      <c r="U1046" s="14"/>
      <c r="V1046" s="14"/>
      <c r="W1046" s="14"/>
      <c r="X1046" s="14"/>
      <c r="Y1046" s="14"/>
      <c r="Z1046" s="14"/>
      <c r="AA1046" s="14"/>
      <c r="AB1046" s="14"/>
      <c r="AC1046" s="14"/>
      <c r="AD1046" s="14"/>
      <c r="AE1046" s="14"/>
      <c r="AT1046" s="267" t="s">
        <v>270</v>
      </c>
      <c r="AU1046" s="267" t="s">
        <v>83</v>
      </c>
      <c r="AV1046" s="14" t="s">
        <v>83</v>
      </c>
      <c r="AW1046" s="14" t="s">
        <v>34</v>
      </c>
      <c r="AX1046" s="14" t="s">
        <v>74</v>
      </c>
      <c r="AY1046" s="267" t="s">
        <v>259</v>
      </c>
    </row>
    <row r="1047" s="14" customFormat="1">
      <c r="A1047" s="14"/>
      <c r="B1047" s="257"/>
      <c r="C1047" s="258"/>
      <c r="D1047" s="243" t="s">
        <v>270</v>
      </c>
      <c r="E1047" s="259" t="s">
        <v>21</v>
      </c>
      <c r="F1047" s="260" t="s">
        <v>1158</v>
      </c>
      <c r="G1047" s="258"/>
      <c r="H1047" s="261">
        <v>10.119999999999999</v>
      </c>
      <c r="I1047" s="262"/>
      <c r="J1047" s="258"/>
      <c r="K1047" s="258"/>
      <c r="L1047" s="263"/>
      <c r="M1047" s="264"/>
      <c r="N1047" s="265"/>
      <c r="O1047" s="265"/>
      <c r="P1047" s="265"/>
      <c r="Q1047" s="265"/>
      <c r="R1047" s="265"/>
      <c r="S1047" s="265"/>
      <c r="T1047" s="266"/>
      <c r="U1047" s="14"/>
      <c r="V1047" s="14"/>
      <c r="W1047" s="14"/>
      <c r="X1047" s="14"/>
      <c r="Y1047" s="14"/>
      <c r="Z1047" s="14"/>
      <c r="AA1047" s="14"/>
      <c r="AB1047" s="14"/>
      <c r="AC1047" s="14"/>
      <c r="AD1047" s="14"/>
      <c r="AE1047" s="14"/>
      <c r="AT1047" s="267" t="s">
        <v>270</v>
      </c>
      <c r="AU1047" s="267" t="s">
        <v>83</v>
      </c>
      <c r="AV1047" s="14" t="s">
        <v>83</v>
      </c>
      <c r="AW1047" s="14" t="s">
        <v>34</v>
      </c>
      <c r="AX1047" s="14" t="s">
        <v>74</v>
      </c>
      <c r="AY1047" s="267" t="s">
        <v>259</v>
      </c>
    </row>
    <row r="1048" s="14" customFormat="1">
      <c r="A1048" s="14"/>
      <c r="B1048" s="257"/>
      <c r="C1048" s="258"/>
      <c r="D1048" s="243" t="s">
        <v>270</v>
      </c>
      <c r="E1048" s="259" t="s">
        <v>21</v>
      </c>
      <c r="F1048" s="260" t="s">
        <v>1170</v>
      </c>
      <c r="G1048" s="258"/>
      <c r="H1048" s="261">
        <v>1.52</v>
      </c>
      <c r="I1048" s="262"/>
      <c r="J1048" s="258"/>
      <c r="K1048" s="258"/>
      <c r="L1048" s="263"/>
      <c r="M1048" s="264"/>
      <c r="N1048" s="265"/>
      <c r="O1048" s="265"/>
      <c r="P1048" s="265"/>
      <c r="Q1048" s="265"/>
      <c r="R1048" s="265"/>
      <c r="S1048" s="265"/>
      <c r="T1048" s="266"/>
      <c r="U1048" s="14"/>
      <c r="V1048" s="14"/>
      <c r="W1048" s="14"/>
      <c r="X1048" s="14"/>
      <c r="Y1048" s="14"/>
      <c r="Z1048" s="14"/>
      <c r="AA1048" s="14"/>
      <c r="AB1048" s="14"/>
      <c r="AC1048" s="14"/>
      <c r="AD1048" s="14"/>
      <c r="AE1048" s="14"/>
      <c r="AT1048" s="267" t="s">
        <v>270</v>
      </c>
      <c r="AU1048" s="267" t="s">
        <v>83</v>
      </c>
      <c r="AV1048" s="14" t="s">
        <v>83</v>
      </c>
      <c r="AW1048" s="14" t="s">
        <v>34</v>
      </c>
      <c r="AX1048" s="14" t="s">
        <v>74</v>
      </c>
      <c r="AY1048" s="267" t="s">
        <v>259</v>
      </c>
    </row>
    <row r="1049" s="14" customFormat="1">
      <c r="A1049" s="14"/>
      <c r="B1049" s="257"/>
      <c r="C1049" s="258"/>
      <c r="D1049" s="243" t="s">
        <v>270</v>
      </c>
      <c r="E1049" s="259" t="s">
        <v>21</v>
      </c>
      <c r="F1049" s="260" t="s">
        <v>1171</v>
      </c>
      <c r="G1049" s="258"/>
      <c r="H1049" s="261">
        <v>5.9000000000000004</v>
      </c>
      <c r="I1049" s="262"/>
      <c r="J1049" s="258"/>
      <c r="K1049" s="258"/>
      <c r="L1049" s="263"/>
      <c r="M1049" s="264"/>
      <c r="N1049" s="265"/>
      <c r="O1049" s="265"/>
      <c r="P1049" s="265"/>
      <c r="Q1049" s="265"/>
      <c r="R1049" s="265"/>
      <c r="S1049" s="265"/>
      <c r="T1049" s="266"/>
      <c r="U1049" s="14"/>
      <c r="V1049" s="14"/>
      <c r="W1049" s="14"/>
      <c r="X1049" s="14"/>
      <c r="Y1049" s="14"/>
      <c r="Z1049" s="14"/>
      <c r="AA1049" s="14"/>
      <c r="AB1049" s="14"/>
      <c r="AC1049" s="14"/>
      <c r="AD1049" s="14"/>
      <c r="AE1049" s="14"/>
      <c r="AT1049" s="267" t="s">
        <v>270</v>
      </c>
      <c r="AU1049" s="267" t="s">
        <v>83</v>
      </c>
      <c r="AV1049" s="14" t="s">
        <v>83</v>
      </c>
      <c r="AW1049" s="14" t="s">
        <v>34</v>
      </c>
      <c r="AX1049" s="14" t="s">
        <v>74</v>
      </c>
      <c r="AY1049" s="267" t="s">
        <v>259</v>
      </c>
    </row>
    <row r="1050" s="15" customFormat="1">
      <c r="A1050" s="15"/>
      <c r="B1050" s="268"/>
      <c r="C1050" s="269"/>
      <c r="D1050" s="243" t="s">
        <v>270</v>
      </c>
      <c r="E1050" s="270" t="s">
        <v>21</v>
      </c>
      <c r="F1050" s="271" t="s">
        <v>273</v>
      </c>
      <c r="G1050" s="269"/>
      <c r="H1050" s="272">
        <v>60.93</v>
      </c>
      <c r="I1050" s="273"/>
      <c r="J1050" s="269"/>
      <c r="K1050" s="269"/>
      <c r="L1050" s="274"/>
      <c r="M1050" s="275"/>
      <c r="N1050" s="276"/>
      <c r="O1050" s="276"/>
      <c r="P1050" s="276"/>
      <c r="Q1050" s="276"/>
      <c r="R1050" s="276"/>
      <c r="S1050" s="276"/>
      <c r="T1050" s="277"/>
      <c r="U1050" s="15"/>
      <c r="V1050" s="15"/>
      <c r="W1050" s="15"/>
      <c r="X1050" s="15"/>
      <c r="Y1050" s="15"/>
      <c r="Z1050" s="15"/>
      <c r="AA1050" s="15"/>
      <c r="AB1050" s="15"/>
      <c r="AC1050" s="15"/>
      <c r="AD1050" s="15"/>
      <c r="AE1050" s="15"/>
      <c r="AT1050" s="278" t="s">
        <v>270</v>
      </c>
      <c r="AU1050" s="278" t="s">
        <v>83</v>
      </c>
      <c r="AV1050" s="15" t="s">
        <v>266</v>
      </c>
      <c r="AW1050" s="15" t="s">
        <v>34</v>
      </c>
      <c r="AX1050" s="15" t="s">
        <v>81</v>
      </c>
      <c r="AY1050" s="278" t="s">
        <v>259</v>
      </c>
    </row>
    <row r="1051" s="2" customFormat="1" ht="21.75" customHeight="1">
      <c r="A1051" s="40"/>
      <c r="B1051" s="41"/>
      <c r="C1051" s="280" t="s">
        <v>1602</v>
      </c>
      <c r="D1051" s="280" t="s">
        <v>438</v>
      </c>
      <c r="E1051" s="281" t="s">
        <v>1603</v>
      </c>
      <c r="F1051" s="282" t="s">
        <v>1604</v>
      </c>
      <c r="G1051" s="283" t="s">
        <v>358</v>
      </c>
      <c r="H1051" s="284">
        <v>67.022999999999996</v>
      </c>
      <c r="I1051" s="285"/>
      <c r="J1051" s="286">
        <f>ROUND(I1051*H1051,2)</f>
        <v>0</v>
      </c>
      <c r="K1051" s="282" t="s">
        <v>265</v>
      </c>
      <c r="L1051" s="287"/>
      <c r="M1051" s="288" t="s">
        <v>21</v>
      </c>
      <c r="N1051" s="289" t="s">
        <v>46</v>
      </c>
      <c r="O1051" s="86"/>
      <c r="P1051" s="239">
        <f>O1051*H1051</f>
        <v>0</v>
      </c>
      <c r="Q1051" s="239">
        <v>0.017999999999999999</v>
      </c>
      <c r="R1051" s="239">
        <f>Q1051*H1051</f>
        <v>1.2064139999999999</v>
      </c>
      <c r="S1051" s="239">
        <v>0</v>
      </c>
      <c r="T1051" s="240">
        <f>S1051*H1051</f>
        <v>0</v>
      </c>
      <c r="U1051" s="40"/>
      <c r="V1051" s="40"/>
      <c r="W1051" s="40"/>
      <c r="X1051" s="40"/>
      <c r="Y1051" s="40"/>
      <c r="Z1051" s="40"/>
      <c r="AA1051" s="40"/>
      <c r="AB1051" s="40"/>
      <c r="AC1051" s="40"/>
      <c r="AD1051" s="40"/>
      <c r="AE1051" s="40"/>
      <c r="AR1051" s="241" t="s">
        <v>455</v>
      </c>
      <c r="AT1051" s="241" t="s">
        <v>438</v>
      </c>
      <c r="AU1051" s="241" t="s">
        <v>83</v>
      </c>
      <c r="AY1051" s="19" t="s">
        <v>259</v>
      </c>
      <c r="BE1051" s="242">
        <f>IF(N1051="základní",J1051,0)</f>
        <v>0</v>
      </c>
      <c r="BF1051" s="242">
        <f>IF(N1051="snížená",J1051,0)</f>
        <v>0</v>
      </c>
      <c r="BG1051" s="242">
        <f>IF(N1051="zákl. přenesená",J1051,0)</f>
        <v>0</v>
      </c>
      <c r="BH1051" s="242">
        <f>IF(N1051="sníž. přenesená",J1051,0)</f>
        <v>0</v>
      </c>
      <c r="BI1051" s="242">
        <f>IF(N1051="nulová",J1051,0)</f>
        <v>0</v>
      </c>
      <c r="BJ1051" s="19" t="s">
        <v>83</v>
      </c>
      <c r="BK1051" s="242">
        <f>ROUND(I1051*H1051,2)</f>
        <v>0</v>
      </c>
      <c r="BL1051" s="19" t="s">
        <v>355</v>
      </c>
      <c r="BM1051" s="241" t="s">
        <v>1605</v>
      </c>
    </row>
    <row r="1052" s="14" customFormat="1">
      <c r="A1052" s="14"/>
      <c r="B1052" s="257"/>
      <c r="C1052" s="258"/>
      <c r="D1052" s="243" t="s">
        <v>270</v>
      </c>
      <c r="E1052" s="258"/>
      <c r="F1052" s="260" t="s">
        <v>1606</v>
      </c>
      <c r="G1052" s="258"/>
      <c r="H1052" s="261">
        <v>67.022999999999996</v>
      </c>
      <c r="I1052" s="262"/>
      <c r="J1052" s="258"/>
      <c r="K1052" s="258"/>
      <c r="L1052" s="263"/>
      <c r="M1052" s="264"/>
      <c r="N1052" s="265"/>
      <c r="O1052" s="265"/>
      <c r="P1052" s="265"/>
      <c r="Q1052" s="265"/>
      <c r="R1052" s="265"/>
      <c r="S1052" s="265"/>
      <c r="T1052" s="266"/>
      <c r="U1052" s="14"/>
      <c r="V1052" s="14"/>
      <c r="W1052" s="14"/>
      <c r="X1052" s="14"/>
      <c r="Y1052" s="14"/>
      <c r="Z1052" s="14"/>
      <c r="AA1052" s="14"/>
      <c r="AB1052" s="14"/>
      <c r="AC1052" s="14"/>
      <c r="AD1052" s="14"/>
      <c r="AE1052" s="14"/>
      <c r="AT1052" s="267" t="s">
        <v>270</v>
      </c>
      <c r="AU1052" s="267" t="s">
        <v>83</v>
      </c>
      <c r="AV1052" s="14" t="s">
        <v>83</v>
      </c>
      <c r="AW1052" s="14" t="s">
        <v>4</v>
      </c>
      <c r="AX1052" s="14" t="s">
        <v>81</v>
      </c>
      <c r="AY1052" s="267" t="s">
        <v>259</v>
      </c>
    </row>
    <row r="1053" s="2" customFormat="1" ht="44.25" customHeight="1">
      <c r="A1053" s="40"/>
      <c r="B1053" s="41"/>
      <c r="C1053" s="230" t="s">
        <v>1607</v>
      </c>
      <c r="D1053" s="230" t="s">
        <v>261</v>
      </c>
      <c r="E1053" s="231" t="s">
        <v>1608</v>
      </c>
      <c r="F1053" s="232" t="s">
        <v>1609</v>
      </c>
      <c r="G1053" s="233" t="s">
        <v>358</v>
      </c>
      <c r="H1053" s="234">
        <v>145.03999999999999</v>
      </c>
      <c r="I1053" s="235"/>
      <c r="J1053" s="236">
        <f>ROUND(I1053*H1053,2)</f>
        <v>0</v>
      </c>
      <c r="K1053" s="232" t="s">
        <v>265</v>
      </c>
      <c r="L1053" s="46"/>
      <c r="M1053" s="237" t="s">
        <v>21</v>
      </c>
      <c r="N1053" s="238" t="s">
        <v>46</v>
      </c>
      <c r="O1053" s="86"/>
      <c r="P1053" s="239">
        <f>O1053*H1053</f>
        <v>0</v>
      </c>
      <c r="Q1053" s="239">
        <v>0.0068900000000000003</v>
      </c>
      <c r="R1053" s="239">
        <f>Q1053*H1053</f>
        <v>0.99932560000000004</v>
      </c>
      <c r="S1053" s="239">
        <v>0</v>
      </c>
      <c r="T1053" s="240">
        <f>S1053*H1053</f>
        <v>0</v>
      </c>
      <c r="U1053" s="40"/>
      <c r="V1053" s="40"/>
      <c r="W1053" s="40"/>
      <c r="X1053" s="40"/>
      <c r="Y1053" s="40"/>
      <c r="Z1053" s="40"/>
      <c r="AA1053" s="40"/>
      <c r="AB1053" s="40"/>
      <c r="AC1053" s="40"/>
      <c r="AD1053" s="40"/>
      <c r="AE1053" s="40"/>
      <c r="AR1053" s="241" t="s">
        <v>355</v>
      </c>
      <c r="AT1053" s="241" t="s">
        <v>261</v>
      </c>
      <c r="AU1053" s="241" t="s">
        <v>83</v>
      </c>
      <c r="AY1053" s="19" t="s">
        <v>259</v>
      </c>
      <c r="BE1053" s="242">
        <f>IF(N1053="základní",J1053,0)</f>
        <v>0</v>
      </c>
      <c r="BF1053" s="242">
        <f>IF(N1053="snížená",J1053,0)</f>
        <v>0</v>
      </c>
      <c r="BG1053" s="242">
        <f>IF(N1053="zákl. přenesená",J1053,0)</f>
        <v>0</v>
      </c>
      <c r="BH1053" s="242">
        <f>IF(N1053="sníž. přenesená",J1053,0)</f>
        <v>0</v>
      </c>
      <c r="BI1053" s="242">
        <f>IF(N1053="nulová",J1053,0)</f>
        <v>0</v>
      </c>
      <c r="BJ1053" s="19" t="s">
        <v>83</v>
      </c>
      <c r="BK1053" s="242">
        <f>ROUND(I1053*H1053,2)</f>
        <v>0</v>
      </c>
      <c r="BL1053" s="19" t="s">
        <v>355</v>
      </c>
      <c r="BM1053" s="241" t="s">
        <v>1610</v>
      </c>
    </row>
    <row r="1054" s="2" customFormat="1">
      <c r="A1054" s="40"/>
      <c r="B1054" s="41"/>
      <c r="C1054" s="42"/>
      <c r="D1054" s="243" t="s">
        <v>268</v>
      </c>
      <c r="E1054" s="42"/>
      <c r="F1054" s="244" t="s">
        <v>1601</v>
      </c>
      <c r="G1054" s="42"/>
      <c r="H1054" s="42"/>
      <c r="I1054" s="150"/>
      <c r="J1054" s="42"/>
      <c r="K1054" s="42"/>
      <c r="L1054" s="46"/>
      <c r="M1054" s="245"/>
      <c r="N1054" s="246"/>
      <c r="O1054" s="86"/>
      <c r="P1054" s="86"/>
      <c r="Q1054" s="86"/>
      <c r="R1054" s="86"/>
      <c r="S1054" s="86"/>
      <c r="T1054" s="87"/>
      <c r="U1054" s="40"/>
      <c r="V1054" s="40"/>
      <c r="W1054" s="40"/>
      <c r="X1054" s="40"/>
      <c r="Y1054" s="40"/>
      <c r="Z1054" s="40"/>
      <c r="AA1054" s="40"/>
      <c r="AB1054" s="40"/>
      <c r="AC1054" s="40"/>
      <c r="AD1054" s="40"/>
      <c r="AE1054" s="40"/>
      <c r="AT1054" s="19" t="s">
        <v>268</v>
      </c>
      <c r="AU1054" s="19" t="s">
        <v>83</v>
      </c>
    </row>
    <row r="1055" s="13" customFormat="1">
      <c r="A1055" s="13"/>
      <c r="B1055" s="247"/>
      <c r="C1055" s="248"/>
      <c r="D1055" s="243" t="s">
        <v>270</v>
      </c>
      <c r="E1055" s="249" t="s">
        <v>21</v>
      </c>
      <c r="F1055" s="250" t="s">
        <v>568</v>
      </c>
      <c r="G1055" s="248"/>
      <c r="H1055" s="249" t="s">
        <v>21</v>
      </c>
      <c r="I1055" s="251"/>
      <c r="J1055" s="248"/>
      <c r="K1055" s="248"/>
      <c r="L1055" s="252"/>
      <c r="M1055" s="253"/>
      <c r="N1055" s="254"/>
      <c r="O1055" s="254"/>
      <c r="P1055" s="254"/>
      <c r="Q1055" s="254"/>
      <c r="R1055" s="254"/>
      <c r="S1055" s="254"/>
      <c r="T1055" s="255"/>
      <c r="U1055" s="13"/>
      <c r="V1055" s="13"/>
      <c r="W1055" s="13"/>
      <c r="X1055" s="13"/>
      <c r="Y1055" s="13"/>
      <c r="Z1055" s="13"/>
      <c r="AA1055" s="13"/>
      <c r="AB1055" s="13"/>
      <c r="AC1055" s="13"/>
      <c r="AD1055" s="13"/>
      <c r="AE1055" s="13"/>
      <c r="AT1055" s="256" t="s">
        <v>270</v>
      </c>
      <c r="AU1055" s="256" t="s">
        <v>83</v>
      </c>
      <c r="AV1055" s="13" t="s">
        <v>81</v>
      </c>
      <c r="AW1055" s="13" t="s">
        <v>34</v>
      </c>
      <c r="AX1055" s="13" t="s">
        <v>74</v>
      </c>
      <c r="AY1055" s="256" t="s">
        <v>259</v>
      </c>
    </row>
    <row r="1056" s="14" customFormat="1">
      <c r="A1056" s="14"/>
      <c r="B1056" s="257"/>
      <c r="C1056" s="258"/>
      <c r="D1056" s="243" t="s">
        <v>270</v>
      </c>
      <c r="E1056" s="259" t="s">
        <v>21</v>
      </c>
      <c r="F1056" s="260" t="s">
        <v>1573</v>
      </c>
      <c r="G1056" s="258"/>
      <c r="H1056" s="261">
        <v>30.693999999999999</v>
      </c>
      <c r="I1056" s="262"/>
      <c r="J1056" s="258"/>
      <c r="K1056" s="258"/>
      <c r="L1056" s="263"/>
      <c r="M1056" s="264"/>
      <c r="N1056" s="265"/>
      <c r="O1056" s="265"/>
      <c r="P1056" s="265"/>
      <c r="Q1056" s="265"/>
      <c r="R1056" s="265"/>
      <c r="S1056" s="265"/>
      <c r="T1056" s="266"/>
      <c r="U1056" s="14"/>
      <c r="V1056" s="14"/>
      <c r="W1056" s="14"/>
      <c r="X1056" s="14"/>
      <c r="Y1056" s="14"/>
      <c r="Z1056" s="14"/>
      <c r="AA1056" s="14"/>
      <c r="AB1056" s="14"/>
      <c r="AC1056" s="14"/>
      <c r="AD1056" s="14"/>
      <c r="AE1056" s="14"/>
      <c r="AT1056" s="267" t="s">
        <v>270</v>
      </c>
      <c r="AU1056" s="267" t="s">
        <v>83</v>
      </c>
      <c r="AV1056" s="14" t="s">
        <v>83</v>
      </c>
      <c r="AW1056" s="14" t="s">
        <v>34</v>
      </c>
      <c r="AX1056" s="14" t="s">
        <v>74</v>
      </c>
      <c r="AY1056" s="267" t="s">
        <v>259</v>
      </c>
    </row>
    <row r="1057" s="13" customFormat="1">
      <c r="A1057" s="13"/>
      <c r="B1057" s="247"/>
      <c r="C1057" s="248"/>
      <c r="D1057" s="243" t="s">
        <v>270</v>
      </c>
      <c r="E1057" s="249" t="s">
        <v>21</v>
      </c>
      <c r="F1057" s="250" t="s">
        <v>570</v>
      </c>
      <c r="G1057" s="248"/>
      <c r="H1057" s="249" t="s">
        <v>21</v>
      </c>
      <c r="I1057" s="251"/>
      <c r="J1057" s="248"/>
      <c r="K1057" s="248"/>
      <c r="L1057" s="252"/>
      <c r="M1057" s="253"/>
      <c r="N1057" s="254"/>
      <c r="O1057" s="254"/>
      <c r="P1057" s="254"/>
      <c r="Q1057" s="254"/>
      <c r="R1057" s="254"/>
      <c r="S1057" s="254"/>
      <c r="T1057" s="255"/>
      <c r="U1057" s="13"/>
      <c r="V1057" s="13"/>
      <c r="W1057" s="13"/>
      <c r="X1057" s="13"/>
      <c r="Y1057" s="13"/>
      <c r="Z1057" s="13"/>
      <c r="AA1057" s="13"/>
      <c r="AB1057" s="13"/>
      <c r="AC1057" s="13"/>
      <c r="AD1057" s="13"/>
      <c r="AE1057" s="13"/>
      <c r="AT1057" s="256" t="s">
        <v>270</v>
      </c>
      <c r="AU1057" s="256" t="s">
        <v>83</v>
      </c>
      <c r="AV1057" s="13" t="s">
        <v>81</v>
      </c>
      <c r="AW1057" s="13" t="s">
        <v>34</v>
      </c>
      <c r="AX1057" s="13" t="s">
        <v>74</v>
      </c>
      <c r="AY1057" s="256" t="s">
        <v>259</v>
      </c>
    </row>
    <row r="1058" s="14" customFormat="1">
      <c r="A1058" s="14"/>
      <c r="B1058" s="257"/>
      <c r="C1058" s="258"/>
      <c r="D1058" s="243" t="s">
        <v>270</v>
      </c>
      <c r="E1058" s="259" t="s">
        <v>21</v>
      </c>
      <c r="F1058" s="260" t="s">
        <v>1574</v>
      </c>
      <c r="G1058" s="258"/>
      <c r="H1058" s="261">
        <v>70.099999999999994</v>
      </c>
      <c r="I1058" s="262"/>
      <c r="J1058" s="258"/>
      <c r="K1058" s="258"/>
      <c r="L1058" s="263"/>
      <c r="M1058" s="264"/>
      <c r="N1058" s="265"/>
      <c r="O1058" s="265"/>
      <c r="P1058" s="265"/>
      <c r="Q1058" s="265"/>
      <c r="R1058" s="265"/>
      <c r="S1058" s="265"/>
      <c r="T1058" s="266"/>
      <c r="U1058" s="14"/>
      <c r="V1058" s="14"/>
      <c r="W1058" s="14"/>
      <c r="X1058" s="14"/>
      <c r="Y1058" s="14"/>
      <c r="Z1058" s="14"/>
      <c r="AA1058" s="14"/>
      <c r="AB1058" s="14"/>
      <c r="AC1058" s="14"/>
      <c r="AD1058" s="14"/>
      <c r="AE1058" s="14"/>
      <c r="AT1058" s="267" t="s">
        <v>270</v>
      </c>
      <c r="AU1058" s="267" t="s">
        <v>83</v>
      </c>
      <c r="AV1058" s="14" t="s">
        <v>83</v>
      </c>
      <c r="AW1058" s="14" t="s">
        <v>34</v>
      </c>
      <c r="AX1058" s="14" t="s">
        <v>74</v>
      </c>
      <c r="AY1058" s="267" t="s">
        <v>259</v>
      </c>
    </row>
    <row r="1059" s="14" customFormat="1">
      <c r="A1059" s="14"/>
      <c r="B1059" s="257"/>
      <c r="C1059" s="258"/>
      <c r="D1059" s="243" t="s">
        <v>270</v>
      </c>
      <c r="E1059" s="259" t="s">
        <v>21</v>
      </c>
      <c r="F1059" s="260" t="s">
        <v>1222</v>
      </c>
      <c r="G1059" s="258"/>
      <c r="H1059" s="261">
        <v>36.68</v>
      </c>
      <c r="I1059" s="262"/>
      <c r="J1059" s="258"/>
      <c r="K1059" s="258"/>
      <c r="L1059" s="263"/>
      <c r="M1059" s="264"/>
      <c r="N1059" s="265"/>
      <c r="O1059" s="265"/>
      <c r="P1059" s="265"/>
      <c r="Q1059" s="265"/>
      <c r="R1059" s="265"/>
      <c r="S1059" s="265"/>
      <c r="T1059" s="266"/>
      <c r="U1059" s="14"/>
      <c r="V1059" s="14"/>
      <c r="W1059" s="14"/>
      <c r="X1059" s="14"/>
      <c r="Y1059" s="14"/>
      <c r="Z1059" s="14"/>
      <c r="AA1059" s="14"/>
      <c r="AB1059" s="14"/>
      <c r="AC1059" s="14"/>
      <c r="AD1059" s="14"/>
      <c r="AE1059" s="14"/>
      <c r="AT1059" s="267" t="s">
        <v>270</v>
      </c>
      <c r="AU1059" s="267" t="s">
        <v>83</v>
      </c>
      <c r="AV1059" s="14" t="s">
        <v>83</v>
      </c>
      <c r="AW1059" s="14" t="s">
        <v>34</v>
      </c>
      <c r="AX1059" s="14" t="s">
        <v>74</v>
      </c>
      <c r="AY1059" s="267" t="s">
        <v>259</v>
      </c>
    </row>
    <row r="1060" s="14" customFormat="1">
      <c r="A1060" s="14"/>
      <c r="B1060" s="257"/>
      <c r="C1060" s="258"/>
      <c r="D1060" s="243" t="s">
        <v>270</v>
      </c>
      <c r="E1060" s="259" t="s">
        <v>21</v>
      </c>
      <c r="F1060" s="260" t="s">
        <v>209</v>
      </c>
      <c r="G1060" s="258"/>
      <c r="H1060" s="261">
        <v>7.5659999999999998</v>
      </c>
      <c r="I1060" s="262"/>
      <c r="J1060" s="258"/>
      <c r="K1060" s="258"/>
      <c r="L1060" s="263"/>
      <c r="M1060" s="264"/>
      <c r="N1060" s="265"/>
      <c r="O1060" s="265"/>
      <c r="P1060" s="265"/>
      <c r="Q1060" s="265"/>
      <c r="R1060" s="265"/>
      <c r="S1060" s="265"/>
      <c r="T1060" s="266"/>
      <c r="U1060" s="14"/>
      <c r="V1060" s="14"/>
      <c r="W1060" s="14"/>
      <c r="X1060" s="14"/>
      <c r="Y1060" s="14"/>
      <c r="Z1060" s="14"/>
      <c r="AA1060" s="14"/>
      <c r="AB1060" s="14"/>
      <c r="AC1060" s="14"/>
      <c r="AD1060" s="14"/>
      <c r="AE1060" s="14"/>
      <c r="AT1060" s="267" t="s">
        <v>270</v>
      </c>
      <c r="AU1060" s="267" t="s">
        <v>83</v>
      </c>
      <c r="AV1060" s="14" t="s">
        <v>83</v>
      </c>
      <c r="AW1060" s="14" t="s">
        <v>34</v>
      </c>
      <c r="AX1060" s="14" t="s">
        <v>74</v>
      </c>
      <c r="AY1060" s="267" t="s">
        <v>259</v>
      </c>
    </row>
    <row r="1061" s="15" customFormat="1">
      <c r="A1061" s="15"/>
      <c r="B1061" s="268"/>
      <c r="C1061" s="269"/>
      <c r="D1061" s="243" t="s">
        <v>270</v>
      </c>
      <c r="E1061" s="270" t="s">
        <v>21</v>
      </c>
      <c r="F1061" s="271" t="s">
        <v>273</v>
      </c>
      <c r="G1061" s="269"/>
      <c r="H1061" s="272">
        <v>145.03999999999999</v>
      </c>
      <c r="I1061" s="273"/>
      <c r="J1061" s="269"/>
      <c r="K1061" s="269"/>
      <c r="L1061" s="274"/>
      <c r="M1061" s="275"/>
      <c r="N1061" s="276"/>
      <c r="O1061" s="276"/>
      <c r="P1061" s="276"/>
      <c r="Q1061" s="276"/>
      <c r="R1061" s="276"/>
      <c r="S1061" s="276"/>
      <c r="T1061" s="277"/>
      <c r="U1061" s="15"/>
      <c r="V1061" s="15"/>
      <c r="W1061" s="15"/>
      <c r="X1061" s="15"/>
      <c r="Y1061" s="15"/>
      <c r="Z1061" s="15"/>
      <c r="AA1061" s="15"/>
      <c r="AB1061" s="15"/>
      <c r="AC1061" s="15"/>
      <c r="AD1061" s="15"/>
      <c r="AE1061" s="15"/>
      <c r="AT1061" s="278" t="s">
        <v>270</v>
      </c>
      <c r="AU1061" s="278" t="s">
        <v>83</v>
      </c>
      <c r="AV1061" s="15" t="s">
        <v>266</v>
      </c>
      <c r="AW1061" s="15" t="s">
        <v>34</v>
      </c>
      <c r="AX1061" s="15" t="s">
        <v>81</v>
      </c>
      <c r="AY1061" s="278" t="s">
        <v>259</v>
      </c>
    </row>
    <row r="1062" s="2" customFormat="1" ht="33" customHeight="1">
      <c r="A1062" s="40"/>
      <c r="B1062" s="41"/>
      <c r="C1062" s="280" t="s">
        <v>1611</v>
      </c>
      <c r="D1062" s="280" t="s">
        <v>438</v>
      </c>
      <c r="E1062" s="281" t="s">
        <v>1612</v>
      </c>
      <c r="F1062" s="282" t="s">
        <v>1613</v>
      </c>
      <c r="G1062" s="283" t="s">
        <v>358</v>
      </c>
      <c r="H1062" s="284">
        <v>159.54400000000001</v>
      </c>
      <c r="I1062" s="285"/>
      <c r="J1062" s="286">
        <f>ROUND(I1062*H1062,2)</f>
        <v>0</v>
      </c>
      <c r="K1062" s="282" t="s">
        <v>265</v>
      </c>
      <c r="L1062" s="287"/>
      <c r="M1062" s="288" t="s">
        <v>21</v>
      </c>
      <c r="N1062" s="289" t="s">
        <v>46</v>
      </c>
      <c r="O1062" s="86"/>
      <c r="P1062" s="239">
        <f>O1062*H1062</f>
        <v>0</v>
      </c>
      <c r="Q1062" s="239">
        <v>0.019199999999999998</v>
      </c>
      <c r="R1062" s="239">
        <f>Q1062*H1062</f>
        <v>3.0632448000000001</v>
      </c>
      <c r="S1062" s="239">
        <v>0</v>
      </c>
      <c r="T1062" s="240">
        <f>S1062*H1062</f>
        <v>0</v>
      </c>
      <c r="U1062" s="40"/>
      <c r="V1062" s="40"/>
      <c r="W1062" s="40"/>
      <c r="X1062" s="40"/>
      <c r="Y1062" s="40"/>
      <c r="Z1062" s="40"/>
      <c r="AA1062" s="40"/>
      <c r="AB1062" s="40"/>
      <c r="AC1062" s="40"/>
      <c r="AD1062" s="40"/>
      <c r="AE1062" s="40"/>
      <c r="AR1062" s="241" t="s">
        <v>455</v>
      </c>
      <c r="AT1062" s="241" t="s">
        <v>438</v>
      </c>
      <c r="AU1062" s="241" t="s">
        <v>83</v>
      </c>
      <c r="AY1062" s="19" t="s">
        <v>259</v>
      </c>
      <c r="BE1062" s="242">
        <f>IF(N1062="základní",J1062,0)</f>
        <v>0</v>
      </c>
      <c r="BF1062" s="242">
        <f>IF(N1062="snížená",J1062,0)</f>
        <v>0</v>
      </c>
      <c r="BG1062" s="242">
        <f>IF(N1062="zákl. přenesená",J1062,0)</f>
        <v>0</v>
      </c>
      <c r="BH1062" s="242">
        <f>IF(N1062="sníž. přenesená",J1062,0)</f>
        <v>0</v>
      </c>
      <c r="BI1062" s="242">
        <f>IF(N1062="nulová",J1062,0)</f>
        <v>0</v>
      </c>
      <c r="BJ1062" s="19" t="s">
        <v>83</v>
      </c>
      <c r="BK1062" s="242">
        <f>ROUND(I1062*H1062,2)</f>
        <v>0</v>
      </c>
      <c r="BL1062" s="19" t="s">
        <v>355</v>
      </c>
      <c r="BM1062" s="241" t="s">
        <v>1614</v>
      </c>
    </row>
    <row r="1063" s="14" customFormat="1">
      <c r="A1063" s="14"/>
      <c r="B1063" s="257"/>
      <c r="C1063" s="258"/>
      <c r="D1063" s="243" t="s">
        <v>270</v>
      </c>
      <c r="E1063" s="258"/>
      <c r="F1063" s="260" t="s">
        <v>1615</v>
      </c>
      <c r="G1063" s="258"/>
      <c r="H1063" s="261">
        <v>159.54400000000001</v>
      </c>
      <c r="I1063" s="262"/>
      <c r="J1063" s="258"/>
      <c r="K1063" s="258"/>
      <c r="L1063" s="263"/>
      <c r="M1063" s="264"/>
      <c r="N1063" s="265"/>
      <c r="O1063" s="265"/>
      <c r="P1063" s="265"/>
      <c r="Q1063" s="265"/>
      <c r="R1063" s="265"/>
      <c r="S1063" s="265"/>
      <c r="T1063" s="266"/>
      <c r="U1063" s="14"/>
      <c r="V1063" s="14"/>
      <c r="W1063" s="14"/>
      <c r="X1063" s="14"/>
      <c r="Y1063" s="14"/>
      <c r="Z1063" s="14"/>
      <c r="AA1063" s="14"/>
      <c r="AB1063" s="14"/>
      <c r="AC1063" s="14"/>
      <c r="AD1063" s="14"/>
      <c r="AE1063" s="14"/>
      <c r="AT1063" s="267" t="s">
        <v>270</v>
      </c>
      <c r="AU1063" s="267" t="s">
        <v>83</v>
      </c>
      <c r="AV1063" s="14" t="s">
        <v>83</v>
      </c>
      <c r="AW1063" s="14" t="s">
        <v>4</v>
      </c>
      <c r="AX1063" s="14" t="s">
        <v>81</v>
      </c>
      <c r="AY1063" s="267" t="s">
        <v>259</v>
      </c>
    </row>
    <row r="1064" s="2" customFormat="1" ht="33" customHeight="1">
      <c r="A1064" s="40"/>
      <c r="B1064" s="41"/>
      <c r="C1064" s="230" t="s">
        <v>1616</v>
      </c>
      <c r="D1064" s="230" t="s">
        <v>261</v>
      </c>
      <c r="E1064" s="231" t="s">
        <v>1617</v>
      </c>
      <c r="F1064" s="232" t="s">
        <v>1618</v>
      </c>
      <c r="G1064" s="233" t="s">
        <v>358</v>
      </c>
      <c r="H1064" s="234">
        <v>5.4699999999999998</v>
      </c>
      <c r="I1064" s="235"/>
      <c r="J1064" s="236">
        <f>ROUND(I1064*H1064,2)</f>
        <v>0</v>
      </c>
      <c r="K1064" s="232" t="s">
        <v>265</v>
      </c>
      <c r="L1064" s="46"/>
      <c r="M1064" s="237" t="s">
        <v>21</v>
      </c>
      <c r="N1064" s="238" t="s">
        <v>46</v>
      </c>
      <c r="O1064" s="86"/>
      <c r="P1064" s="239">
        <f>O1064*H1064</f>
        <v>0</v>
      </c>
      <c r="Q1064" s="239">
        <v>0</v>
      </c>
      <c r="R1064" s="239">
        <f>Q1064*H1064</f>
        <v>0</v>
      </c>
      <c r="S1064" s="239">
        <v>0</v>
      </c>
      <c r="T1064" s="240">
        <f>S1064*H1064</f>
        <v>0</v>
      </c>
      <c r="U1064" s="40"/>
      <c r="V1064" s="40"/>
      <c r="W1064" s="40"/>
      <c r="X1064" s="40"/>
      <c r="Y1064" s="40"/>
      <c r="Z1064" s="40"/>
      <c r="AA1064" s="40"/>
      <c r="AB1064" s="40"/>
      <c r="AC1064" s="40"/>
      <c r="AD1064" s="40"/>
      <c r="AE1064" s="40"/>
      <c r="AR1064" s="241" t="s">
        <v>355</v>
      </c>
      <c r="AT1064" s="241" t="s">
        <v>261</v>
      </c>
      <c r="AU1064" s="241" t="s">
        <v>83</v>
      </c>
      <c r="AY1064" s="19" t="s">
        <v>259</v>
      </c>
      <c r="BE1064" s="242">
        <f>IF(N1064="základní",J1064,0)</f>
        <v>0</v>
      </c>
      <c r="BF1064" s="242">
        <f>IF(N1064="snížená",J1064,0)</f>
        <v>0</v>
      </c>
      <c r="BG1064" s="242">
        <f>IF(N1064="zákl. přenesená",J1064,0)</f>
        <v>0</v>
      </c>
      <c r="BH1064" s="242">
        <f>IF(N1064="sníž. přenesená",J1064,0)</f>
        <v>0</v>
      </c>
      <c r="BI1064" s="242">
        <f>IF(N1064="nulová",J1064,0)</f>
        <v>0</v>
      </c>
      <c r="BJ1064" s="19" t="s">
        <v>83</v>
      </c>
      <c r="BK1064" s="242">
        <f>ROUND(I1064*H1064,2)</f>
        <v>0</v>
      </c>
      <c r="BL1064" s="19" t="s">
        <v>355</v>
      </c>
      <c r="BM1064" s="241" t="s">
        <v>1619</v>
      </c>
    </row>
    <row r="1065" s="2" customFormat="1">
      <c r="A1065" s="40"/>
      <c r="B1065" s="41"/>
      <c r="C1065" s="42"/>
      <c r="D1065" s="243" t="s">
        <v>268</v>
      </c>
      <c r="E1065" s="42"/>
      <c r="F1065" s="244" t="s">
        <v>1601</v>
      </c>
      <c r="G1065" s="42"/>
      <c r="H1065" s="42"/>
      <c r="I1065" s="150"/>
      <c r="J1065" s="42"/>
      <c r="K1065" s="42"/>
      <c r="L1065" s="46"/>
      <c r="M1065" s="245"/>
      <c r="N1065" s="246"/>
      <c r="O1065" s="86"/>
      <c r="P1065" s="86"/>
      <c r="Q1065" s="86"/>
      <c r="R1065" s="86"/>
      <c r="S1065" s="86"/>
      <c r="T1065" s="87"/>
      <c r="U1065" s="40"/>
      <c r="V1065" s="40"/>
      <c r="W1065" s="40"/>
      <c r="X1065" s="40"/>
      <c r="Y1065" s="40"/>
      <c r="Z1065" s="40"/>
      <c r="AA1065" s="40"/>
      <c r="AB1065" s="40"/>
      <c r="AC1065" s="40"/>
      <c r="AD1065" s="40"/>
      <c r="AE1065" s="40"/>
      <c r="AT1065" s="19" t="s">
        <v>268</v>
      </c>
      <c r="AU1065" s="19" t="s">
        <v>83</v>
      </c>
    </row>
    <row r="1066" s="14" customFormat="1">
      <c r="A1066" s="14"/>
      <c r="B1066" s="257"/>
      <c r="C1066" s="258"/>
      <c r="D1066" s="243" t="s">
        <v>270</v>
      </c>
      <c r="E1066" s="259" t="s">
        <v>21</v>
      </c>
      <c r="F1066" s="260" t="s">
        <v>1166</v>
      </c>
      <c r="G1066" s="258"/>
      <c r="H1066" s="261">
        <v>1.6499999999999999</v>
      </c>
      <c r="I1066" s="262"/>
      <c r="J1066" s="258"/>
      <c r="K1066" s="258"/>
      <c r="L1066" s="263"/>
      <c r="M1066" s="264"/>
      <c r="N1066" s="265"/>
      <c r="O1066" s="265"/>
      <c r="P1066" s="265"/>
      <c r="Q1066" s="265"/>
      <c r="R1066" s="265"/>
      <c r="S1066" s="265"/>
      <c r="T1066" s="266"/>
      <c r="U1066" s="14"/>
      <c r="V1066" s="14"/>
      <c r="W1066" s="14"/>
      <c r="X1066" s="14"/>
      <c r="Y1066" s="14"/>
      <c r="Z1066" s="14"/>
      <c r="AA1066" s="14"/>
      <c r="AB1066" s="14"/>
      <c r="AC1066" s="14"/>
      <c r="AD1066" s="14"/>
      <c r="AE1066" s="14"/>
      <c r="AT1066" s="267" t="s">
        <v>270</v>
      </c>
      <c r="AU1066" s="267" t="s">
        <v>83</v>
      </c>
      <c r="AV1066" s="14" t="s">
        <v>83</v>
      </c>
      <c r="AW1066" s="14" t="s">
        <v>34</v>
      </c>
      <c r="AX1066" s="14" t="s">
        <v>74</v>
      </c>
      <c r="AY1066" s="267" t="s">
        <v>259</v>
      </c>
    </row>
    <row r="1067" s="14" customFormat="1">
      <c r="A1067" s="14"/>
      <c r="B1067" s="257"/>
      <c r="C1067" s="258"/>
      <c r="D1067" s="243" t="s">
        <v>270</v>
      </c>
      <c r="E1067" s="259" t="s">
        <v>21</v>
      </c>
      <c r="F1067" s="260" t="s">
        <v>1168</v>
      </c>
      <c r="G1067" s="258"/>
      <c r="H1067" s="261">
        <v>2.2999999999999998</v>
      </c>
      <c r="I1067" s="262"/>
      <c r="J1067" s="258"/>
      <c r="K1067" s="258"/>
      <c r="L1067" s="263"/>
      <c r="M1067" s="264"/>
      <c r="N1067" s="265"/>
      <c r="O1067" s="265"/>
      <c r="P1067" s="265"/>
      <c r="Q1067" s="265"/>
      <c r="R1067" s="265"/>
      <c r="S1067" s="265"/>
      <c r="T1067" s="266"/>
      <c r="U1067" s="14"/>
      <c r="V1067" s="14"/>
      <c r="W1067" s="14"/>
      <c r="X1067" s="14"/>
      <c r="Y1067" s="14"/>
      <c r="Z1067" s="14"/>
      <c r="AA1067" s="14"/>
      <c r="AB1067" s="14"/>
      <c r="AC1067" s="14"/>
      <c r="AD1067" s="14"/>
      <c r="AE1067" s="14"/>
      <c r="AT1067" s="267" t="s">
        <v>270</v>
      </c>
      <c r="AU1067" s="267" t="s">
        <v>83</v>
      </c>
      <c r="AV1067" s="14" t="s">
        <v>83</v>
      </c>
      <c r="AW1067" s="14" t="s">
        <v>34</v>
      </c>
      <c r="AX1067" s="14" t="s">
        <v>74</v>
      </c>
      <c r="AY1067" s="267" t="s">
        <v>259</v>
      </c>
    </row>
    <row r="1068" s="14" customFormat="1">
      <c r="A1068" s="14"/>
      <c r="B1068" s="257"/>
      <c r="C1068" s="258"/>
      <c r="D1068" s="243" t="s">
        <v>270</v>
      </c>
      <c r="E1068" s="259" t="s">
        <v>21</v>
      </c>
      <c r="F1068" s="260" t="s">
        <v>1170</v>
      </c>
      <c r="G1068" s="258"/>
      <c r="H1068" s="261">
        <v>1.52</v>
      </c>
      <c r="I1068" s="262"/>
      <c r="J1068" s="258"/>
      <c r="K1068" s="258"/>
      <c r="L1068" s="263"/>
      <c r="M1068" s="264"/>
      <c r="N1068" s="265"/>
      <c r="O1068" s="265"/>
      <c r="P1068" s="265"/>
      <c r="Q1068" s="265"/>
      <c r="R1068" s="265"/>
      <c r="S1068" s="265"/>
      <c r="T1068" s="266"/>
      <c r="U1068" s="14"/>
      <c r="V1068" s="14"/>
      <c r="W1068" s="14"/>
      <c r="X1068" s="14"/>
      <c r="Y1068" s="14"/>
      <c r="Z1068" s="14"/>
      <c r="AA1068" s="14"/>
      <c r="AB1068" s="14"/>
      <c r="AC1068" s="14"/>
      <c r="AD1068" s="14"/>
      <c r="AE1068" s="14"/>
      <c r="AT1068" s="267" t="s">
        <v>270</v>
      </c>
      <c r="AU1068" s="267" t="s">
        <v>83</v>
      </c>
      <c r="AV1068" s="14" t="s">
        <v>83</v>
      </c>
      <c r="AW1068" s="14" t="s">
        <v>34</v>
      </c>
      <c r="AX1068" s="14" t="s">
        <v>74</v>
      </c>
      <c r="AY1068" s="267" t="s">
        <v>259</v>
      </c>
    </row>
    <row r="1069" s="15" customFormat="1">
      <c r="A1069" s="15"/>
      <c r="B1069" s="268"/>
      <c r="C1069" s="269"/>
      <c r="D1069" s="243" t="s">
        <v>270</v>
      </c>
      <c r="E1069" s="270" t="s">
        <v>21</v>
      </c>
      <c r="F1069" s="271" t="s">
        <v>273</v>
      </c>
      <c r="G1069" s="269"/>
      <c r="H1069" s="272">
        <v>5.4699999999999998</v>
      </c>
      <c r="I1069" s="273"/>
      <c r="J1069" s="269"/>
      <c r="K1069" s="269"/>
      <c r="L1069" s="274"/>
      <c r="M1069" s="275"/>
      <c r="N1069" s="276"/>
      <c r="O1069" s="276"/>
      <c r="P1069" s="276"/>
      <c r="Q1069" s="276"/>
      <c r="R1069" s="276"/>
      <c r="S1069" s="276"/>
      <c r="T1069" s="277"/>
      <c r="U1069" s="15"/>
      <c r="V1069" s="15"/>
      <c r="W1069" s="15"/>
      <c r="X1069" s="15"/>
      <c r="Y1069" s="15"/>
      <c r="Z1069" s="15"/>
      <c r="AA1069" s="15"/>
      <c r="AB1069" s="15"/>
      <c r="AC1069" s="15"/>
      <c r="AD1069" s="15"/>
      <c r="AE1069" s="15"/>
      <c r="AT1069" s="278" t="s">
        <v>270</v>
      </c>
      <c r="AU1069" s="278" t="s">
        <v>83</v>
      </c>
      <c r="AV1069" s="15" t="s">
        <v>266</v>
      </c>
      <c r="AW1069" s="15" t="s">
        <v>34</v>
      </c>
      <c r="AX1069" s="15" t="s">
        <v>81</v>
      </c>
      <c r="AY1069" s="278" t="s">
        <v>259</v>
      </c>
    </row>
    <row r="1070" s="2" customFormat="1" ht="21.75" customHeight="1">
      <c r="A1070" s="40"/>
      <c r="B1070" s="41"/>
      <c r="C1070" s="230" t="s">
        <v>1620</v>
      </c>
      <c r="D1070" s="230" t="s">
        <v>261</v>
      </c>
      <c r="E1070" s="231" t="s">
        <v>1621</v>
      </c>
      <c r="F1070" s="232" t="s">
        <v>1622</v>
      </c>
      <c r="G1070" s="233" t="s">
        <v>358</v>
      </c>
      <c r="H1070" s="234">
        <v>30.515999999999998</v>
      </c>
      <c r="I1070" s="235"/>
      <c r="J1070" s="236">
        <f>ROUND(I1070*H1070,2)</f>
        <v>0</v>
      </c>
      <c r="K1070" s="232" t="s">
        <v>265</v>
      </c>
      <c r="L1070" s="46"/>
      <c r="M1070" s="237" t="s">
        <v>21</v>
      </c>
      <c r="N1070" s="238" t="s">
        <v>46</v>
      </c>
      <c r="O1070" s="86"/>
      <c r="P1070" s="239">
        <f>O1070*H1070</f>
        <v>0</v>
      </c>
      <c r="Q1070" s="239">
        <v>0.0015</v>
      </c>
      <c r="R1070" s="239">
        <f>Q1070*H1070</f>
        <v>0.045773999999999995</v>
      </c>
      <c r="S1070" s="239">
        <v>0</v>
      </c>
      <c r="T1070" s="240">
        <f>S1070*H1070</f>
        <v>0</v>
      </c>
      <c r="U1070" s="40"/>
      <c r="V1070" s="40"/>
      <c r="W1070" s="40"/>
      <c r="X1070" s="40"/>
      <c r="Y1070" s="40"/>
      <c r="Z1070" s="40"/>
      <c r="AA1070" s="40"/>
      <c r="AB1070" s="40"/>
      <c r="AC1070" s="40"/>
      <c r="AD1070" s="40"/>
      <c r="AE1070" s="40"/>
      <c r="AR1070" s="241" t="s">
        <v>355</v>
      </c>
      <c r="AT1070" s="241" t="s">
        <v>261</v>
      </c>
      <c r="AU1070" s="241" t="s">
        <v>83</v>
      </c>
      <c r="AY1070" s="19" t="s">
        <v>259</v>
      </c>
      <c r="BE1070" s="242">
        <f>IF(N1070="základní",J1070,0)</f>
        <v>0</v>
      </c>
      <c r="BF1070" s="242">
        <f>IF(N1070="snížená",J1070,0)</f>
        <v>0</v>
      </c>
      <c r="BG1070" s="242">
        <f>IF(N1070="zákl. přenesená",J1070,0)</f>
        <v>0</v>
      </c>
      <c r="BH1070" s="242">
        <f>IF(N1070="sníž. přenesená",J1070,0)</f>
        <v>0</v>
      </c>
      <c r="BI1070" s="242">
        <f>IF(N1070="nulová",J1070,0)</f>
        <v>0</v>
      </c>
      <c r="BJ1070" s="19" t="s">
        <v>83</v>
      </c>
      <c r="BK1070" s="242">
        <f>ROUND(I1070*H1070,2)</f>
        <v>0</v>
      </c>
      <c r="BL1070" s="19" t="s">
        <v>355</v>
      </c>
      <c r="BM1070" s="241" t="s">
        <v>1623</v>
      </c>
    </row>
    <row r="1071" s="2" customFormat="1">
      <c r="A1071" s="40"/>
      <c r="B1071" s="41"/>
      <c r="C1071" s="42"/>
      <c r="D1071" s="243" t="s">
        <v>268</v>
      </c>
      <c r="E1071" s="42"/>
      <c r="F1071" s="244" t="s">
        <v>1624</v>
      </c>
      <c r="G1071" s="42"/>
      <c r="H1071" s="42"/>
      <c r="I1071" s="150"/>
      <c r="J1071" s="42"/>
      <c r="K1071" s="42"/>
      <c r="L1071" s="46"/>
      <c r="M1071" s="245"/>
      <c r="N1071" s="246"/>
      <c r="O1071" s="86"/>
      <c r="P1071" s="86"/>
      <c r="Q1071" s="86"/>
      <c r="R1071" s="86"/>
      <c r="S1071" s="86"/>
      <c r="T1071" s="87"/>
      <c r="U1071" s="40"/>
      <c r="V1071" s="40"/>
      <c r="W1071" s="40"/>
      <c r="X1071" s="40"/>
      <c r="Y1071" s="40"/>
      <c r="Z1071" s="40"/>
      <c r="AA1071" s="40"/>
      <c r="AB1071" s="40"/>
      <c r="AC1071" s="40"/>
      <c r="AD1071" s="40"/>
      <c r="AE1071" s="40"/>
      <c r="AT1071" s="19" t="s">
        <v>268</v>
      </c>
      <c r="AU1071" s="19" t="s">
        <v>83</v>
      </c>
    </row>
    <row r="1072" s="14" customFormat="1">
      <c r="A1072" s="14"/>
      <c r="B1072" s="257"/>
      <c r="C1072" s="258"/>
      <c r="D1072" s="243" t="s">
        <v>270</v>
      </c>
      <c r="E1072" s="259" t="s">
        <v>21</v>
      </c>
      <c r="F1072" s="260" t="s">
        <v>1166</v>
      </c>
      <c r="G1072" s="258"/>
      <c r="H1072" s="261">
        <v>1.6499999999999999</v>
      </c>
      <c r="I1072" s="262"/>
      <c r="J1072" s="258"/>
      <c r="K1072" s="258"/>
      <c r="L1072" s="263"/>
      <c r="M1072" s="264"/>
      <c r="N1072" s="265"/>
      <c r="O1072" s="265"/>
      <c r="P1072" s="265"/>
      <c r="Q1072" s="265"/>
      <c r="R1072" s="265"/>
      <c r="S1072" s="265"/>
      <c r="T1072" s="266"/>
      <c r="U1072" s="14"/>
      <c r="V1072" s="14"/>
      <c r="W1072" s="14"/>
      <c r="X1072" s="14"/>
      <c r="Y1072" s="14"/>
      <c r="Z1072" s="14"/>
      <c r="AA1072" s="14"/>
      <c r="AB1072" s="14"/>
      <c r="AC1072" s="14"/>
      <c r="AD1072" s="14"/>
      <c r="AE1072" s="14"/>
      <c r="AT1072" s="267" t="s">
        <v>270</v>
      </c>
      <c r="AU1072" s="267" t="s">
        <v>83</v>
      </c>
      <c r="AV1072" s="14" t="s">
        <v>83</v>
      </c>
      <c r="AW1072" s="14" t="s">
        <v>34</v>
      </c>
      <c r="AX1072" s="14" t="s">
        <v>74</v>
      </c>
      <c r="AY1072" s="267" t="s">
        <v>259</v>
      </c>
    </row>
    <row r="1073" s="14" customFormat="1">
      <c r="A1073" s="14"/>
      <c r="B1073" s="257"/>
      <c r="C1073" s="258"/>
      <c r="D1073" s="243" t="s">
        <v>270</v>
      </c>
      <c r="E1073" s="259" t="s">
        <v>21</v>
      </c>
      <c r="F1073" s="260" t="s">
        <v>1167</v>
      </c>
      <c r="G1073" s="258"/>
      <c r="H1073" s="261">
        <v>6.3300000000000001</v>
      </c>
      <c r="I1073" s="262"/>
      <c r="J1073" s="258"/>
      <c r="K1073" s="258"/>
      <c r="L1073" s="263"/>
      <c r="M1073" s="264"/>
      <c r="N1073" s="265"/>
      <c r="O1073" s="265"/>
      <c r="P1073" s="265"/>
      <c r="Q1073" s="265"/>
      <c r="R1073" s="265"/>
      <c r="S1073" s="265"/>
      <c r="T1073" s="266"/>
      <c r="U1073" s="14"/>
      <c r="V1073" s="14"/>
      <c r="W1073" s="14"/>
      <c r="X1073" s="14"/>
      <c r="Y1073" s="14"/>
      <c r="Z1073" s="14"/>
      <c r="AA1073" s="14"/>
      <c r="AB1073" s="14"/>
      <c r="AC1073" s="14"/>
      <c r="AD1073" s="14"/>
      <c r="AE1073" s="14"/>
      <c r="AT1073" s="267" t="s">
        <v>270</v>
      </c>
      <c r="AU1073" s="267" t="s">
        <v>83</v>
      </c>
      <c r="AV1073" s="14" t="s">
        <v>83</v>
      </c>
      <c r="AW1073" s="14" t="s">
        <v>34</v>
      </c>
      <c r="AX1073" s="14" t="s">
        <v>74</v>
      </c>
      <c r="AY1073" s="267" t="s">
        <v>259</v>
      </c>
    </row>
    <row r="1074" s="14" customFormat="1">
      <c r="A1074" s="14"/>
      <c r="B1074" s="257"/>
      <c r="C1074" s="258"/>
      <c r="D1074" s="243" t="s">
        <v>270</v>
      </c>
      <c r="E1074" s="259" t="s">
        <v>21</v>
      </c>
      <c r="F1074" s="260" t="s">
        <v>1168</v>
      </c>
      <c r="G1074" s="258"/>
      <c r="H1074" s="261">
        <v>2.2999999999999998</v>
      </c>
      <c r="I1074" s="262"/>
      <c r="J1074" s="258"/>
      <c r="K1074" s="258"/>
      <c r="L1074" s="263"/>
      <c r="M1074" s="264"/>
      <c r="N1074" s="265"/>
      <c r="O1074" s="265"/>
      <c r="P1074" s="265"/>
      <c r="Q1074" s="265"/>
      <c r="R1074" s="265"/>
      <c r="S1074" s="265"/>
      <c r="T1074" s="266"/>
      <c r="U1074" s="14"/>
      <c r="V1074" s="14"/>
      <c r="W1074" s="14"/>
      <c r="X1074" s="14"/>
      <c r="Y1074" s="14"/>
      <c r="Z1074" s="14"/>
      <c r="AA1074" s="14"/>
      <c r="AB1074" s="14"/>
      <c r="AC1074" s="14"/>
      <c r="AD1074" s="14"/>
      <c r="AE1074" s="14"/>
      <c r="AT1074" s="267" t="s">
        <v>270</v>
      </c>
      <c r="AU1074" s="267" t="s">
        <v>83</v>
      </c>
      <c r="AV1074" s="14" t="s">
        <v>83</v>
      </c>
      <c r="AW1074" s="14" t="s">
        <v>34</v>
      </c>
      <c r="AX1074" s="14" t="s">
        <v>74</v>
      </c>
      <c r="AY1074" s="267" t="s">
        <v>259</v>
      </c>
    </row>
    <row r="1075" s="14" customFormat="1">
      <c r="A1075" s="14"/>
      <c r="B1075" s="257"/>
      <c r="C1075" s="258"/>
      <c r="D1075" s="243" t="s">
        <v>270</v>
      </c>
      <c r="E1075" s="259" t="s">
        <v>21</v>
      </c>
      <c r="F1075" s="260" t="s">
        <v>1169</v>
      </c>
      <c r="G1075" s="258"/>
      <c r="H1075" s="261">
        <v>5.25</v>
      </c>
      <c r="I1075" s="262"/>
      <c r="J1075" s="258"/>
      <c r="K1075" s="258"/>
      <c r="L1075" s="263"/>
      <c r="M1075" s="264"/>
      <c r="N1075" s="265"/>
      <c r="O1075" s="265"/>
      <c r="P1075" s="265"/>
      <c r="Q1075" s="265"/>
      <c r="R1075" s="265"/>
      <c r="S1075" s="265"/>
      <c r="T1075" s="266"/>
      <c r="U1075" s="14"/>
      <c r="V1075" s="14"/>
      <c r="W1075" s="14"/>
      <c r="X1075" s="14"/>
      <c r="Y1075" s="14"/>
      <c r="Z1075" s="14"/>
      <c r="AA1075" s="14"/>
      <c r="AB1075" s="14"/>
      <c r="AC1075" s="14"/>
      <c r="AD1075" s="14"/>
      <c r="AE1075" s="14"/>
      <c r="AT1075" s="267" t="s">
        <v>270</v>
      </c>
      <c r="AU1075" s="267" t="s">
        <v>83</v>
      </c>
      <c r="AV1075" s="14" t="s">
        <v>83</v>
      </c>
      <c r="AW1075" s="14" t="s">
        <v>34</v>
      </c>
      <c r="AX1075" s="14" t="s">
        <v>74</v>
      </c>
      <c r="AY1075" s="267" t="s">
        <v>259</v>
      </c>
    </row>
    <row r="1076" s="14" customFormat="1">
      <c r="A1076" s="14"/>
      <c r="B1076" s="257"/>
      <c r="C1076" s="258"/>
      <c r="D1076" s="243" t="s">
        <v>270</v>
      </c>
      <c r="E1076" s="259" t="s">
        <v>21</v>
      </c>
      <c r="F1076" s="260" t="s">
        <v>1170</v>
      </c>
      <c r="G1076" s="258"/>
      <c r="H1076" s="261">
        <v>1.52</v>
      </c>
      <c r="I1076" s="262"/>
      <c r="J1076" s="258"/>
      <c r="K1076" s="258"/>
      <c r="L1076" s="263"/>
      <c r="M1076" s="264"/>
      <c r="N1076" s="265"/>
      <c r="O1076" s="265"/>
      <c r="P1076" s="265"/>
      <c r="Q1076" s="265"/>
      <c r="R1076" s="265"/>
      <c r="S1076" s="265"/>
      <c r="T1076" s="266"/>
      <c r="U1076" s="14"/>
      <c r="V1076" s="14"/>
      <c r="W1076" s="14"/>
      <c r="X1076" s="14"/>
      <c r="Y1076" s="14"/>
      <c r="Z1076" s="14"/>
      <c r="AA1076" s="14"/>
      <c r="AB1076" s="14"/>
      <c r="AC1076" s="14"/>
      <c r="AD1076" s="14"/>
      <c r="AE1076" s="14"/>
      <c r="AT1076" s="267" t="s">
        <v>270</v>
      </c>
      <c r="AU1076" s="267" t="s">
        <v>83</v>
      </c>
      <c r="AV1076" s="14" t="s">
        <v>83</v>
      </c>
      <c r="AW1076" s="14" t="s">
        <v>34</v>
      </c>
      <c r="AX1076" s="14" t="s">
        <v>74</v>
      </c>
      <c r="AY1076" s="267" t="s">
        <v>259</v>
      </c>
    </row>
    <row r="1077" s="14" customFormat="1">
      <c r="A1077" s="14"/>
      <c r="B1077" s="257"/>
      <c r="C1077" s="258"/>
      <c r="D1077" s="243" t="s">
        <v>270</v>
      </c>
      <c r="E1077" s="259" t="s">
        <v>21</v>
      </c>
      <c r="F1077" s="260" t="s">
        <v>1171</v>
      </c>
      <c r="G1077" s="258"/>
      <c r="H1077" s="261">
        <v>5.9000000000000004</v>
      </c>
      <c r="I1077" s="262"/>
      <c r="J1077" s="258"/>
      <c r="K1077" s="258"/>
      <c r="L1077" s="263"/>
      <c r="M1077" s="264"/>
      <c r="N1077" s="265"/>
      <c r="O1077" s="265"/>
      <c r="P1077" s="265"/>
      <c r="Q1077" s="265"/>
      <c r="R1077" s="265"/>
      <c r="S1077" s="265"/>
      <c r="T1077" s="266"/>
      <c r="U1077" s="14"/>
      <c r="V1077" s="14"/>
      <c r="W1077" s="14"/>
      <c r="X1077" s="14"/>
      <c r="Y1077" s="14"/>
      <c r="Z1077" s="14"/>
      <c r="AA1077" s="14"/>
      <c r="AB1077" s="14"/>
      <c r="AC1077" s="14"/>
      <c r="AD1077" s="14"/>
      <c r="AE1077" s="14"/>
      <c r="AT1077" s="267" t="s">
        <v>270</v>
      </c>
      <c r="AU1077" s="267" t="s">
        <v>83</v>
      </c>
      <c r="AV1077" s="14" t="s">
        <v>83</v>
      </c>
      <c r="AW1077" s="14" t="s">
        <v>34</v>
      </c>
      <c r="AX1077" s="14" t="s">
        <v>74</v>
      </c>
      <c r="AY1077" s="267" t="s">
        <v>259</v>
      </c>
    </row>
    <row r="1078" s="14" customFormat="1">
      <c r="A1078" s="14"/>
      <c r="B1078" s="257"/>
      <c r="C1078" s="258"/>
      <c r="D1078" s="243" t="s">
        <v>270</v>
      </c>
      <c r="E1078" s="259" t="s">
        <v>21</v>
      </c>
      <c r="F1078" s="260" t="s">
        <v>209</v>
      </c>
      <c r="G1078" s="258"/>
      <c r="H1078" s="261">
        <v>7.5659999999999998</v>
      </c>
      <c r="I1078" s="262"/>
      <c r="J1078" s="258"/>
      <c r="K1078" s="258"/>
      <c r="L1078" s="263"/>
      <c r="M1078" s="264"/>
      <c r="N1078" s="265"/>
      <c r="O1078" s="265"/>
      <c r="P1078" s="265"/>
      <c r="Q1078" s="265"/>
      <c r="R1078" s="265"/>
      <c r="S1078" s="265"/>
      <c r="T1078" s="266"/>
      <c r="U1078" s="14"/>
      <c r="V1078" s="14"/>
      <c r="W1078" s="14"/>
      <c r="X1078" s="14"/>
      <c r="Y1078" s="14"/>
      <c r="Z1078" s="14"/>
      <c r="AA1078" s="14"/>
      <c r="AB1078" s="14"/>
      <c r="AC1078" s="14"/>
      <c r="AD1078" s="14"/>
      <c r="AE1078" s="14"/>
      <c r="AT1078" s="267" t="s">
        <v>270</v>
      </c>
      <c r="AU1078" s="267" t="s">
        <v>83</v>
      </c>
      <c r="AV1078" s="14" t="s">
        <v>83</v>
      </c>
      <c r="AW1078" s="14" t="s">
        <v>34</v>
      </c>
      <c r="AX1078" s="14" t="s">
        <v>74</v>
      </c>
      <c r="AY1078" s="267" t="s">
        <v>259</v>
      </c>
    </row>
    <row r="1079" s="15" customFormat="1">
      <c r="A1079" s="15"/>
      <c r="B1079" s="268"/>
      <c r="C1079" s="269"/>
      <c r="D1079" s="243" t="s">
        <v>270</v>
      </c>
      <c r="E1079" s="270" t="s">
        <v>21</v>
      </c>
      <c r="F1079" s="271" t="s">
        <v>273</v>
      </c>
      <c r="G1079" s="269"/>
      <c r="H1079" s="272">
        <v>30.515999999999998</v>
      </c>
      <c r="I1079" s="273"/>
      <c r="J1079" s="269"/>
      <c r="K1079" s="269"/>
      <c r="L1079" s="274"/>
      <c r="M1079" s="275"/>
      <c r="N1079" s="276"/>
      <c r="O1079" s="276"/>
      <c r="P1079" s="276"/>
      <c r="Q1079" s="276"/>
      <c r="R1079" s="276"/>
      <c r="S1079" s="276"/>
      <c r="T1079" s="277"/>
      <c r="U1079" s="15"/>
      <c r="V1079" s="15"/>
      <c r="W1079" s="15"/>
      <c r="X1079" s="15"/>
      <c r="Y1079" s="15"/>
      <c r="Z1079" s="15"/>
      <c r="AA1079" s="15"/>
      <c r="AB1079" s="15"/>
      <c r="AC1079" s="15"/>
      <c r="AD1079" s="15"/>
      <c r="AE1079" s="15"/>
      <c r="AT1079" s="278" t="s">
        <v>270</v>
      </c>
      <c r="AU1079" s="278" t="s">
        <v>83</v>
      </c>
      <c r="AV1079" s="15" t="s">
        <v>266</v>
      </c>
      <c r="AW1079" s="15" t="s">
        <v>34</v>
      </c>
      <c r="AX1079" s="15" t="s">
        <v>81</v>
      </c>
      <c r="AY1079" s="278" t="s">
        <v>259</v>
      </c>
    </row>
    <row r="1080" s="2" customFormat="1" ht="33" customHeight="1">
      <c r="A1080" s="40"/>
      <c r="B1080" s="41"/>
      <c r="C1080" s="230" t="s">
        <v>1625</v>
      </c>
      <c r="D1080" s="230" t="s">
        <v>261</v>
      </c>
      <c r="E1080" s="231" t="s">
        <v>1626</v>
      </c>
      <c r="F1080" s="232" t="s">
        <v>1627</v>
      </c>
      <c r="G1080" s="233" t="s">
        <v>331</v>
      </c>
      <c r="H1080" s="234">
        <v>9.0630000000000006</v>
      </c>
      <c r="I1080" s="235"/>
      <c r="J1080" s="236">
        <f>ROUND(I1080*H1080,2)</f>
        <v>0</v>
      </c>
      <c r="K1080" s="232" t="s">
        <v>265</v>
      </c>
      <c r="L1080" s="46"/>
      <c r="M1080" s="237" t="s">
        <v>21</v>
      </c>
      <c r="N1080" s="238" t="s">
        <v>46</v>
      </c>
      <c r="O1080" s="86"/>
      <c r="P1080" s="239">
        <f>O1080*H1080</f>
        <v>0</v>
      </c>
      <c r="Q1080" s="239">
        <v>0</v>
      </c>
      <c r="R1080" s="239">
        <f>Q1080*H1080</f>
        <v>0</v>
      </c>
      <c r="S1080" s="239">
        <v>0</v>
      </c>
      <c r="T1080" s="240">
        <f>S1080*H1080</f>
        <v>0</v>
      </c>
      <c r="U1080" s="40"/>
      <c r="V1080" s="40"/>
      <c r="W1080" s="40"/>
      <c r="X1080" s="40"/>
      <c r="Y1080" s="40"/>
      <c r="Z1080" s="40"/>
      <c r="AA1080" s="40"/>
      <c r="AB1080" s="40"/>
      <c r="AC1080" s="40"/>
      <c r="AD1080" s="40"/>
      <c r="AE1080" s="40"/>
      <c r="AR1080" s="241" t="s">
        <v>355</v>
      </c>
      <c r="AT1080" s="241" t="s">
        <v>261</v>
      </c>
      <c r="AU1080" s="241" t="s">
        <v>83</v>
      </c>
      <c r="AY1080" s="19" t="s">
        <v>259</v>
      </c>
      <c r="BE1080" s="242">
        <f>IF(N1080="základní",J1080,0)</f>
        <v>0</v>
      </c>
      <c r="BF1080" s="242">
        <f>IF(N1080="snížená",J1080,0)</f>
        <v>0</v>
      </c>
      <c r="BG1080" s="242">
        <f>IF(N1080="zákl. přenesená",J1080,0)</f>
        <v>0</v>
      </c>
      <c r="BH1080" s="242">
        <f>IF(N1080="sníž. přenesená",J1080,0)</f>
        <v>0</v>
      </c>
      <c r="BI1080" s="242">
        <f>IF(N1080="nulová",J1080,0)</f>
        <v>0</v>
      </c>
      <c r="BJ1080" s="19" t="s">
        <v>83</v>
      </c>
      <c r="BK1080" s="242">
        <f>ROUND(I1080*H1080,2)</f>
        <v>0</v>
      </c>
      <c r="BL1080" s="19" t="s">
        <v>355</v>
      </c>
      <c r="BM1080" s="241" t="s">
        <v>1628</v>
      </c>
    </row>
    <row r="1081" s="2" customFormat="1">
      <c r="A1081" s="40"/>
      <c r="B1081" s="41"/>
      <c r="C1081" s="42"/>
      <c r="D1081" s="243" t="s">
        <v>268</v>
      </c>
      <c r="E1081" s="42"/>
      <c r="F1081" s="244" t="s">
        <v>1008</v>
      </c>
      <c r="G1081" s="42"/>
      <c r="H1081" s="42"/>
      <c r="I1081" s="150"/>
      <c r="J1081" s="42"/>
      <c r="K1081" s="42"/>
      <c r="L1081" s="46"/>
      <c r="M1081" s="245"/>
      <c r="N1081" s="246"/>
      <c r="O1081" s="86"/>
      <c r="P1081" s="86"/>
      <c r="Q1081" s="86"/>
      <c r="R1081" s="86"/>
      <c r="S1081" s="86"/>
      <c r="T1081" s="87"/>
      <c r="U1081" s="40"/>
      <c r="V1081" s="40"/>
      <c r="W1081" s="40"/>
      <c r="X1081" s="40"/>
      <c r="Y1081" s="40"/>
      <c r="Z1081" s="40"/>
      <c r="AA1081" s="40"/>
      <c r="AB1081" s="40"/>
      <c r="AC1081" s="40"/>
      <c r="AD1081" s="40"/>
      <c r="AE1081" s="40"/>
      <c r="AT1081" s="19" t="s">
        <v>268</v>
      </c>
      <c r="AU1081" s="19" t="s">
        <v>83</v>
      </c>
    </row>
    <row r="1082" s="12" customFormat="1" ht="22.8" customHeight="1">
      <c r="A1082" s="12"/>
      <c r="B1082" s="214"/>
      <c r="C1082" s="215"/>
      <c r="D1082" s="216" t="s">
        <v>73</v>
      </c>
      <c r="E1082" s="228" t="s">
        <v>1629</v>
      </c>
      <c r="F1082" s="228" t="s">
        <v>1630</v>
      </c>
      <c r="G1082" s="215"/>
      <c r="H1082" s="215"/>
      <c r="I1082" s="218"/>
      <c r="J1082" s="229">
        <f>BK1082</f>
        <v>0</v>
      </c>
      <c r="K1082" s="215"/>
      <c r="L1082" s="220"/>
      <c r="M1082" s="221"/>
      <c r="N1082" s="222"/>
      <c r="O1082" s="222"/>
      <c r="P1082" s="223">
        <f>SUM(P1083:P1106)</f>
        <v>0</v>
      </c>
      <c r="Q1082" s="222"/>
      <c r="R1082" s="223">
        <f>SUM(R1083:R1106)</f>
        <v>1.8570279599999999</v>
      </c>
      <c r="S1082" s="222"/>
      <c r="T1082" s="224">
        <f>SUM(T1083:T1106)</f>
        <v>0</v>
      </c>
      <c r="U1082" s="12"/>
      <c r="V1082" s="12"/>
      <c r="W1082" s="12"/>
      <c r="X1082" s="12"/>
      <c r="Y1082" s="12"/>
      <c r="Z1082" s="12"/>
      <c r="AA1082" s="12"/>
      <c r="AB1082" s="12"/>
      <c r="AC1082" s="12"/>
      <c r="AD1082" s="12"/>
      <c r="AE1082" s="12"/>
      <c r="AR1082" s="225" t="s">
        <v>83</v>
      </c>
      <c r="AT1082" s="226" t="s">
        <v>73</v>
      </c>
      <c r="AU1082" s="226" t="s">
        <v>81</v>
      </c>
      <c r="AY1082" s="225" t="s">
        <v>259</v>
      </c>
      <c r="BK1082" s="227">
        <f>SUM(BK1083:BK1106)</f>
        <v>0</v>
      </c>
    </row>
    <row r="1083" s="2" customFormat="1" ht="21.75" customHeight="1">
      <c r="A1083" s="40"/>
      <c r="B1083" s="41"/>
      <c r="C1083" s="230" t="s">
        <v>1631</v>
      </c>
      <c r="D1083" s="230" t="s">
        <v>261</v>
      </c>
      <c r="E1083" s="231" t="s">
        <v>1632</v>
      </c>
      <c r="F1083" s="232" t="s">
        <v>1633</v>
      </c>
      <c r="G1083" s="233" t="s">
        <v>358</v>
      </c>
      <c r="H1083" s="234">
        <v>91.659999999999997</v>
      </c>
      <c r="I1083" s="235"/>
      <c r="J1083" s="236">
        <f>ROUND(I1083*H1083,2)</f>
        <v>0</v>
      </c>
      <c r="K1083" s="232" t="s">
        <v>265</v>
      </c>
      <c r="L1083" s="46"/>
      <c r="M1083" s="237" t="s">
        <v>21</v>
      </c>
      <c r="N1083" s="238" t="s">
        <v>46</v>
      </c>
      <c r="O1083" s="86"/>
      <c r="P1083" s="239">
        <f>O1083*H1083</f>
        <v>0</v>
      </c>
      <c r="Q1083" s="239">
        <v>3.0000000000000001E-05</v>
      </c>
      <c r="R1083" s="239">
        <f>Q1083*H1083</f>
        <v>0.0027498000000000002</v>
      </c>
      <c r="S1083" s="239">
        <v>0</v>
      </c>
      <c r="T1083" s="240">
        <f>S1083*H1083</f>
        <v>0</v>
      </c>
      <c r="U1083" s="40"/>
      <c r="V1083" s="40"/>
      <c r="W1083" s="40"/>
      <c r="X1083" s="40"/>
      <c r="Y1083" s="40"/>
      <c r="Z1083" s="40"/>
      <c r="AA1083" s="40"/>
      <c r="AB1083" s="40"/>
      <c r="AC1083" s="40"/>
      <c r="AD1083" s="40"/>
      <c r="AE1083" s="40"/>
      <c r="AR1083" s="241" t="s">
        <v>355</v>
      </c>
      <c r="AT1083" s="241" t="s">
        <v>261</v>
      </c>
      <c r="AU1083" s="241" t="s">
        <v>83</v>
      </c>
      <c r="AY1083" s="19" t="s">
        <v>259</v>
      </c>
      <c r="BE1083" s="242">
        <f>IF(N1083="základní",J1083,0)</f>
        <v>0</v>
      </c>
      <c r="BF1083" s="242">
        <f>IF(N1083="snížená",J1083,0)</f>
        <v>0</v>
      </c>
      <c r="BG1083" s="242">
        <f>IF(N1083="zákl. přenesená",J1083,0)</f>
        <v>0</v>
      </c>
      <c r="BH1083" s="242">
        <f>IF(N1083="sníž. přenesená",J1083,0)</f>
        <v>0</v>
      </c>
      <c r="BI1083" s="242">
        <f>IF(N1083="nulová",J1083,0)</f>
        <v>0</v>
      </c>
      <c r="BJ1083" s="19" t="s">
        <v>83</v>
      </c>
      <c r="BK1083" s="242">
        <f>ROUND(I1083*H1083,2)</f>
        <v>0</v>
      </c>
      <c r="BL1083" s="19" t="s">
        <v>355</v>
      </c>
      <c r="BM1083" s="241" t="s">
        <v>1634</v>
      </c>
    </row>
    <row r="1084" s="2" customFormat="1">
      <c r="A1084" s="40"/>
      <c r="B1084" s="41"/>
      <c r="C1084" s="42"/>
      <c r="D1084" s="243" t="s">
        <v>268</v>
      </c>
      <c r="E1084" s="42"/>
      <c r="F1084" s="244" t="s">
        <v>1635</v>
      </c>
      <c r="G1084" s="42"/>
      <c r="H1084" s="42"/>
      <c r="I1084" s="150"/>
      <c r="J1084" s="42"/>
      <c r="K1084" s="42"/>
      <c r="L1084" s="46"/>
      <c r="M1084" s="245"/>
      <c r="N1084" s="246"/>
      <c r="O1084" s="86"/>
      <c r="P1084" s="86"/>
      <c r="Q1084" s="86"/>
      <c r="R1084" s="86"/>
      <c r="S1084" s="86"/>
      <c r="T1084" s="87"/>
      <c r="U1084" s="40"/>
      <c r="V1084" s="40"/>
      <c r="W1084" s="40"/>
      <c r="X1084" s="40"/>
      <c r="Y1084" s="40"/>
      <c r="Z1084" s="40"/>
      <c r="AA1084" s="40"/>
      <c r="AB1084" s="40"/>
      <c r="AC1084" s="40"/>
      <c r="AD1084" s="40"/>
      <c r="AE1084" s="40"/>
      <c r="AT1084" s="19" t="s">
        <v>268</v>
      </c>
      <c r="AU1084" s="19" t="s">
        <v>83</v>
      </c>
    </row>
    <row r="1085" s="14" customFormat="1">
      <c r="A1085" s="14"/>
      <c r="B1085" s="257"/>
      <c r="C1085" s="258"/>
      <c r="D1085" s="243" t="s">
        <v>270</v>
      </c>
      <c r="E1085" s="259" t="s">
        <v>21</v>
      </c>
      <c r="F1085" s="260" t="s">
        <v>212</v>
      </c>
      <c r="G1085" s="258"/>
      <c r="H1085" s="261">
        <v>91.659999999999997</v>
      </c>
      <c r="I1085" s="262"/>
      <c r="J1085" s="258"/>
      <c r="K1085" s="258"/>
      <c r="L1085" s="263"/>
      <c r="M1085" s="264"/>
      <c r="N1085" s="265"/>
      <c r="O1085" s="265"/>
      <c r="P1085" s="265"/>
      <c r="Q1085" s="265"/>
      <c r="R1085" s="265"/>
      <c r="S1085" s="265"/>
      <c r="T1085" s="266"/>
      <c r="U1085" s="14"/>
      <c r="V1085" s="14"/>
      <c r="W1085" s="14"/>
      <c r="X1085" s="14"/>
      <c r="Y1085" s="14"/>
      <c r="Z1085" s="14"/>
      <c r="AA1085" s="14"/>
      <c r="AB1085" s="14"/>
      <c r="AC1085" s="14"/>
      <c r="AD1085" s="14"/>
      <c r="AE1085" s="14"/>
      <c r="AT1085" s="267" t="s">
        <v>270</v>
      </c>
      <c r="AU1085" s="267" t="s">
        <v>83</v>
      </c>
      <c r="AV1085" s="14" t="s">
        <v>83</v>
      </c>
      <c r="AW1085" s="14" t="s">
        <v>34</v>
      </c>
      <c r="AX1085" s="14" t="s">
        <v>74</v>
      </c>
      <c r="AY1085" s="267" t="s">
        <v>259</v>
      </c>
    </row>
    <row r="1086" s="15" customFormat="1">
      <c r="A1086" s="15"/>
      <c r="B1086" s="268"/>
      <c r="C1086" s="269"/>
      <c r="D1086" s="243" t="s">
        <v>270</v>
      </c>
      <c r="E1086" s="270" t="s">
        <v>21</v>
      </c>
      <c r="F1086" s="271" t="s">
        <v>273</v>
      </c>
      <c r="G1086" s="269"/>
      <c r="H1086" s="272">
        <v>91.659999999999997</v>
      </c>
      <c r="I1086" s="273"/>
      <c r="J1086" s="269"/>
      <c r="K1086" s="269"/>
      <c r="L1086" s="274"/>
      <c r="M1086" s="275"/>
      <c r="N1086" s="276"/>
      <c r="O1086" s="276"/>
      <c r="P1086" s="276"/>
      <c r="Q1086" s="276"/>
      <c r="R1086" s="276"/>
      <c r="S1086" s="276"/>
      <c r="T1086" s="277"/>
      <c r="U1086" s="15"/>
      <c r="V1086" s="15"/>
      <c r="W1086" s="15"/>
      <c r="X1086" s="15"/>
      <c r="Y1086" s="15"/>
      <c r="Z1086" s="15"/>
      <c r="AA1086" s="15"/>
      <c r="AB1086" s="15"/>
      <c r="AC1086" s="15"/>
      <c r="AD1086" s="15"/>
      <c r="AE1086" s="15"/>
      <c r="AT1086" s="278" t="s">
        <v>270</v>
      </c>
      <c r="AU1086" s="278" t="s">
        <v>83</v>
      </c>
      <c r="AV1086" s="15" t="s">
        <v>266</v>
      </c>
      <c r="AW1086" s="15" t="s">
        <v>34</v>
      </c>
      <c r="AX1086" s="15" t="s">
        <v>81</v>
      </c>
      <c r="AY1086" s="278" t="s">
        <v>259</v>
      </c>
    </row>
    <row r="1087" s="2" customFormat="1" ht="21.75" customHeight="1">
      <c r="A1087" s="40"/>
      <c r="B1087" s="41"/>
      <c r="C1087" s="230" t="s">
        <v>1636</v>
      </c>
      <c r="D1087" s="230" t="s">
        <v>261</v>
      </c>
      <c r="E1087" s="231" t="s">
        <v>1637</v>
      </c>
      <c r="F1087" s="232" t="s">
        <v>1638</v>
      </c>
      <c r="G1087" s="233" t="s">
        <v>358</v>
      </c>
      <c r="H1087" s="234">
        <v>91.659999999999997</v>
      </c>
      <c r="I1087" s="235"/>
      <c r="J1087" s="236">
        <f>ROUND(I1087*H1087,2)</f>
        <v>0</v>
      </c>
      <c r="K1087" s="232" t="s">
        <v>265</v>
      </c>
      <c r="L1087" s="46"/>
      <c r="M1087" s="237" t="s">
        <v>21</v>
      </c>
      <c r="N1087" s="238" t="s">
        <v>46</v>
      </c>
      <c r="O1087" s="86"/>
      <c r="P1087" s="239">
        <f>O1087*H1087</f>
        <v>0</v>
      </c>
      <c r="Q1087" s="239">
        <v>0.014999999999999999</v>
      </c>
      <c r="R1087" s="239">
        <f>Q1087*H1087</f>
        <v>1.3748999999999998</v>
      </c>
      <c r="S1087" s="239">
        <v>0</v>
      </c>
      <c r="T1087" s="240">
        <f>S1087*H1087</f>
        <v>0</v>
      </c>
      <c r="U1087" s="40"/>
      <c r="V1087" s="40"/>
      <c r="W1087" s="40"/>
      <c r="X1087" s="40"/>
      <c r="Y1087" s="40"/>
      <c r="Z1087" s="40"/>
      <c r="AA1087" s="40"/>
      <c r="AB1087" s="40"/>
      <c r="AC1087" s="40"/>
      <c r="AD1087" s="40"/>
      <c r="AE1087" s="40"/>
      <c r="AR1087" s="241" t="s">
        <v>355</v>
      </c>
      <c r="AT1087" s="241" t="s">
        <v>261</v>
      </c>
      <c r="AU1087" s="241" t="s">
        <v>83</v>
      </c>
      <c r="AY1087" s="19" t="s">
        <v>259</v>
      </c>
      <c r="BE1087" s="242">
        <f>IF(N1087="základní",J1087,0)</f>
        <v>0</v>
      </c>
      <c r="BF1087" s="242">
        <f>IF(N1087="snížená",J1087,0)</f>
        <v>0</v>
      </c>
      <c r="BG1087" s="242">
        <f>IF(N1087="zákl. přenesená",J1087,0)</f>
        <v>0</v>
      </c>
      <c r="BH1087" s="242">
        <f>IF(N1087="sníž. přenesená",J1087,0)</f>
        <v>0</v>
      </c>
      <c r="BI1087" s="242">
        <f>IF(N1087="nulová",J1087,0)</f>
        <v>0</v>
      </c>
      <c r="BJ1087" s="19" t="s">
        <v>83</v>
      </c>
      <c r="BK1087" s="242">
        <f>ROUND(I1087*H1087,2)</f>
        <v>0</v>
      </c>
      <c r="BL1087" s="19" t="s">
        <v>355</v>
      </c>
      <c r="BM1087" s="241" t="s">
        <v>1639</v>
      </c>
    </row>
    <row r="1088" s="2" customFormat="1">
      <c r="A1088" s="40"/>
      <c r="B1088" s="41"/>
      <c r="C1088" s="42"/>
      <c r="D1088" s="243" t="s">
        <v>268</v>
      </c>
      <c r="E1088" s="42"/>
      <c r="F1088" s="244" t="s">
        <v>1635</v>
      </c>
      <c r="G1088" s="42"/>
      <c r="H1088" s="42"/>
      <c r="I1088" s="150"/>
      <c r="J1088" s="42"/>
      <c r="K1088" s="42"/>
      <c r="L1088" s="46"/>
      <c r="M1088" s="245"/>
      <c r="N1088" s="246"/>
      <c r="O1088" s="86"/>
      <c r="P1088" s="86"/>
      <c r="Q1088" s="86"/>
      <c r="R1088" s="86"/>
      <c r="S1088" s="86"/>
      <c r="T1088" s="87"/>
      <c r="U1088" s="40"/>
      <c r="V1088" s="40"/>
      <c r="W1088" s="40"/>
      <c r="X1088" s="40"/>
      <c r="Y1088" s="40"/>
      <c r="Z1088" s="40"/>
      <c r="AA1088" s="40"/>
      <c r="AB1088" s="40"/>
      <c r="AC1088" s="40"/>
      <c r="AD1088" s="40"/>
      <c r="AE1088" s="40"/>
      <c r="AT1088" s="19" t="s">
        <v>268</v>
      </c>
      <c r="AU1088" s="19" t="s">
        <v>83</v>
      </c>
    </row>
    <row r="1089" s="14" customFormat="1">
      <c r="A1089" s="14"/>
      <c r="B1089" s="257"/>
      <c r="C1089" s="258"/>
      <c r="D1089" s="243" t="s">
        <v>270</v>
      </c>
      <c r="E1089" s="259" t="s">
        <v>21</v>
      </c>
      <c r="F1089" s="260" t="s">
        <v>1156</v>
      </c>
      <c r="G1089" s="258"/>
      <c r="H1089" s="261">
        <v>37.170000000000002</v>
      </c>
      <c r="I1089" s="262"/>
      <c r="J1089" s="258"/>
      <c r="K1089" s="258"/>
      <c r="L1089" s="263"/>
      <c r="M1089" s="264"/>
      <c r="N1089" s="265"/>
      <c r="O1089" s="265"/>
      <c r="P1089" s="265"/>
      <c r="Q1089" s="265"/>
      <c r="R1089" s="265"/>
      <c r="S1089" s="265"/>
      <c r="T1089" s="266"/>
      <c r="U1089" s="14"/>
      <c r="V1089" s="14"/>
      <c r="W1089" s="14"/>
      <c r="X1089" s="14"/>
      <c r="Y1089" s="14"/>
      <c r="Z1089" s="14"/>
      <c r="AA1089" s="14"/>
      <c r="AB1089" s="14"/>
      <c r="AC1089" s="14"/>
      <c r="AD1089" s="14"/>
      <c r="AE1089" s="14"/>
      <c r="AT1089" s="267" t="s">
        <v>270</v>
      </c>
      <c r="AU1089" s="267" t="s">
        <v>83</v>
      </c>
      <c r="AV1089" s="14" t="s">
        <v>83</v>
      </c>
      <c r="AW1089" s="14" t="s">
        <v>34</v>
      </c>
      <c r="AX1089" s="14" t="s">
        <v>74</v>
      </c>
      <c r="AY1089" s="267" t="s">
        <v>259</v>
      </c>
    </row>
    <row r="1090" s="14" customFormat="1">
      <c r="A1090" s="14"/>
      <c r="B1090" s="257"/>
      <c r="C1090" s="258"/>
      <c r="D1090" s="243" t="s">
        <v>270</v>
      </c>
      <c r="E1090" s="259" t="s">
        <v>21</v>
      </c>
      <c r="F1090" s="260" t="s">
        <v>1157</v>
      </c>
      <c r="G1090" s="258"/>
      <c r="H1090" s="261">
        <v>13.76</v>
      </c>
      <c r="I1090" s="262"/>
      <c r="J1090" s="258"/>
      <c r="K1090" s="258"/>
      <c r="L1090" s="263"/>
      <c r="M1090" s="264"/>
      <c r="N1090" s="265"/>
      <c r="O1090" s="265"/>
      <c r="P1090" s="265"/>
      <c r="Q1090" s="265"/>
      <c r="R1090" s="265"/>
      <c r="S1090" s="265"/>
      <c r="T1090" s="266"/>
      <c r="U1090" s="14"/>
      <c r="V1090" s="14"/>
      <c r="W1090" s="14"/>
      <c r="X1090" s="14"/>
      <c r="Y1090" s="14"/>
      <c r="Z1090" s="14"/>
      <c r="AA1090" s="14"/>
      <c r="AB1090" s="14"/>
      <c r="AC1090" s="14"/>
      <c r="AD1090" s="14"/>
      <c r="AE1090" s="14"/>
      <c r="AT1090" s="267" t="s">
        <v>270</v>
      </c>
      <c r="AU1090" s="267" t="s">
        <v>83</v>
      </c>
      <c r="AV1090" s="14" t="s">
        <v>83</v>
      </c>
      <c r="AW1090" s="14" t="s">
        <v>34</v>
      </c>
      <c r="AX1090" s="14" t="s">
        <v>74</v>
      </c>
      <c r="AY1090" s="267" t="s">
        <v>259</v>
      </c>
    </row>
    <row r="1091" s="14" customFormat="1">
      <c r="A1091" s="14"/>
      <c r="B1091" s="257"/>
      <c r="C1091" s="258"/>
      <c r="D1091" s="243" t="s">
        <v>270</v>
      </c>
      <c r="E1091" s="259" t="s">
        <v>21</v>
      </c>
      <c r="F1091" s="260" t="s">
        <v>1159</v>
      </c>
      <c r="G1091" s="258"/>
      <c r="H1091" s="261">
        <v>14.92</v>
      </c>
      <c r="I1091" s="262"/>
      <c r="J1091" s="258"/>
      <c r="K1091" s="258"/>
      <c r="L1091" s="263"/>
      <c r="M1091" s="264"/>
      <c r="N1091" s="265"/>
      <c r="O1091" s="265"/>
      <c r="P1091" s="265"/>
      <c r="Q1091" s="265"/>
      <c r="R1091" s="265"/>
      <c r="S1091" s="265"/>
      <c r="T1091" s="266"/>
      <c r="U1091" s="14"/>
      <c r="V1091" s="14"/>
      <c r="W1091" s="14"/>
      <c r="X1091" s="14"/>
      <c r="Y1091" s="14"/>
      <c r="Z1091" s="14"/>
      <c r="AA1091" s="14"/>
      <c r="AB1091" s="14"/>
      <c r="AC1091" s="14"/>
      <c r="AD1091" s="14"/>
      <c r="AE1091" s="14"/>
      <c r="AT1091" s="267" t="s">
        <v>270</v>
      </c>
      <c r="AU1091" s="267" t="s">
        <v>83</v>
      </c>
      <c r="AV1091" s="14" t="s">
        <v>83</v>
      </c>
      <c r="AW1091" s="14" t="s">
        <v>34</v>
      </c>
      <c r="AX1091" s="14" t="s">
        <v>74</v>
      </c>
      <c r="AY1091" s="267" t="s">
        <v>259</v>
      </c>
    </row>
    <row r="1092" s="14" customFormat="1">
      <c r="A1092" s="14"/>
      <c r="B1092" s="257"/>
      <c r="C1092" s="258"/>
      <c r="D1092" s="243" t="s">
        <v>270</v>
      </c>
      <c r="E1092" s="259" t="s">
        <v>21</v>
      </c>
      <c r="F1092" s="260" t="s">
        <v>1640</v>
      </c>
      <c r="G1092" s="258"/>
      <c r="H1092" s="261">
        <v>12</v>
      </c>
      <c r="I1092" s="262"/>
      <c r="J1092" s="258"/>
      <c r="K1092" s="258"/>
      <c r="L1092" s="263"/>
      <c r="M1092" s="264"/>
      <c r="N1092" s="265"/>
      <c r="O1092" s="265"/>
      <c r="P1092" s="265"/>
      <c r="Q1092" s="265"/>
      <c r="R1092" s="265"/>
      <c r="S1092" s="265"/>
      <c r="T1092" s="266"/>
      <c r="U1092" s="14"/>
      <c r="V1092" s="14"/>
      <c r="W1092" s="14"/>
      <c r="X1092" s="14"/>
      <c r="Y1092" s="14"/>
      <c r="Z1092" s="14"/>
      <c r="AA1092" s="14"/>
      <c r="AB1092" s="14"/>
      <c r="AC1092" s="14"/>
      <c r="AD1092" s="14"/>
      <c r="AE1092" s="14"/>
      <c r="AT1092" s="267" t="s">
        <v>270</v>
      </c>
      <c r="AU1092" s="267" t="s">
        <v>83</v>
      </c>
      <c r="AV1092" s="14" t="s">
        <v>83</v>
      </c>
      <c r="AW1092" s="14" t="s">
        <v>34</v>
      </c>
      <c r="AX1092" s="14" t="s">
        <v>74</v>
      </c>
      <c r="AY1092" s="267" t="s">
        <v>259</v>
      </c>
    </row>
    <row r="1093" s="14" customFormat="1">
      <c r="A1093" s="14"/>
      <c r="B1093" s="257"/>
      <c r="C1093" s="258"/>
      <c r="D1093" s="243" t="s">
        <v>270</v>
      </c>
      <c r="E1093" s="259" t="s">
        <v>21</v>
      </c>
      <c r="F1093" s="260" t="s">
        <v>1161</v>
      </c>
      <c r="G1093" s="258"/>
      <c r="H1093" s="261">
        <v>13.810000000000001</v>
      </c>
      <c r="I1093" s="262"/>
      <c r="J1093" s="258"/>
      <c r="K1093" s="258"/>
      <c r="L1093" s="263"/>
      <c r="M1093" s="264"/>
      <c r="N1093" s="265"/>
      <c r="O1093" s="265"/>
      <c r="P1093" s="265"/>
      <c r="Q1093" s="265"/>
      <c r="R1093" s="265"/>
      <c r="S1093" s="265"/>
      <c r="T1093" s="266"/>
      <c r="U1093" s="14"/>
      <c r="V1093" s="14"/>
      <c r="W1093" s="14"/>
      <c r="X1093" s="14"/>
      <c r="Y1093" s="14"/>
      <c r="Z1093" s="14"/>
      <c r="AA1093" s="14"/>
      <c r="AB1093" s="14"/>
      <c r="AC1093" s="14"/>
      <c r="AD1093" s="14"/>
      <c r="AE1093" s="14"/>
      <c r="AT1093" s="267" t="s">
        <v>270</v>
      </c>
      <c r="AU1093" s="267" t="s">
        <v>83</v>
      </c>
      <c r="AV1093" s="14" t="s">
        <v>83</v>
      </c>
      <c r="AW1093" s="14" t="s">
        <v>34</v>
      </c>
      <c r="AX1093" s="14" t="s">
        <v>74</v>
      </c>
      <c r="AY1093" s="267" t="s">
        <v>259</v>
      </c>
    </row>
    <row r="1094" s="15" customFormat="1">
      <c r="A1094" s="15"/>
      <c r="B1094" s="268"/>
      <c r="C1094" s="269"/>
      <c r="D1094" s="243" t="s">
        <v>270</v>
      </c>
      <c r="E1094" s="270" t="s">
        <v>212</v>
      </c>
      <c r="F1094" s="271" t="s">
        <v>273</v>
      </c>
      <c r="G1094" s="269"/>
      <c r="H1094" s="272">
        <v>91.659999999999997</v>
      </c>
      <c r="I1094" s="273"/>
      <c r="J1094" s="269"/>
      <c r="K1094" s="269"/>
      <c r="L1094" s="274"/>
      <c r="M1094" s="275"/>
      <c r="N1094" s="276"/>
      <c r="O1094" s="276"/>
      <c r="P1094" s="276"/>
      <c r="Q1094" s="276"/>
      <c r="R1094" s="276"/>
      <c r="S1094" s="276"/>
      <c r="T1094" s="277"/>
      <c r="U1094" s="15"/>
      <c r="V1094" s="15"/>
      <c r="W1094" s="15"/>
      <c r="X1094" s="15"/>
      <c r="Y1094" s="15"/>
      <c r="Z1094" s="15"/>
      <c r="AA1094" s="15"/>
      <c r="AB1094" s="15"/>
      <c r="AC1094" s="15"/>
      <c r="AD1094" s="15"/>
      <c r="AE1094" s="15"/>
      <c r="AT1094" s="278" t="s">
        <v>270</v>
      </c>
      <c r="AU1094" s="278" t="s">
        <v>83</v>
      </c>
      <c r="AV1094" s="15" t="s">
        <v>266</v>
      </c>
      <c r="AW1094" s="15" t="s">
        <v>34</v>
      </c>
      <c r="AX1094" s="15" t="s">
        <v>81</v>
      </c>
      <c r="AY1094" s="278" t="s">
        <v>259</v>
      </c>
    </row>
    <row r="1095" s="2" customFormat="1" ht="21.75" customHeight="1">
      <c r="A1095" s="40"/>
      <c r="B1095" s="41"/>
      <c r="C1095" s="230" t="s">
        <v>1641</v>
      </c>
      <c r="D1095" s="230" t="s">
        <v>261</v>
      </c>
      <c r="E1095" s="231" t="s">
        <v>1642</v>
      </c>
      <c r="F1095" s="232" t="s">
        <v>1643</v>
      </c>
      <c r="G1095" s="233" t="s">
        <v>358</v>
      </c>
      <c r="H1095" s="234">
        <v>91.659999999999997</v>
      </c>
      <c r="I1095" s="235"/>
      <c r="J1095" s="236">
        <f>ROUND(I1095*H1095,2)</f>
        <v>0</v>
      </c>
      <c r="K1095" s="232" t="s">
        <v>265</v>
      </c>
      <c r="L1095" s="46"/>
      <c r="M1095" s="237" t="s">
        <v>21</v>
      </c>
      <c r="N1095" s="238" t="s">
        <v>46</v>
      </c>
      <c r="O1095" s="86"/>
      <c r="P1095" s="239">
        <f>O1095*H1095</f>
        <v>0</v>
      </c>
      <c r="Q1095" s="239">
        <v>0.00029999999999999997</v>
      </c>
      <c r="R1095" s="239">
        <f>Q1095*H1095</f>
        <v>0.027497999999999998</v>
      </c>
      <c r="S1095" s="239">
        <v>0</v>
      </c>
      <c r="T1095" s="240">
        <f>S1095*H1095</f>
        <v>0</v>
      </c>
      <c r="U1095" s="40"/>
      <c r="V1095" s="40"/>
      <c r="W1095" s="40"/>
      <c r="X1095" s="40"/>
      <c r="Y1095" s="40"/>
      <c r="Z1095" s="40"/>
      <c r="AA1095" s="40"/>
      <c r="AB1095" s="40"/>
      <c r="AC1095" s="40"/>
      <c r="AD1095" s="40"/>
      <c r="AE1095" s="40"/>
      <c r="AR1095" s="241" t="s">
        <v>355</v>
      </c>
      <c r="AT1095" s="241" t="s">
        <v>261</v>
      </c>
      <c r="AU1095" s="241" t="s">
        <v>83</v>
      </c>
      <c r="AY1095" s="19" t="s">
        <v>259</v>
      </c>
      <c r="BE1095" s="242">
        <f>IF(N1095="základní",J1095,0)</f>
        <v>0</v>
      </c>
      <c r="BF1095" s="242">
        <f>IF(N1095="snížená",J1095,0)</f>
        <v>0</v>
      </c>
      <c r="BG1095" s="242">
        <f>IF(N1095="zákl. přenesená",J1095,0)</f>
        <v>0</v>
      </c>
      <c r="BH1095" s="242">
        <f>IF(N1095="sníž. přenesená",J1095,0)</f>
        <v>0</v>
      </c>
      <c r="BI1095" s="242">
        <f>IF(N1095="nulová",J1095,0)</f>
        <v>0</v>
      </c>
      <c r="BJ1095" s="19" t="s">
        <v>83</v>
      </c>
      <c r="BK1095" s="242">
        <f>ROUND(I1095*H1095,2)</f>
        <v>0</v>
      </c>
      <c r="BL1095" s="19" t="s">
        <v>355</v>
      </c>
      <c r="BM1095" s="241" t="s">
        <v>1644</v>
      </c>
    </row>
    <row r="1096" s="14" customFormat="1">
      <c r="A1096" s="14"/>
      <c r="B1096" s="257"/>
      <c r="C1096" s="258"/>
      <c r="D1096" s="243" t="s">
        <v>270</v>
      </c>
      <c r="E1096" s="259" t="s">
        <v>21</v>
      </c>
      <c r="F1096" s="260" t="s">
        <v>212</v>
      </c>
      <c r="G1096" s="258"/>
      <c r="H1096" s="261">
        <v>91.659999999999997</v>
      </c>
      <c r="I1096" s="262"/>
      <c r="J1096" s="258"/>
      <c r="K1096" s="258"/>
      <c r="L1096" s="263"/>
      <c r="M1096" s="264"/>
      <c r="N1096" s="265"/>
      <c r="O1096" s="265"/>
      <c r="P1096" s="265"/>
      <c r="Q1096" s="265"/>
      <c r="R1096" s="265"/>
      <c r="S1096" s="265"/>
      <c r="T1096" s="266"/>
      <c r="U1096" s="14"/>
      <c r="V1096" s="14"/>
      <c r="W1096" s="14"/>
      <c r="X1096" s="14"/>
      <c r="Y1096" s="14"/>
      <c r="Z1096" s="14"/>
      <c r="AA1096" s="14"/>
      <c r="AB1096" s="14"/>
      <c r="AC1096" s="14"/>
      <c r="AD1096" s="14"/>
      <c r="AE1096" s="14"/>
      <c r="AT1096" s="267" t="s">
        <v>270</v>
      </c>
      <c r="AU1096" s="267" t="s">
        <v>83</v>
      </c>
      <c r="AV1096" s="14" t="s">
        <v>83</v>
      </c>
      <c r="AW1096" s="14" t="s">
        <v>34</v>
      </c>
      <c r="AX1096" s="14" t="s">
        <v>74</v>
      </c>
      <c r="AY1096" s="267" t="s">
        <v>259</v>
      </c>
    </row>
    <row r="1097" s="15" customFormat="1">
      <c r="A1097" s="15"/>
      <c r="B1097" s="268"/>
      <c r="C1097" s="269"/>
      <c r="D1097" s="243" t="s">
        <v>270</v>
      </c>
      <c r="E1097" s="270" t="s">
        <v>21</v>
      </c>
      <c r="F1097" s="271" t="s">
        <v>273</v>
      </c>
      <c r="G1097" s="269"/>
      <c r="H1097" s="272">
        <v>91.659999999999997</v>
      </c>
      <c r="I1097" s="273"/>
      <c r="J1097" s="269"/>
      <c r="K1097" s="269"/>
      <c r="L1097" s="274"/>
      <c r="M1097" s="275"/>
      <c r="N1097" s="276"/>
      <c r="O1097" s="276"/>
      <c r="P1097" s="276"/>
      <c r="Q1097" s="276"/>
      <c r="R1097" s="276"/>
      <c r="S1097" s="276"/>
      <c r="T1097" s="277"/>
      <c r="U1097" s="15"/>
      <c r="V1097" s="15"/>
      <c r="W1097" s="15"/>
      <c r="X1097" s="15"/>
      <c r="Y1097" s="15"/>
      <c r="Z1097" s="15"/>
      <c r="AA1097" s="15"/>
      <c r="AB1097" s="15"/>
      <c r="AC1097" s="15"/>
      <c r="AD1097" s="15"/>
      <c r="AE1097" s="15"/>
      <c r="AT1097" s="278" t="s">
        <v>270</v>
      </c>
      <c r="AU1097" s="278" t="s">
        <v>83</v>
      </c>
      <c r="AV1097" s="15" t="s">
        <v>266</v>
      </c>
      <c r="AW1097" s="15" t="s">
        <v>34</v>
      </c>
      <c r="AX1097" s="15" t="s">
        <v>81</v>
      </c>
      <c r="AY1097" s="278" t="s">
        <v>259</v>
      </c>
    </row>
    <row r="1098" s="2" customFormat="1" ht="33" customHeight="1">
      <c r="A1098" s="40"/>
      <c r="B1098" s="41"/>
      <c r="C1098" s="280" t="s">
        <v>1645</v>
      </c>
      <c r="D1098" s="280" t="s">
        <v>438</v>
      </c>
      <c r="E1098" s="281" t="s">
        <v>1646</v>
      </c>
      <c r="F1098" s="282" t="s">
        <v>1647</v>
      </c>
      <c r="G1098" s="283" t="s">
        <v>358</v>
      </c>
      <c r="H1098" s="284">
        <v>100.82599999999999</v>
      </c>
      <c r="I1098" s="285"/>
      <c r="J1098" s="286">
        <f>ROUND(I1098*H1098,2)</f>
        <v>0</v>
      </c>
      <c r="K1098" s="282" t="s">
        <v>265</v>
      </c>
      <c r="L1098" s="287"/>
      <c r="M1098" s="288" t="s">
        <v>21</v>
      </c>
      <c r="N1098" s="289" t="s">
        <v>46</v>
      </c>
      <c r="O1098" s="86"/>
      <c r="P1098" s="239">
        <f>O1098*H1098</f>
        <v>0</v>
      </c>
      <c r="Q1098" s="239">
        <v>0.0042900000000000004</v>
      </c>
      <c r="R1098" s="239">
        <f>Q1098*H1098</f>
        <v>0.43254354</v>
      </c>
      <c r="S1098" s="239">
        <v>0</v>
      </c>
      <c r="T1098" s="240">
        <f>S1098*H1098</f>
        <v>0</v>
      </c>
      <c r="U1098" s="40"/>
      <c r="V1098" s="40"/>
      <c r="W1098" s="40"/>
      <c r="X1098" s="40"/>
      <c r="Y1098" s="40"/>
      <c r="Z1098" s="40"/>
      <c r="AA1098" s="40"/>
      <c r="AB1098" s="40"/>
      <c r="AC1098" s="40"/>
      <c r="AD1098" s="40"/>
      <c r="AE1098" s="40"/>
      <c r="AR1098" s="241" t="s">
        <v>455</v>
      </c>
      <c r="AT1098" s="241" t="s">
        <v>438</v>
      </c>
      <c r="AU1098" s="241" t="s">
        <v>83</v>
      </c>
      <c r="AY1098" s="19" t="s">
        <v>259</v>
      </c>
      <c r="BE1098" s="242">
        <f>IF(N1098="základní",J1098,0)</f>
        <v>0</v>
      </c>
      <c r="BF1098" s="242">
        <f>IF(N1098="snížená",J1098,0)</f>
        <v>0</v>
      </c>
      <c r="BG1098" s="242">
        <f>IF(N1098="zákl. přenesená",J1098,0)</f>
        <v>0</v>
      </c>
      <c r="BH1098" s="242">
        <f>IF(N1098="sníž. přenesená",J1098,0)</f>
        <v>0</v>
      </c>
      <c r="BI1098" s="242">
        <f>IF(N1098="nulová",J1098,0)</f>
        <v>0</v>
      </c>
      <c r="BJ1098" s="19" t="s">
        <v>83</v>
      </c>
      <c r="BK1098" s="242">
        <f>ROUND(I1098*H1098,2)</f>
        <v>0</v>
      </c>
      <c r="BL1098" s="19" t="s">
        <v>355</v>
      </c>
      <c r="BM1098" s="241" t="s">
        <v>1648</v>
      </c>
    </row>
    <row r="1099" s="14" customFormat="1">
      <c r="A1099" s="14"/>
      <c r="B1099" s="257"/>
      <c r="C1099" s="258"/>
      <c r="D1099" s="243" t="s">
        <v>270</v>
      </c>
      <c r="E1099" s="258"/>
      <c r="F1099" s="260" t="s">
        <v>1649</v>
      </c>
      <c r="G1099" s="258"/>
      <c r="H1099" s="261">
        <v>100.82599999999999</v>
      </c>
      <c r="I1099" s="262"/>
      <c r="J1099" s="258"/>
      <c r="K1099" s="258"/>
      <c r="L1099" s="263"/>
      <c r="M1099" s="264"/>
      <c r="N1099" s="265"/>
      <c r="O1099" s="265"/>
      <c r="P1099" s="265"/>
      <c r="Q1099" s="265"/>
      <c r="R1099" s="265"/>
      <c r="S1099" s="265"/>
      <c r="T1099" s="266"/>
      <c r="U1099" s="14"/>
      <c r="V1099" s="14"/>
      <c r="W1099" s="14"/>
      <c r="X1099" s="14"/>
      <c r="Y1099" s="14"/>
      <c r="Z1099" s="14"/>
      <c r="AA1099" s="14"/>
      <c r="AB1099" s="14"/>
      <c r="AC1099" s="14"/>
      <c r="AD1099" s="14"/>
      <c r="AE1099" s="14"/>
      <c r="AT1099" s="267" t="s">
        <v>270</v>
      </c>
      <c r="AU1099" s="267" t="s">
        <v>83</v>
      </c>
      <c r="AV1099" s="14" t="s">
        <v>83</v>
      </c>
      <c r="AW1099" s="14" t="s">
        <v>4</v>
      </c>
      <c r="AX1099" s="14" t="s">
        <v>81</v>
      </c>
      <c r="AY1099" s="267" t="s">
        <v>259</v>
      </c>
    </row>
    <row r="1100" s="2" customFormat="1" ht="16.5" customHeight="1">
      <c r="A1100" s="40"/>
      <c r="B1100" s="41"/>
      <c r="C1100" s="230" t="s">
        <v>1650</v>
      </c>
      <c r="D1100" s="230" t="s">
        <v>261</v>
      </c>
      <c r="E1100" s="231" t="s">
        <v>1651</v>
      </c>
      <c r="F1100" s="232" t="s">
        <v>1652</v>
      </c>
      <c r="G1100" s="233" t="s">
        <v>449</v>
      </c>
      <c r="H1100" s="234">
        <v>82.494</v>
      </c>
      <c r="I1100" s="235"/>
      <c r="J1100" s="236">
        <f>ROUND(I1100*H1100,2)</f>
        <v>0</v>
      </c>
      <c r="K1100" s="232" t="s">
        <v>265</v>
      </c>
      <c r="L1100" s="46"/>
      <c r="M1100" s="237" t="s">
        <v>21</v>
      </c>
      <c r="N1100" s="238" t="s">
        <v>46</v>
      </c>
      <c r="O1100" s="86"/>
      <c r="P1100" s="239">
        <f>O1100*H1100</f>
        <v>0</v>
      </c>
      <c r="Q1100" s="239">
        <v>1.0000000000000001E-05</v>
      </c>
      <c r="R1100" s="239">
        <f>Q1100*H1100</f>
        <v>0.00082494000000000003</v>
      </c>
      <c r="S1100" s="239">
        <v>0</v>
      </c>
      <c r="T1100" s="240">
        <f>S1100*H1100</f>
        <v>0</v>
      </c>
      <c r="U1100" s="40"/>
      <c r="V1100" s="40"/>
      <c r="W1100" s="40"/>
      <c r="X1100" s="40"/>
      <c r="Y1100" s="40"/>
      <c r="Z1100" s="40"/>
      <c r="AA1100" s="40"/>
      <c r="AB1100" s="40"/>
      <c r="AC1100" s="40"/>
      <c r="AD1100" s="40"/>
      <c r="AE1100" s="40"/>
      <c r="AR1100" s="241" t="s">
        <v>355</v>
      </c>
      <c r="AT1100" s="241" t="s">
        <v>261</v>
      </c>
      <c r="AU1100" s="241" t="s">
        <v>83</v>
      </c>
      <c r="AY1100" s="19" t="s">
        <v>259</v>
      </c>
      <c r="BE1100" s="242">
        <f>IF(N1100="základní",J1100,0)</f>
        <v>0</v>
      </c>
      <c r="BF1100" s="242">
        <f>IF(N1100="snížená",J1100,0)</f>
        <v>0</v>
      </c>
      <c r="BG1100" s="242">
        <f>IF(N1100="zákl. přenesená",J1100,0)</f>
        <v>0</v>
      </c>
      <c r="BH1100" s="242">
        <f>IF(N1100="sníž. přenesená",J1100,0)</f>
        <v>0</v>
      </c>
      <c r="BI1100" s="242">
        <f>IF(N1100="nulová",J1100,0)</f>
        <v>0</v>
      </c>
      <c r="BJ1100" s="19" t="s">
        <v>83</v>
      </c>
      <c r="BK1100" s="242">
        <f>ROUND(I1100*H1100,2)</f>
        <v>0</v>
      </c>
      <c r="BL1100" s="19" t="s">
        <v>355</v>
      </c>
      <c r="BM1100" s="241" t="s">
        <v>1653</v>
      </c>
    </row>
    <row r="1101" s="14" customFormat="1">
      <c r="A1101" s="14"/>
      <c r="B1101" s="257"/>
      <c r="C1101" s="258"/>
      <c r="D1101" s="243" t="s">
        <v>270</v>
      </c>
      <c r="E1101" s="259" t="s">
        <v>21</v>
      </c>
      <c r="F1101" s="260" t="s">
        <v>1654</v>
      </c>
      <c r="G1101" s="258"/>
      <c r="H1101" s="261">
        <v>82.494</v>
      </c>
      <c r="I1101" s="262"/>
      <c r="J1101" s="258"/>
      <c r="K1101" s="258"/>
      <c r="L1101" s="263"/>
      <c r="M1101" s="264"/>
      <c r="N1101" s="265"/>
      <c r="O1101" s="265"/>
      <c r="P1101" s="265"/>
      <c r="Q1101" s="265"/>
      <c r="R1101" s="265"/>
      <c r="S1101" s="265"/>
      <c r="T1101" s="266"/>
      <c r="U1101" s="14"/>
      <c r="V1101" s="14"/>
      <c r="W1101" s="14"/>
      <c r="X1101" s="14"/>
      <c r="Y1101" s="14"/>
      <c r="Z1101" s="14"/>
      <c r="AA1101" s="14"/>
      <c r="AB1101" s="14"/>
      <c r="AC1101" s="14"/>
      <c r="AD1101" s="14"/>
      <c r="AE1101" s="14"/>
      <c r="AT1101" s="267" t="s">
        <v>270</v>
      </c>
      <c r="AU1101" s="267" t="s">
        <v>83</v>
      </c>
      <c r="AV1101" s="14" t="s">
        <v>83</v>
      </c>
      <c r="AW1101" s="14" t="s">
        <v>34</v>
      </c>
      <c r="AX1101" s="14" t="s">
        <v>74</v>
      </c>
      <c r="AY1101" s="267" t="s">
        <v>259</v>
      </c>
    </row>
    <row r="1102" s="15" customFormat="1">
      <c r="A1102" s="15"/>
      <c r="B1102" s="268"/>
      <c r="C1102" s="269"/>
      <c r="D1102" s="243" t="s">
        <v>270</v>
      </c>
      <c r="E1102" s="270" t="s">
        <v>21</v>
      </c>
      <c r="F1102" s="271" t="s">
        <v>273</v>
      </c>
      <c r="G1102" s="269"/>
      <c r="H1102" s="272">
        <v>82.494</v>
      </c>
      <c r="I1102" s="273"/>
      <c r="J1102" s="269"/>
      <c r="K1102" s="269"/>
      <c r="L1102" s="274"/>
      <c r="M1102" s="275"/>
      <c r="N1102" s="276"/>
      <c r="O1102" s="276"/>
      <c r="P1102" s="276"/>
      <c r="Q1102" s="276"/>
      <c r="R1102" s="276"/>
      <c r="S1102" s="276"/>
      <c r="T1102" s="277"/>
      <c r="U1102" s="15"/>
      <c r="V1102" s="15"/>
      <c r="W1102" s="15"/>
      <c r="X1102" s="15"/>
      <c r="Y1102" s="15"/>
      <c r="Z1102" s="15"/>
      <c r="AA1102" s="15"/>
      <c r="AB1102" s="15"/>
      <c r="AC1102" s="15"/>
      <c r="AD1102" s="15"/>
      <c r="AE1102" s="15"/>
      <c r="AT1102" s="278" t="s">
        <v>270</v>
      </c>
      <c r="AU1102" s="278" t="s">
        <v>83</v>
      </c>
      <c r="AV1102" s="15" t="s">
        <v>266</v>
      </c>
      <c r="AW1102" s="15" t="s">
        <v>34</v>
      </c>
      <c r="AX1102" s="15" t="s">
        <v>81</v>
      </c>
      <c r="AY1102" s="278" t="s">
        <v>259</v>
      </c>
    </row>
    <row r="1103" s="2" customFormat="1" ht="16.5" customHeight="1">
      <c r="A1103" s="40"/>
      <c r="B1103" s="41"/>
      <c r="C1103" s="280" t="s">
        <v>1655</v>
      </c>
      <c r="D1103" s="280" t="s">
        <v>438</v>
      </c>
      <c r="E1103" s="281" t="s">
        <v>1656</v>
      </c>
      <c r="F1103" s="282" t="s">
        <v>1657</v>
      </c>
      <c r="G1103" s="283" t="s">
        <v>449</v>
      </c>
      <c r="H1103" s="284">
        <v>84.144000000000005</v>
      </c>
      <c r="I1103" s="285"/>
      <c r="J1103" s="286">
        <f>ROUND(I1103*H1103,2)</f>
        <v>0</v>
      </c>
      <c r="K1103" s="282" t="s">
        <v>265</v>
      </c>
      <c r="L1103" s="287"/>
      <c r="M1103" s="288" t="s">
        <v>21</v>
      </c>
      <c r="N1103" s="289" t="s">
        <v>46</v>
      </c>
      <c r="O1103" s="86"/>
      <c r="P1103" s="239">
        <f>O1103*H1103</f>
        <v>0</v>
      </c>
      <c r="Q1103" s="239">
        <v>0.00022000000000000001</v>
      </c>
      <c r="R1103" s="239">
        <f>Q1103*H1103</f>
        <v>0.018511680000000003</v>
      </c>
      <c r="S1103" s="239">
        <v>0</v>
      </c>
      <c r="T1103" s="240">
        <f>S1103*H1103</f>
        <v>0</v>
      </c>
      <c r="U1103" s="40"/>
      <c r="V1103" s="40"/>
      <c r="W1103" s="40"/>
      <c r="X1103" s="40"/>
      <c r="Y1103" s="40"/>
      <c r="Z1103" s="40"/>
      <c r="AA1103" s="40"/>
      <c r="AB1103" s="40"/>
      <c r="AC1103" s="40"/>
      <c r="AD1103" s="40"/>
      <c r="AE1103" s="40"/>
      <c r="AR1103" s="241" t="s">
        <v>455</v>
      </c>
      <c r="AT1103" s="241" t="s">
        <v>438</v>
      </c>
      <c r="AU1103" s="241" t="s">
        <v>83</v>
      </c>
      <c r="AY1103" s="19" t="s">
        <v>259</v>
      </c>
      <c r="BE1103" s="242">
        <f>IF(N1103="základní",J1103,0)</f>
        <v>0</v>
      </c>
      <c r="BF1103" s="242">
        <f>IF(N1103="snížená",J1103,0)</f>
        <v>0</v>
      </c>
      <c r="BG1103" s="242">
        <f>IF(N1103="zákl. přenesená",J1103,0)</f>
        <v>0</v>
      </c>
      <c r="BH1103" s="242">
        <f>IF(N1103="sníž. přenesená",J1103,0)</f>
        <v>0</v>
      </c>
      <c r="BI1103" s="242">
        <f>IF(N1103="nulová",J1103,0)</f>
        <v>0</v>
      </c>
      <c r="BJ1103" s="19" t="s">
        <v>83</v>
      </c>
      <c r="BK1103" s="242">
        <f>ROUND(I1103*H1103,2)</f>
        <v>0</v>
      </c>
      <c r="BL1103" s="19" t="s">
        <v>355</v>
      </c>
      <c r="BM1103" s="241" t="s">
        <v>1658</v>
      </c>
    </row>
    <row r="1104" s="14" customFormat="1">
      <c r="A1104" s="14"/>
      <c r="B1104" s="257"/>
      <c r="C1104" s="258"/>
      <c r="D1104" s="243" t="s">
        <v>270</v>
      </c>
      <c r="E1104" s="258"/>
      <c r="F1104" s="260" t="s">
        <v>1659</v>
      </c>
      <c r="G1104" s="258"/>
      <c r="H1104" s="261">
        <v>84.144000000000005</v>
      </c>
      <c r="I1104" s="262"/>
      <c r="J1104" s="258"/>
      <c r="K1104" s="258"/>
      <c r="L1104" s="263"/>
      <c r="M1104" s="264"/>
      <c r="N1104" s="265"/>
      <c r="O1104" s="265"/>
      <c r="P1104" s="265"/>
      <c r="Q1104" s="265"/>
      <c r="R1104" s="265"/>
      <c r="S1104" s="265"/>
      <c r="T1104" s="266"/>
      <c r="U1104" s="14"/>
      <c r="V1104" s="14"/>
      <c r="W1104" s="14"/>
      <c r="X1104" s="14"/>
      <c r="Y1104" s="14"/>
      <c r="Z1104" s="14"/>
      <c r="AA1104" s="14"/>
      <c r="AB1104" s="14"/>
      <c r="AC1104" s="14"/>
      <c r="AD1104" s="14"/>
      <c r="AE1104" s="14"/>
      <c r="AT1104" s="267" t="s">
        <v>270</v>
      </c>
      <c r="AU1104" s="267" t="s">
        <v>83</v>
      </c>
      <c r="AV1104" s="14" t="s">
        <v>83</v>
      </c>
      <c r="AW1104" s="14" t="s">
        <v>4</v>
      </c>
      <c r="AX1104" s="14" t="s">
        <v>81</v>
      </c>
      <c r="AY1104" s="267" t="s">
        <v>259</v>
      </c>
    </row>
    <row r="1105" s="2" customFormat="1" ht="33" customHeight="1">
      <c r="A1105" s="40"/>
      <c r="B1105" s="41"/>
      <c r="C1105" s="230" t="s">
        <v>1660</v>
      </c>
      <c r="D1105" s="230" t="s">
        <v>261</v>
      </c>
      <c r="E1105" s="231" t="s">
        <v>1661</v>
      </c>
      <c r="F1105" s="232" t="s">
        <v>1662</v>
      </c>
      <c r="G1105" s="233" t="s">
        <v>331</v>
      </c>
      <c r="H1105" s="234">
        <v>1.857</v>
      </c>
      <c r="I1105" s="235"/>
      <c r="J1105" s="236">
        <f>ROUND(I1105*H1105,2)</f>
        <v>0</v>
      </c>
      <c r="K1105" s="232" t="s">
        <v>265</v>
      </c>
      <c r="L1105" s="46"/>
      <c r="M1105" s="237" t="s">
        <v>21</v>
      </c>
      <c r="N1105" s="238" t="s">
        <v>46</v>
      </c>
      <c r="O1105" s="86"/>
      <c r="P1105" s="239">
        <f>O1105*H1105</f>
        <v>0</v>
      </c>
      <c r="Q1105" s="239">
        <v>0</v>
      </c>
      <c r="R1105" s="239">
        <f>Q1105*H1105</f>
        <v>0</v>
      </c>
      <c r="S1105" s="239">
        <v>0</v>
      </c>
      <c r="T1105" s="240">
        <f>S1105*H1105</f>
        <v>0</v>
      </c>
      <c r="U1105" s="40"/>
      <c r="V1105" s="40"/>
      <c r="W1105" s="40"/>
      <c r="X1105" s="40"/>
      <c r="Y1105" s="40"/>
      <c r="Z1105" s="40"/>
      <c r="AA1105" s="40"/>
      <c r="AB1105" s="40"/>
      <c r="AC1105" s="40"/>
      <c r="AD1105" s="40"/>
      <c r="AE1105" s="40"/>
      <c r="AR1105" s="241" t="s">
        <v>355</v>
      </c>
      <c r="AT1105" s="241" t="s">
        <v>261</v>
      </c>
      <c r="AU1105" s="241" t="s">
        <v>83</v>
      </c>
      <c r="AY1105" s="19" t="s">
        <v>259</v>
      </c>
      <c r="BE1105" s="242">
        <f>IF(N1105="základní",J1105,0)</f>
        <v>0</v>
      </c>
      <c r="BF1105" s="242">
        <f>IF(N1105="snížená",J1105,0)</f>
        <v>0</v>
      </c>
      <c r="BG1105" s="242">
        <f>IF(N1105="zákl. přenesená",J1105,0)</f>
        <v>0</v>
      </c>
      <c r="BH1105" s="242">
        <f>IF(N1105="sníž. přenesená",J1105,0)</f>
        <v>0</v>
      </c>
      <c r="BI1105" s="242">
        <f>IF(N1105="nulová",J1105,0)</f>
        <v>0</v>
      </c>
      <c r="BJ1105" s="19" t="s">
        <v>83</v>
      </c>
      <c r="BK1105" s="242">
        <f>ROUND(I1105*H1105,2)</f>
        <v>0</v>
      </c>
      <c r="BL1105" s="19" t="s">
        <v>355</v>
      </c>
      <c r="BM1105" s="241" t="s">
        <v>1663</v>
      </c>
    </row>
    <row r="1106" s="2" customFormat="1">
      <c r="A1106" s="40"/>
      <c r="B1106" s="41"/>
      <c r="C1106" s="42"/>
      <c r="D1106" s="243" t="s">
        <v>268</v>
      </c>
      <c r="E1106" s="42"/>
      <c r="F1106" s="244" t="s">
        <v>1451</v>
      </c>
      <c r="G1106" s="42"/>
      <c r="H1106" s="42"/>
      <c r="I1106" s="150"/>
      <c r="J1106" s="42"/>
      <c r="K1106" s="42"/>
      <c r="L1106" s="46"/>
      <c r="M1106" s="245"/>
      <c r="N1106" s="246"/>
      <c r="O1106" s="86"/>
      <c r="P1106" s="86"/>
      <c r="Q1106" s="86"/>
      <c r="R1106" s="86"/>
      <c r="S1106" s="86"/>
      <c r="T1106" s="87"/>
      <c r="U1106" s="40"/>
      <c r="V1106" s="40"/>
      <c r="W1106" s="40"/>
      <c r="X1106" s="40"/>
      <c r="Y1106" s="40"/>
      <c r="Z1106" s="40"/>
      <c r="AA1106" s="40"/>
      <c r="AB1106" s="40"/>
      <c r="AC1106" s="40"/>
      <c r="AD1106" s="40"/>
      <c r="AE1106" s="40"/>
      <c r="AT1106" s="19" t="s">
        <v>268</v>
      </c>
      <c r="AU1106" s="19" t="s">
        <v>83</v>
      </c>
    </row>
    <row r="1107" s="12" customFormat="1" ht="22.8" customHeight="1">
      <c r="A1107" s="12"/>
      <c r="B1107" s="214"/>
      <c r="C1107" s="215"/>
      <c r="D1107" s="216" t="s">
        <v>73</v>
      </c>
      <c r="E1107" s="228" t="s">
        <v>1664</v>
      </c>
      <c r="F1107" s="228" t="s">
        <v>1665</v>
      </c>
      <c r="G1107" s="215"/>
      <c r="H1107" s="215"/>
      <c r="I1107" s="218"/>
      <c r="J1107" s="229">
        <f>BK1107</f>
        <v>0</v>
      </c>
      <c r="K1107" s="215"/>
      <c r="L1107" s="220"/>
      <c r="M1107" s="221"/>
      <c r="N1107" s="222"/>
      <c r="O1107" s="222"/>
      <c r="P1107" s="223">
        <f>SUM(P1108:P1130)</f>
        <v>0</v>
      </c>
      <c r="Q1107" s="222"/>
      <c r="R1107" s="223">
        <f>SUM(R1108:R1130)</f>
        <v>1.8743977000000001</v>
      </c>
      <c r="S1107" s="222"/>
      <c r="T1107" s="224">
        <f>SUM(T1108:T1130)</f>
        <v>0</v>
      </c>
      <c r="U1107" s="12"/>
      <c r="V1107" s="12"/>
      <c r="W1107" s="12"/>
      <c r="X1107" s="12"/>
      <c r="Y1107" s="12"/>
      <c r="Z1107" s="12"/>
      <c r="AA1107" s="12"/>
      <c r="AB1107" s="12"/>
      <c r="AC1107" s="12"/>
      <c r="AD1107" s="12"/>
      <c r="AE1107" s="12"/>
      <c r="AR1107" s="225" t="s">
        <v>83</v>
      </c>
      <c r="AT1107" s="226" t="s">
        <v>73</v>
      </c>
      <c r="AU1107" s="226" t="s">
        <v>81</v>
      </c>
      <c r="AY1107" s="225" t="s">
        <v>259</v>
      </c>
      <c r="BK1107" s="227">
        <f>SUM(BK1108:BK1130)</f>
        <v>0</v>
      </c>
    </row>
    <row r="1108" s="2" customFormat="1" ht="21.75" customHeight="1">
      <c r="A1108" s="40"/>
      <c r="B1108" s="41"/>
      <c r="C1108" s="230" t="s">
        <v>1666</v>
      </c>
      <c r="D1108" s="230" t="s">
        <v>261</v>
      </c>
      <c r="E1108" s="231" t="s">
        <v>1667</v>
      </c>
      <c r="F1108" s="232" t="s">
        <v>1668</v>
      </c>
      <c r="G1108" s="233" t="s">
        <v>358</v>
      </c>
      <c r="H1108" s="234">
        <v>90.533000000000001</v>
      </c>
      <c r="I1108" s="235"/>
      <c r="J1108" s="236">
        <f>ROUND(I1108*H1108,2)</f>
        <v>0</v>
      </c>
      <c r="K1108" s="232" t="s">
        <v>265</v>
      </c>
      <c r="L1108" s="46"/>
      <c r="M1108" s="237" t="s">
        <v>21</v>
      </c>
      <c r="N1108" s="238" t="s">
        <v>46</v>
      </c>
      <c r="O1108" s="86"/>
      <c r="P1108" s="239">
        <f>O1108*H1108</f>
        <v>0</v>
      </c>
      <c r="Q1108" s="239">
        <v>0.00029999999999999997</v>
      </c>
      <c r="R1108" s="239">
        <f>Q1108*H1108</f>
        <v>0.027159899999999997</v>
      </c>
      <c r="S1108" s="239">
        <v>0</v>
      </c>
      <c r="T1108" s="240">
        <f>S1108*H1108</f>
        <v>0</v>
      </c>
      <c r="U1108" s="40"/>
      <c r="V1108" s="40"/>
      <c r="W1108" s="40"/>
      <c r="X1108" s="40"/>
      <c r="Y1108" s="40"/>
      <c r="Z1108" s="40"/>
      <c r="AA1108" s="40"/>
      <c r="AB1108" s="40"/>
      <c r="AC1108" s="40"/>
      <c r="AD1108" s="40"/>
      <c r="AE1108" s="40"/>
      <c r="AR1108" s="241" t="s">
        <v>355</v>
      </c>
      <c r="AT1108" s="241" t="s">
        <v>261</v>
      </c>
      <c r="AU1108" s="241" t="s">
        <v>83</v>
      </c>
      <c r="AY1108" s="19" t="s">
        <v>259</v>
      </c>
      <c r="BE1108" s="242">
        <f>IF(N1108="základní",J1108,0)</f>
        <v>0</v>
      </c>
      <c r="BF1108" s="242">
        <f>IF(N1108="snížená",J1108,0)</f>
        <v>0</v>
      </c>
      <c r="BG1108" s="242">
        <f>IF(N1108="zákl. přenesená",J1108,0)</f>
        <v>0</v>
      </c>
      <c r="BH1108" s="242">
        <f>IF(N1108="sníž. přenesená",J1108,0)</f>
        <v>0</v>
      </c>
      <c r="BI1108" s="242">
        <f>IF(N1108="nulová",J1108,0)</f>
        <v>0</v>
      </c>
      <c r="BJ1108" s="19" t="s">
        <v>83</v>
      </c>
      <c r="BK1108" s="242">
        <f>ROUND(I1108*H1108,2)</f>
        <v>0</v>
      </c>
      <c r="BL1108" s="19" t="s">
        <v>355</v>
      </c>
      <c r="BM1108" s="241" t="s">
        <v>1669</v>
      </c>
    </row>
    <row r="1109" s="2" customFormat="1">
      <c r="A1109" s="40"/>
      <c r="B1109" s="41"/>
      <c r="C1109" s="42"/>
      <c r="D1109" s="243" t="s">
        <v>268</v>
      </c>
      <c r="E1109" s="42"/>
      <c r="F1109" s="244" t="s">
        <v>1670</v>
      </c>
      <c r="G1109" s="42"/>
      <c r="H1109" s="42"/>
      <c r="I1109" s="150"/>
      <c r="J1109" s="42"/>
      <c r="K1109" s="42"/>
      <c r="L1109" s="46"/>
      <c r="M1109" s="245"/>
      <c r="N1109" s="246"/>
      <c r="O1109" s="86"/>
      <c r="P1109" s="86"/>
      <c r="Q1109" s="86"/>
      <c r="R1109" s="86"/>
      <c r="S1109" s="86"/>
      <c r="T1109" s="87"/>
      <c r="U1109" s="40"/>
      <c r="V1109" s="40"/>
      <c r="W1109" s="40"/>
      <c r="X1109" s="40"/>
      <c r="Y1109" s="40"/>
      <c r="Z1109" s="40"/>
      <c r="AA1109" s="40"/>
      <c r="AB1109" s="40"/>
      <c r="AC1109" s="40"/>
      <c r="AD1109" s="40"/>
      <c r="AE1109" s="40"/>
      <c r="AT1109" s="19" t="s">
        <v>268</v>
      </c>
      <c r="AU1109" s="19" t="s">
        <v>83</v>
      </c>
    </row>
    <row r="1110" s="14" customFormat="1">
      <c r="A1110" s="14"/>
      <c r="B1110" s="257"/>
      <c r="C1110" s="258"/>
      <c r="D1110" s="243" t="s">
        <v>270</v>
      </c>
      <c r="E1110" s="259" t="s">
        <v>21</v>
      </c>
      <c r="F1110" s="260" t="s">
        <v>179</v>
      </c>
      <c r="G1110" s="258"/>
      <c r="H1110" s="261">
        <v>90.533000000000001</v>
      </c>
      <c r="I1110" s="262"/>
      <c r="J1110" s="258"/>
      <c r="K1110" s="258"/>
      <c r="L1110" s="263"/>
      <c r="M1110" s="264"/>
      <c r="N1110" s="265"/>
      <c r="O1110" s="265"/>
      <c r="P1110" s="265"/>
      <c r="Q1110" s="265"/>
      <c r="R1110" s="265"/>
      <c r="S1110" s="265"/>
      <c r="T1110" s="266"/>
      <c r="U1110" s="14"/>
      <c r="V1110" s="14"/>
      <c r="W1110" s="14"/>
      <c r="X1110" s="14"/>
      <c r="Y1110" s="14"/>
      <c r="Z1110" s="14"/>
      <c r="AA1110" s="14"/>
      <c r="AB1110" s="14"/>
      <c r="AC1110" s="14"/>
      <c r="AD1110" s="14"/>
      <c r="AE1110" s="14"/>
      <c r="AT1110" s="267" t="s">
        <v>270</v>
      </c>
      <c r="AU1110" s="267" t="s">
        <v>83</v>
      </c>
      <c r="AV1110" s="14" t="s">
        <v>83</v>
      </c>
      <c r="AW1110" s="14" t="s">
        <v>34</v>
      </c>
      <c r="AX1110" s="14" t="s">
        <v>74</v>
      </c>
      <c r="AY1110" s="267" t="s">
        <v>259</v>
      </c>
    </row>
    <row r="1111" s="15" customFormat="1">
      <c r="A1111" s="15"/>
      <c r="B1111" s="268"/>
      <c r="C1111" s="269"/>
      <c r="D1111" s="243" t="s">
        <v>270</v>
      </c>
      <c r="E1111" s="270" t="s">
        <v>21</v>
      </c>
      <c r="F1111" s="271" t="s">
        <v>273</v>
      </c>
      <c r="G1111" s="269"/>
      <c r="H1111" s="272">
        <v>90.533000000000001</v>
      </c>
      <c r="I1111" s="273"/>
      <c r="J1111" s="269"/>
      <c r="K1111" s="269"/>
      <c r="L1111" s="274"/>
      <c r="M1111" s="275"/>
      <c r="N1111" s="276"/>
      <c r="O1111" s="276"/>
      <c r="P1111" s="276"/>
      <c r="Q1111" s="276"/>
      <c r="R1111" s="276"/>
      <c r="S1111" s="276"/>
      <c r="T1111" s="277"/>
      <c r="U1111" s="15"/>
      <c r="V1111" s="15"/>
      <c r="W1111" s="15"/>
      <c r="X1111" s="15"/>
      <c r="Y1111" s="15"/>
      <c r="Z1111" s="15"/>
      <c r="AA1111" s="15"/>
      <c r="AB1111" s="15"/>
      <c r="AC1111" s="15"/>
      <c r="AD1111" s="15"/>
      <c r="AE1111" s="15"/>
      <c r="AT1111" s="278" t="s">
        <v>270</v>
      </c>
      <c r="AU1111" s="278" t="s">
        <v>83</v>
      </c>
      <c r="AV1111" s="15" t="s">
        <v>266</v>
      </c>
      <c r="AW1111" s="15" t="s">
        <v>34</v>
      </c>
      <c r="AX1111" s="15" t="s">
        <v>81</v>
      </c>
      <c r="AY1111" s="278" t="s">
        <v>259</v>
      </c>
    </row>
    <row r="1112" s="2" customFormat="1" ht="21.75" customHeight="1">
      <c r="A1112" s="40"/>
      <c r="B1112" s="41"/>
      <c r="C1112" s="230" t="s">
        <v>1671</v>
      </c>
      <c r="D1112" s="230" t="s">
        <v>261</v>
      </c>
      <c r="E1112" s="231" t="s">
        <v>1672</v>
      </c>
      <c r="F1112" s="232" t="s">
        <v>1673</v>
      </c>
      <c r="G1112" s="233" t="s">
        <v>358</v>
      </c>
      <c r="H1112" s="234">
        <v>85.950000000000003</v>
      </c>
      <c r="I1112" s="235"/>
      <c r="J1112" s="236">
        <f>ROUND(I1112*H1112,2)</f>
        <v>0</v>
      </c>
      <c r="K1112" s="232" t="s">
        <v>265</v>
      </c>
      <c r="L1112" s="46"/>
      <c r="M1112" s="237" t="s">
        <v>21</v>
      </c>
      <c r="N1112" s="238" t="s">
        <v>46</v>
      </c>
      <c r="O1112" s="86"/>
      <c r="P1112" s="239">
        <f>O1112*H1112</f>
        <v>0</v>
      </c>
      <c r="Q1112" s="239">
        <v>0.0015</v>
      </c>
      <c r="R1112" s="239">
        <f>Q1112*H1112</f>
        <v>0.12892500000000001</v>
      </c>
      <c r="S1112" s="239">
        <v>0</v>
      </c>
      <c r="T1112" s="240">
        <f>S1112*H1112</f>
        <v>0</v>
      </c>
      <c r="U1112" s="40"/>
      <c r="V1112" s="40"/>
      <c r="W1112" s="40"/>
      <c r="X1112" s="40"/>
      <c r="Y1112" s="40"/>
      <c r="Z1112" s="40"/>
      <c r="AA1112" s="40"/>
      <c r="AB1112" s="40"/>
      <c r="AC1112" s="40"/>
      <c r="AD1112" s="40"/>
      <c r="AE1112" s="40"/>
      <c r="AR1112" s="241" t="s">
        <v>355</v>
      </c>
      <c r="AT1112" s="241" t="s">
        <v>261</v>
      </c>
      <c r="AU1112" s="241" t="s">
        <v>83</v>
      </c>
      <c r="AY1112" s="19" t="s">
        <v>259</v>
      </c>
      <c r="BE1112" s="242">
        <f>IF(N1112="základní",J1112,0)</f>
        <v>0</v>
      </c>
      <c r="BF1112" s="242">
        <f>IF(N1112="snížená",J1112,0)</f>
        <v>0</v>
      </c>
      <c r="BG1112" s="242">
        <f>IF(N1112="zákl. přenesená",J1112,0)</f>
        <v>0</v>
      </c>
      <c r="BH1112" s="242">
        <f>IF(N1112="sníž. přenesená",J1112,0)</f>
        <v>0</v>
      </c>
      <c r="BI1112" s="242">
        <f>IF(N1112="nulová",J1112,0)</f>
        <v>0</v>
      </c>
      <c r="BJ1112" s="19" t="s">
        <v>83</v>
      </c>
      <c r="BK1112" s="242">
        <f>ROUND(I1112*H1112,2)</f>
        <v>0</v>
      </c>
      <c r="BL1112" s="19" t="s">
        <v>355</v>
      </c>
      <c r="BM1112" s="241" t="s">
        <v>1674</v>
      </c>
    </row>
    <row r="1113" s="2" customFormat="1">
      <c r="A1113" s="40"/>
      <c r="B1113" s="41"/>
      <c r="C1113" s="42"/>
      <c r="D1113" s="243" t="s">
        <v>268</v>
      </c>
      <c r="E1113" s="42"/>
      <c r="F1113" s="244" t="s">
        <v>1675</v>
      </c>
      <c r="G1113" s="42"/>
      <c r="H1113" s="42"/>
      <c r="I1113" s="150"/>
      <c r="J1113" s="42"/>
      <c r="K1113" s="42"/>
      <c r="L1113" s="46"/>
      <c r="M1113" s="245"/>
      <c r="N1113" s="246"/>
      <c r="O1113" s="86"/>
      <c r="P1113" s="86"/>
      <c r="Q1113" s="86"/>
      <c r="R1113" s="86"/>
      <c r="S1113" s="86"/>
      <c r="T1113" s="87"/>
      <c r="U1113" s="40"/>
      <c r="V1113" s="40"/>
      <c r="W1113" s="40"/>
      <c r="X1113" s="40"/>
      <c r="Y1113" s="40"/>
      <c r="Z1113" s="40"/>
      <c r="AA1113" s="40"/>
      <c r="AB1113" s="40"/>
      <c r="AC1113" s="40"/>
      <c r="AD1113" s="40"/>
      <c r="AE1113" s="40"/>
      <c r="AT1113" s="19" t="s">
        <v>268</v>
      </c>
      <c r="AU1113" s="19" t="s">
        <v>83</v>
      </c>
    </row>
    <row r="1114" s="14" customFormat="1">
      <c r="A1114" s="14"/>
      <c r="B1114" s="257"/>
      <c r="C1114" s="258"/>
      <c r="D1114" s="243" t="s">
        <v>270</v>
      </c>
      <c r="E1114" s="259" t="s">
        <v>21</v>
      </c>
      <c r="F1114" s="260" t="s">
        <v>182</v>
      </c>
      <c r="G1114" s="258"/>
      <c r="H1114" s="261">
        <v>85.950000000000003</v>
      </c>
      <c r="I1114" s="262"/>
      <c r="J1114" s="258"/>
      <c r="K1114" s="258"/>
      <c r="L1114" s="263"/>
      <c r="M1114" s="264"/>
      <c r="N1114" s="265"/>
      <c r="O1114" s="265"/>
      <c r="P1114" s="265"/>
      <c r="Q1114" s="265"/>
      <c r="R1114" s="265"/>
      <c r="S1114" s="265"/>
      <c r="T1114" s="266"/>
      <c r="U1114" s="14"/>
      <c r="V1114" s="14"/>
      <c r="W1114" s="14"/>
      <c r="X1114" s="14"/>
      <c r="Y1114" s="14"/>
      <c r="Z1114" s="14"/>
      <c r="AA1114" s="14"/>
      <c r="AB1114" s="14"/>
      <c r="AC1114" s="14"/>
      <c r="AD1114" s="14"/>
      <c r="AE1114" s="14"/>
      <c r="AT1114" s="267" t="s">
        <v>270</v>
      </c>
      <c r="AU1114" s="267" t="s">
        <v>83</v>
      </c>
      <c r="AV1114" s="14" t="s">
        <v>83</v>
      </c>
      <c r="AW1114" s="14" t="s">
        <v>34</v>
      </c>
      <c r="AX1114" s="14" t="s">
        <v>74</v>
      </c>
      <c r="AY1114" s="267" t="s">
        <v>259</v>
      </c>
    </row>
    <row r="1115" s="15" customFormat="1">
      <c r="A1115" s="15"/>
      <c r="B1115" s="268"/>
      <c r="C1115" s="269"/>
      <c r="D1115" s="243" t="s">
        <v>270</v>
      </c>
      <c r="E1115" s="270" t="s">
        <v>21</v>
      </c>
      <c r="F1115" s="271" t="s">
        <v>273</v>
      </c>
      <c r="G1115" s="269"/>
      <c r="H1115" s="272">
        <v>85.950000000000003</v>
      </c>
      <c r="I1115" s="273"/>
      <c r="J1115" s="269"/>
      <c r="K1115" s="269"/>
      <c r="L1115" s="274"/>
      <c r="M1115" s="275"/>
      <c r="N1115" s="276"/>
      <c r="O1115" s="276"/>
      <c r="P1115" s="276"/>
      <c r="Q1115" s="276"/>
      <c r="R1115" s="276"/>
      <c r="S1115" s="276"/>
      <c r="T1115" s="277"/>
      <c r="U1115" s="15"/>
      <c r="V1115" s="15"/>
      <c r="W1115" s="15"/>
      <c r="X1115" s="15"/>
      <c r="Y1115" s="15"/>
      <c r="Z1115" s="15"/>
      <c r="AA1115" s="15"/>
      <c r="AB1115" s="15"/>
      <c r="AC1115" s="15"/>
      <c r="AD1115" s="15"/>
      <c r="AE1115" s="15"/>
      <c r="AT1115" s="278" t="s">
        <v>270</v>
      </c>
      <c r="AU1115" s="278" t="s">
        <v>83</v>
      </c>
      <c r="AV1115" s="15" t="s">
        <v>266</v>
      </c>
      <c r="AW1115" s="15" t="s">
        <v>34</v>
      </c>
      <c r="AX1115" s="15" t="s">
        <v>81</v>
      </c>
      <c r="AY1115" s="278" t="s">
        <v>259</v>
      </c>
    </row>
    <row r="1116" s="2" customFormat="1" ht="33" customHeight="1">
      <c r="A1116" s="40"/>
      <c r="B1116" s="41"/>
      <c r="C1116" s="230" t="s">
        <v>1676</v>
      </c>
      <c r="D1116" s="230" t="s">
        <v>261</v>
      </c>
      <c r="E1116" s="231" t="s">
        <v>1677</v>
      </c>
      <c r="F1116" s="232" t="s">
        <v>1678</v>
      </c>
      <c r="G1116" s="233" t="s">
        <v>358</v>
      </c>
      <c r="H1116" s="234">
        <v>90.533000000000001</v>
      </c>
      <c r="I1116" s="235"/>
      <c r="J1116" s="236">
        <f>ROUND(I1116*H1116,2)</f>
        <v>0</v>
      </c>
      <c r="K1116" s="232" t="s">
        <v>265</v>
      </c>
      <c r="L1116" s="46"/>
      <c r="M1116" s="237" t="s">
        <v>21</v>
      </c>
      <c r="N1116" s="238" t="s">
        <v>46</v>
      </c>
      <c r="O1116" s="86"/>
      <c r="P1116" s="239">
        <f>O1116*H1116</f>
        <v>0</v>
      </c>
      <c r="Q1116" s="239">
        <v>0.0060000000000000001</v>
      </c>
      <c r="R1116" s="239">
        <f>Q1116*H1116</f>
        <v>0.54319800000000007</v>
      </c>
      <c r="S1116" s="239">
        <v>0</v>
      </c>
      <c r="T1116" s="240">
        <f>S1116*H1116</f>
        <v>0</v>
      </c>
      <c r="U1116" s="40"/>
      <c r="V1116" s="40"/>
      <c r="W1116" s="40"/>
      <c r="X1116" s="40"/>
      <c r="Y1116" s="40"/>
      <c r="Z1116" s="40"/>
      <c r="AA1116" s="40"/>
      <c r="AB1116" s="40"/>
      <c r="AC1116" s="40"/>
      <c r="AD1116" s="40"/>
      <c r="AE1116" s="40"/>
      <c r="AR1116" s="241" t="s">
        <v>355</v>
      </c>
      <c r="AT1116" s="241" t="s">
        <v>261</v>
      </c>
      <c r="AU1116" s="241" t="s">
        <v>83</v>
      </c>
      <c r="AY1116" s="19" t="s">
        <v>259</v>
      </c>
      <c r="BE1116" s="242">
        <f>IF(N1116="základní",J1116,0)</f>
        <v>0</v>
      </c>
      <c r="BF1116" s="242">
        <f>IF(N1116="snížená",J1116,0)</f>
        <v>0</v>
      </c>
      <c r="BG1116" s="242">
        <f>IF(N1116="zákl. přenesená",J1116,0)</f>
        <v>0</v>
      </c>
      <c r="BH1116" s="242">
        <f>IF(N1116="sníž. přenesená",J1116,0)</f>
        <v>0</v>
      </c>
      <c r="BI1116" s="242">
        <f>IF(N1116="nulová",J1116,0)</f>
        <v>0</v>
      </c>
      <c r="BJ1116" s="19" t="s">
        <v>83</v>
      </c>
      <c r="BK1116" s="242">
        <f>ROUND(I1116*H1116,2)</f>
        <v>0</v>
      </c>
      <c r="BL1116" s="19" t="s">
        <v>355</v>
      </c>
      <c r="BM1116" s="241" t="s">
        <v>1679</v>
      </c>
    </row>
    <row r="1117" s="2" customFormat="1">
      <c r="A1117" s="40"/>
      <c r="B1117" s="41"/>
      <c r="C1117" s="42"/>
      <c r="D1117" s="243" t="s">
        <v>268</v>
      </c>
      <c r="E1117" s="42"/>
      <c r="F1117" s="244" t="s">
        <v>1680</v>
      </c>
      <c r="G1117" s="42"/>
      <c r="H1117" s="42"/>
      <c r="I1117" s="150"/>
      <c r="J1117" s="42"/>
      <c r="K1117" s="42"/>
      <c r="L1117" s="46"/>
      <c r="M1117" s="245"/>
      <c r="N1117" s="246"/>
      <c r="O1117" s="86"/>
      <c r="P1117" s="86"/>
      <c r="Q1117" s="86"/>
      <c r="R1117" s="86"/>
      <c r="S1117" s="86"/>
      <c r="T1117" s="87"/>
      <c r="U1117" s="40"/>
      <c r="V1117" s="40"/>
      <c r="W1117" s="40"/>
      <c r="X1117" s="40"/>
      <c r="Y1117" s="40"/>
      <c r="Z1117" s="40"/>
      <c r="AA1117" s="40"/>
      <c r="AB1117" s="40"/>
      <c r="AC1117" s="40"/>
      <c r="AD1117" s="40"/>
      <c r="AE1117" s="40"/>
      <c r="AT1117" s="19" t="s">
        <v>268</v>
      </c>
      <c r="AU1117" s="19" t="s">
        <v>83</v>
      </c>
    </row>
    <row r="1118" s="14" customFormat="1">
      <c r="A1118" s="14"/>
      <c r="B1118" s="257"/>
      <c r="C1118" s="258"/>
      <c r="D1118" s="243" t="s">
        <v>270</v>
      </c>
      <c r="E1118" s="259" t="s">
        <v>21</v>
      </c>
      <c r="F1118" s="260" t="s">
        <v>1681</v>
      </c>
      <c r="G1118" s="258"/>
      <c r="H1118" s="261">
        <v>8.9209999999999994</v>
      </c>
      <c r="I1118" s="262"/>
      <c r="J1118" s="258"/>
      <c r="K1118" s="258"/>
      <c r="L1118" s="263"/>
      <c r="M1118" s="264"/>
      <c r="N1118" s="265"/>
      <c r="O1118" s="265"/>
      <c r="P1118" s="265"/>
      <c r="Q1118" s="265"/>
      <c r="R1118" s="265"/>
      <c r="S1118" s="265"/>
      <c r="T1118" s="266"/>
      <c r="U1118" s="14"/>
      <c r="V1118" s="14"/>
      <c r="W1118" s="14"/>
      <c r="X1118" s="14"/>
      <c r="Y1118" s="14"/>
      <c r="Z1118" s="14"/>
      <c r="AA1118" s="14"/>
      <c r="AB1118" s="14"/>
      <c r="AC1118" s="14"/>
      <c r="AD1118" s="14"/>
      <c r="AE1118" s="14"/>
      <c r="AT1118" s="267" t="s">
        <v>270</v>
      </c>
      <c r="AU1118" s="267" t="s">
        <v>83</v>
      </c>
      <c r="AV1118" s="14" t="s">
        <v>83</v>
      </c>
      <c r="AW1118" s="14" t="s">
        <v>34</v>
      </c>
      <c r="AX1118" s="14" t="s">
        <v>74</v>
      </c>
      <c r="AY1118" s="267" t="s">
        <v>259</v>
      </c>
    </row>
    <row r="1119" s="14" customFormat="1">
      <c r="A1119" s="14"/>
      <c r="B1119" s="257"/>
      <c r="C1119" s="258"/>
      <c r="D1119" s="243" t="s">
        <v>270</v>
      </c>
      <c r="E1119" s="259" t="s">
        <v>21</v>
      </c>
      <c r="F1119" s="260" t="s">
        <v>1682</v>
      </c>
      <c r="G1119" s="258"/>
      <c r="H1119" s="261">
        <v>18.524000000000001</v>
      </c>
      <c r="I1119" s="262"/>
      <c r="J1119" s="258"/>
      <c r="K1119" s="258"/>
      <c r="L1119" s="263"/>
      <c r="M1119" s="264"/>
      <c r="N1119" s="265"/>
      <c r="O1119" s="265"/>
      <c r="P1119" s="265"/>
      <c r="Q1119" s="265"/>
      <c r="R1119" s="265"/>
      <c r="S1119" s="265"/>
      <c r="T1119" s="266"/>
      <c r="U1119" s="14"/>
      <c r="V1119" s="14"/>
      <c r="W1119" s="14"/>
      <c r="X1119" s="14"/>
      <c r="Y1119" s="14"/>
      <c r="Z1119" s="14"/>
      <c r="AA1119" s="14"/>
      <c r="AB1119" s="14"/>
      <c r="AC1119" s="14"/>
      <c r="AD1119" s="14"/>
      <c r="AE1119" s="14"/>
      <c r="AT1119" s="267" t="s">
        <v>270</v>
      </c>
      <c r="AU1119" s="267" t="s">
        <v>83</v>
      </c>
      <c r="AV1119" s="14" t="s">
        <v>83</v>
      </c>
      <c r="AW1119" s="14" t="s">
        <v>34</v>
      </c>
      <c r="AX1119" s="14" t="s">
        <v>74</v>
      </c>
      <c r="AY1119" s="267" t="s">
        <v>259</v>
      </c>
    </row>
    <row r="1120" s="14" customFormat="1">
      <c r="A1120" s="14"/>
      <c r="B1120" s="257"/>
      <c r="C1120" s="258"/>
      <c r="D1120" s="243" t="s">
        <v>270</v>
      </c>
      <c r="E1120" s="259" t="s">
        <v>21</v>
      </c>
      <c r="F1120" s="260" t="s">
        <v>1683</v>
      </c>
      <c r="G1120" s="258"/>
      <c r="H1120" s="261">
        <v>11.221</v>
      </c>
      <c r="I1120" s="262"/>
      <c r="J1120" s="258"/>
      <c r="K1120" s="258"/>
      <c r="L1120" s="263"/>
      <c r="M1120" s="264"/>
      <c r="N1120" s="265"/>
      <c r="O1120" s="265"/>
      <c r="P1120" s="265"/>
      <c r="Q1120" s="265"/>
      <c r="R1120" s="265"/>
      <c r="S1120" s="265"/>
      <c r="T1120" s="266"/>
      <c r="U1120" s="14"/>
      <c r="V1120" s="14"/>
      <c r="W1120" s="14"/>
      <c r="X1120" s="14"/>
      <c r="Y1120" s="14"/>
      <c r="Z1120" s="14"/>
      <c r="AA1120" s="14"/>
      <c r="AB1120" s="14"/>
      <c r="AC1120" s="14"/>
      <c r="AD1120" s="14"/>
      <c r="AE1120" s="14"/>
      <c r="AT1120" s="267" t="s">
        <v>270</v>
      </c>
      <c r="AU1120" s="267" t="s">
        <v>83</v>
      </c>
      <c r="AV1120" s="14" t="s">
        <v>83</v>
      </c>
      <c r="AW1120" s="14" t="s">
        <v>34</v>
      </c>
      <c r="AX1120" s="14" t="s">
        <v>74</v>
      </c>
      <c r="AY1120" s="267" t="s">
        <v>259</v>
      </c>
    </row>
    <row r="1121" s="14" customFormat="1">
      <c r="A1121" s="14"/>
      <c r="B1121" s="257"/>
      <c r="C1121" s="258"/>
      <c r="D1121" s="243" t="s">
        <v>270</v>
      </c>
      <c r="E1121" s="259" t="s">
        <v>21</v>
      </c>
      <c r="F1121" s="260" t="s">
        <v>1684</v>
      </c>
      <c r="G1121" s="258"/>
      <c r="H1121" s="261">
        <v>15.742000000000001</v>
      </c>
      <c r="I1121" s="262"/>
      <c r="J1121" s="258"/>
      <c r="K1121" s="258"/>
      <c r="L1121" s="263"/>
      <c r="M1121" s="264"/>
      <c r="N1121" s="265"/>
      <c r="O1121" s="265"/>
      <c r="P1121" s="265"/>
      <c r="Q1121" s="265"/>
      <c r="R1121" s="265"/>
      <c r="S1121" s="265"/>
      <c r="T1121" s="266"/>
      <c r="U1121" s="14"/>
      <c r="V1121" s="14"/>
      <c r="W1121" s="14"/>
      <c r="X1121" s="14"/>
      <c r="Y1121" s="14"/>
      <c r="Z1121" s="14"/>
      <c r="AA1121" s="14"/>
      <c r="AB1121" s="14"/>
      <c r="AC1121" s="14"/>
      <c r="AD1121" s="14"/>
      <c r="AE1121" s="14"/>
      <c r="AT1121" s="267" t="s">
        <v>270</v>
      </c>
      <c r="AU1121" s="267" t="s">
        <v>83</v>
      </c>
      <c r="AV1121" s="14" t="s">
        <v>83</v>
      </c>
      <c r="AW1121" s="14" t="s">
        <v>34</v>
      </c>
      <c r="AX1121" s="14" t="s">
        <v>74</v>
      </c>
      <c r="AY1121" s="267" t="s">
        <v>259</v>
      </c>
    </row>
    <row r="1122" s="14" customFormat="1">
      <c r="A1122" s="14"/>
      <c r="B1122" s="257"/>
      <c r="C1122" s="258"/>
      <c r="D1122" s="243" t="s">
        <v>270</v>
      </c>
      <c r="E1122" s="259" t="s">
        <v>21</v>
      </c>
      <c r="F1122" s="260" t="s">
        <v>1685</v>
      </c>
      <c r="G1122" s="258"/>
      <c r="H1122" s="261">
        <v>9.0210000000000008</v>
      </c>
      <c r="I1122" s="262"/>
      <c r="J1122" s="258"/>
      <c r="K1122" s="258"/>
      <c r="L1122" s="263"/>
      <c r="M1122" s="264"/>
      <c r="N1122" s="265"/>
      <c r="O1122" s="265"/>
      <c r="P1122" s="265"/>
      <c r="Q1122" s="265"/>
      <c r="R1122" s="265"/>
      <c r="S1122" s="265"/>
      <c r="T1122" s="266"/>
      <c r="U1122" s="14"/>
      <c r="V1122" s="14"/>
      <c r="W1122" s="14"/>
      <c r="X1122" s="14"/>
      <c r="Y1122" s="14"/>
      <c r="Z1122" s="14"/>
      <c r="AA1122" s="14"/>
      <c r="AB1122" s="14"/>
      <c r="AC1122" s="14"/>
      <c r="AD1122" s="14"/>
      <c r="AE1122" s="14"/>
      <c r="AT1122" s="267" t="s">
        <v>270</v>
      </c>
      <c r="AU1122" s="267" t="s">
        <v>83</v>
      </c>
      <c r="AV1122" s="14" t="s">
        <v>83</v>
      </c>
      <c r="AW1122" s="14" t="s">
        <v>34</v>
      </c>
      <c r="AX1122" s="14" t="s">
        <v>74</v>
      </c>
      <c r="AY1122" s="267" t="s">
        <v>259</v>
      </c>
    </row>
    <row r="1123" s="14" customFormat="1">
      <c r="A1123" s="14"/>
      <c r="B1123" s="257"/>
      <c r="C1123" s="258"/>
      <c r="D1123" s="243" t="s">
        <v>270</v>
      </c>
      <c r="E1123" s="259" t="s">
        <v>21</v>
      </c>
      <c r="F1123" s="260" t="s">
        <v>1686</v>
      </c>
      <c r="G1123" s="258"/>
      <c r="H1123" s="261">
        <v>22.521000000000001</v>
      </c>
      <c r="I1123" s="262"/>
      <c r="J1123" s="258"/>
      <c r="K1123" s="258"/>
      <c r="L1123" s="263"/>
      <c r="M1123" s="264"/>
      <c r="N1123" s="265"/>
      <c r="O1123" s="265"/>
      <c r="P1123" s="265"/>
      <c r="Q1123" s="265"/>
      <c r="R1123" s="265"/>
      <c r="S1123" s="265"/>
      <c r="T1123" s="266"/>
      <c r="U1123" s="14"/>
      <c r="V1123" s="14"/>
      <c r="W1123" s="14"/>
      <c r="X1123" s="14"/>
      <c r="Y1123" s="14"/>
      <c r="Z1123" s="14"/>
      <c r="AA1123" s="14"/>
      <c r="AB1123" s="14"/>
      <c r="AC1123" s="14"/>
      <c r="AD1123" s="14"/>
      <c r="AE1123" s="14"/>
      <c r="AT1123" s="267" t="s">
        <v>270</v>
      </c>
      <c r="AU1123" s="267" t="s">
        <v>83</v>
      </c>
      <c r="AV1123" s="14" t="s">
        <v>83</v>
      </c>
      <c r="AW1123" s="14" t="s">
        <v>34</v>
      </c>
      <c r="AX1123" s="14" t="s">
        <v>74</v>
      </c>
      <c r="AY1123" s="267" t="s">
        <v>259</v>
      </c>
    </row>
    <row r="1124" s="16" customFormat="1">
      <c r="A1124" s="16"/>
      <c r="B1124" s="290"/>
      <c r="C1124" s="291"/>
      <c r="D1124" s="243" t="s">
        <v>270</v>
      </c>
      <c r="E1124" s="292" t="s">
        <v>182</v>
      </c>
      <c r="F1124" s="293" t="s">
        <v>596</v>
      </c>
      <c r="G1124" s="291"/>
      <c r="H1124" s="294">
        <v>85.950000000000003</v>
      </c>
      <c r="I1124" s="295"/>
      <c r="J1124" s="291"/>
      <c r="K1124" s="291"/>
      <c r="L1124" s="296"/>
      <c r="M1124" s="297"/>
      <c r="N1124" s="298"/>
      <c r="O1124" s="298"/>
      <c r="P1124" s="298"/>
      <c r="Q1124" s="298"/>
      <c r="R1124" s="298"/>
      <c r="S1124" s="298"/>
      <c r="T1124" s="299"/>
      <c r="U1124" s="16"/>
      <c r="V1124" s="16"/>
      <c r="W1124" s="16"/>
      <c r="X1124" s="16"/>
      <c r="Y1124" s="16"/>
      <c r="Z1124" s="16"/>
      <c r="AA1124" s="16"/>
      <c r="AB1124" s="16"/>
      <c r="AC1124" s="16"/>
      <c r="AD1124" s="16"/>
      <c r="AE1124" s="16"/>
      <c r="AT1124" s="300" t="s">
        <v>270</v>
      </c>
      <c r="AU1124" s="300" t="s">
        <v>83</v>
      </c>
      <c r="AV1124" s="16" t="s">
        <v>94</v>
      </c>
      <c r="AW1124" s="16" t="s">
        <v>34</v>
      </c>
      <c r="AX1124" s="16" t="s">
        <v>74</v>
      </c>
      <c r="AY1124" s="300" t="s">
        <v>259</v>
      </c>
    </row>
    <row r="1125" s="14" customFormat="1">
      <c r="A1125" s="14"/>
      <c r="B1125" s="257"/>
      <c r="C1125" s="258"/>
      <c r="D1125" s="243" t="s">
        <v>270</v>
      </c>
      <c r="E1125" s="259" t="s">
        <v>21</v>
      </c>
      <c r="F1125" s="260" t="s">
        <v>1687</v>
      </c>
      <c r="G1125" s="258"/>
      <c r="H1125" s="261">
        <v>4.5830000000000002</v>
      </c>
      <c r="I1125" s="262"/>
      <c r="J1125" s="258"/>
      <c r="K1125" s="258"/>
      <c r="L1125" s="263"/>
      <c r="M1125" s="264"/>
      <c r="N1125" s="265"/>
      <c r="O1125" s="265"/>
      <c r="P1125" s="265"/>
      <c r="Q1125" s="265"/>
      <c r="R1125" s="265"/>
      <c r="S1125" s="265"/>
      <c r="T1125" s="266"/>
      <c r="U1125" s="14"/>
      <c r="V1125" s="14"/>
      <c r="W1125" s="14"/>
      <c r="X1125" s="14"/>
      <c r="Y1125" s="14"/>
      <c r="Z1125" s="14"/>
      <c r="AA1125" s="14"/>
      <c r="AB1125" s="14"/>
      <c r="AC1125" s="14"/>
      <c r="AD1125" s="14"/>
      <c r="AE1125" s="14"/>
      <c r="AT1125" s="267" t="s">
        <v>270</v>
      </c>
      <c r="AU1125" s="267" t="s">
        <v>83</v>
      </c>
      <c r="AV1125" s="14" t="s">
        <v>83</v>
      </c>
      <c r="AW1125" s="14" t="s">
        <v>34</v>
      </c>
      <c r="AX1125" s="14" t="s">
        <v>74</v>
      </c>
      <c r="AY1125" s="267" t="s">
        <v>259</v>
      </c>
    </row>
    <row r="1126" s="15" customFormat="1">
      <c r="A1126" s="15"/>
      <c r="B1126" s="268"/>
      <c r="C1126" s="269"/>
      <c r="D1126" s="243" t="s">
        <v>270</v>
      </c>
      <c r="E1126" s="270" t="s">
        <v>179</v>
      </c>
      <c r="F1126" s="271" t="s">
        <v>273</v>
      </c>
      <c r="G1126" s="269"/>
      <c r="H1126" s="272">
        <v>90.533000000000001</v>
      </c>
      <c r="I1126" s="273"/>
      <c r="J1126" s="269"/>
      <c r="K1126" s="269"/>
      <c r="L1126" s="274"/>
      <c r="M1126" s="275"/>
      <c r="N1126" s="276"/>
      <c r="O1126" s="276"/>
      <c r="P1126" s="276"/>
      <c r="Q1126" s="276"/>
      <c r="R1126" s="276"/>
      <c r="S1126" s="276"/>
      <c r="T1126" s="277"/>
      <c r="U1126" s="15"/>
      <c r="V1126" s="15"/>
      <c r="W1126" s="15"/>
      <c r="X1126" s="15"/>
      <c r="Y1126" s="15"/>
      <c r="Z1126" s="15"/>
      <c r="AA1126" s="15"/>
      <c r="AB1126" s="15"/>
      <c r="AC1126" s="15"/>
      <c r="AD1126" s="15"/>
      <c r="AE1126" s="15"/>
      <c r="AT1126" s="278" t="s">
        <v>270</v>
      </c>
      <c r="AU1126" s="278" t="s">
        <v>83</v>
      </c>
      <c r="AV1126" s="15" t="s">
        <v>266</v>
      </c>
      <c r="AW1126" s="15" t="s">
        <v>34</v>
      </c>
      <c r="AX1126" s="15" t="s">
        <v>81</v>
      </c>
      <c r="AY1126" s="278" t="s">
        <v>259</v>
      </c>
    </row>
    <row r="1127" s="2" customFormat="1" ht="16.5" customHeight="1">
      <c r="A1127" s="40"/>
      <c r="B1127" s="41"/>
      <c r="C1127" s="280" t="s">
        <v>1688</v>
      </c>
      <c r="D1127" s="280" t="s">
        <v>438</v>
      </c>
      <c r="E1127" s="281" t="s">
        <v>1689</v>
      </c>
      <c r="F1127" s="282" t="s">
        <v>1690</v>
      </c>
      <c r="G1127" s="283" t="s">
        <v>358</v>
      </c>
      <c r="H1127" s="284">
        <v>99.585999999999999</v>
      </c>
      <c r="I1127" s="285"/>
      <c r="J1127" s="286">
        <f>ROUND(I1127*H1127,2)</f>
        <v>0</v>
      </c>
      <c r="K1127" s="282" t="s">
        <v>265</v>
      </c>
      <c r="L1127" s="287"/>
      <c r="M1127" s="288" t="s">
        <v>21</v>
      </c>
      <c r="N1127" s="289" t="s">
        <v>46</v>
      </c>
      <c r="O1127" s="86"/>
      <c r="P1127" s="239">
        <f>O1127*H1127</f>
        <v>0</v>
      </c>
      <c r="Q1127" s="239">
        <v>0.0118</v>
      </c>
      <c r="R1127" s="239">
        <f>Q1127*H1127</f>
        <v>1.1751148</v>
      </c>
      <c r="S1127" s="239">
        <v>0</v>
      </c>
      <c r="T1127" s="240">
        <f>S1127*H1127</f>
        <v>0</v>
      </c>
      <c r="U1127" s="40"/>
      <c r="V1127" s="40"/>
      <c r="W1127" s="40"/>
      <c r="X1127" s="40"/>
      <c r="Y1127" s="40"/>
      <c r="Z1127" s="40"/>
      <c r="AA1127" s="40"/>
      <c r="AB1127" s="40"/>
      <c r="AC1127" s="40"/>
      <c r="AD1127" s="40"/>
      <c r="AE1127" s="40"/>
      <c r="AR1127" s="241" t="s">
        <v>455</v>
      </c>
      <c r="AT1127" s="241" t="s">
        <v>438</v>
      </c>
      <c r="AU1127" s="241" t="s">
        <v>83</v>
      </c>
      <c r="AY1127" s="19" t="s">
        <v>259</v>
      </c>
      <c r="BE1127" s="242">
        <f>IF(N1127="základní",J1127,0)</f>
        <v>0</v>
      </c>
      <c r="BF1127" s="242">
        <f>IF(N1127="snížená",J1127,0)</f>
        <v>0</v>
      </c>
      <c r="BG1127" s="242">
        <f>IF(N1127="zákl. přenesená",J1127,0)</f>
        <v>0</v>
      </c>
      <c r="BH1127" s="242">
        <f>IF(N1127="sníž. přenesená",J1127,0)</f>
        <v>0</v>
      </c>
      <c r="BI1127" s="242">
        <f>IF(N1127="nulová",J1127,0)</f>
        <v>0</v>
      </c>
      <c r="BJ1127" s="19" t="s">
        <v>83</v>
      </c>
      <c r="BK1127" s="242">
        <f>ROUND(I1127*H1127,2)</f>
        <v>0</v>
      </c>
      <c r="BL1127" s="19" t="s">
        <v>355</v>
      </c>
      <c r="BM1127" s="241" t="s">
        <v>1691</v>
      </c>
    </row>
    <row r="1128" s="14" customFormat="1">
      <c r="A1128" s="14"/>
      <c r="B1128" s="257"/>
      <c r="C1128" s="258"/>
      <c r="D1128" s="243" t="s">
        <v>270</v>
      </c>
      <c r="E1128" s="258"/>
      <c r="F1128" s="260" t="s">
        <v>1692</v>
      </c>
      <c r="G1128" s="258"/>
      <c r="H1128" s="261">
        <v>99.585999999999999</v>
      </c>
      <c r="I1128" s="262"/>
      <c r="J1128" s="258"/>
      <c r="K1128" s="258"/>
      <c r="L1128" s="263"/>
      <c r="M1128" s="264"/>
      <c r="N1128" s="265"/>
      <c r="O1128" s="265"/>
      <c r="P1128" s="265"/>
      <c r="Q1128" s="265"/>
      <c r="R1128" s="265"/>
      <c r="S1128" s="265"/>
      <c r="T1128" s="266"/>
      <c r="U1128" s="14"/>
      <c r="V1128" s="14"/>
      <c r="W1128" s="14"/>
      <c r="X1128" s="14"/>
      <c r="Y1128" s="14"/>
      <c r="Z1128" s="14"/>
      <c r="AA1128" s="14"/>
      <c r="AB1128" s="14"/>
      <c r="AC1128" s="14"/>
      <c r="AD1128" s="14"/>
      <c r="AE1128" s="14"/>
      <c r="AT1128" s="267" t="s">
        <v>270</v>
      </c>
      <c r="AU1128" s="267" t="s">
        <v>83</v>
      </c>
      <c r="AV1128" s="14" t="s">
        <v>83</v>
      </c>
      <c r="AW1128" s="14" t="s">
        <v>4</v>
      </c>
      <c r="AX1128" s="14" t="s">
        <v>81</v>
      </c>
      <c r="AY1128" s="267" t="s">
        <v>259</v>
      </c>
    </row>
    <row r="1129" s="2" customFormat="1" ht="33" customHeight="1">
      <c r="A1129" s="40"/>
      <c r="B1129" s="41"/>
      <c r="C1129" s="230" t="s">
        <v>1693</v>
      </c>
      <c r="D1129" s="230" t="s">
        <v>261</v>
      </c>
      <c r="E1129" s="231" t="s">
        <v>1694</v>
      </c>
      <c r="F1129" s="232" t="s">
        <v>1695</v>
      </c>
      <c r="G1129" s="233" t="s">
        <v>331</v>
      </c>
      <c r="H1129" s="234">
        <v>1.8740000000000001</v>
      </c>
      <c r="I1129" s="235"/>
      <c r="J1129" s="236">
        <f>ROUND(I1129*H1129,2)</f>
        <v>0</v>
      </c>
      <c r="K1129" s="232" t="s">
        <v>265</v>
      </c>
      <c r="L1129" s="46"/>
      <c r="M1129" s="237" t="s">
        <v>21</v>
      </c>
      <c r="N1129" s="238" t="s">
        <v>46</v>
      </c>
      <c r="O1129" s="86"/>
      <c r="P1129" s="239">
        <f>O1129*H1129</f>
        <v>0</v>
      </c>
      <c r="Q1129" s="239">
        <v>0</v>
      </c>
      <c r="R1129" s="239">
        <f>Q1129*H1129</f>
        <v>0</v>
      </c>
      <c r="S1129" s="239">
        <v>0</v>
      </c>
      <c r="T1129" s="240">
        <f>S1129*H1129</f>
        <v>0</v>
      </c>
      <c r="U1129" s="40"/>
      <c r="V1129" s="40"/>
      <c r="W1129" s="40"/>
      <c r="X1129" s="40"/>
      <c r="Y1129" s="40"/>
      <c r="Z1129" s="40"/>
      <c r="AA1129" s="40"/>
      <c r="AB1129" s="40"/>
      <c r="AC1129" s="40"/>
      <c r="AD1129" s="40"/>
      <c r="AE1129" s="40"/>
      <c r="AR1129" s="241" t="s">
        <v>355</v>
      </c>
      <c r="AT1129" s="241" t="s">
        <v>261</v>
      </c>
      <c r="AU1129" s="241" t="s">
        <v>83</v>
      </c>
      <c r="AY1129" s="19" t="s">
        <v>259</v>
      </c>
      <c r="BE1129" s="242">
        <f>IF(N1129="základní",J1129,0)</f>
        <v>0</v>
      </c>
      <c r="BF1129" s="242">
        <f>IF(N1129="snížená",J1129,0)</f>
        <v>0</v>
      </c>
      <c r="BG1129" s="242">
        <f>IF(N1129="zákl. přenesená",J1129,0)</f>
        <v>0</v>
      </c>
      <c r="BH1129" s="242">
        <f>IF(N1129="sníž. přenesená",J1129,0)</f>
        <v>0</v>
      </c>
      <c r="BI1129" s="242">
        <f>IF(N1129="nulová",J1129,0)</f>
        <v>0</v>
      </c>
      <c r="BJ1129" s="19" t="s">
        <v>83</v>
      </c>
      <c r="BK1129" s="242">
        <f>ROUND(I1129*H1129,2)</f>
        <v>0</v>
      </c>
      <c r="BL1129" s="19" t="s">
        <v>355</v>
      </c>
      <c r="BM1129" s="241" t="s">
        <v>1696</v>
      </c>
    </row>
    <row r="1130" s="2" customFormat="1">
      <c r="A1130" s="40"/>
      <c r="B1130" s="41"/>
      <c r="C1130" s="42"/>
      <c r="D1130" s="243" t="s">
        <v>268</v>
      </c>
      <c r="E1130" s="42"/>
      <c r="F1130" s="244" t="s">
        <v>1008</v>
      </c>
      <c r="G1130" s="42"/>
      <c r="H1130" s="42"/>
      <c r="I1130" s="150"/>
      <c r="J1130" s="42"/>
      <c r="K1130" s="42"/>
      <c r="L1130" s="46"/>
      <c r="M1130" s="245"/>
      <c r="N1130" s="246"/>
      <c r="O1130" s="86"/>
      <c r="P1130" s="86"/>
      <c r="Q1130" s="86"/>
      <c r="R1130" s="86"/>
      <c r="S1130" s="86"/>
      <c r="T1130" s="87"/>
      <c r="U1130" s="40"/>
      <c r="V1130" s="40"/>
      <c r="W1130" s="40"/>
      <c r="X1130" s="40"/>
      <c r="Y1130" s="40"/>
      <c r="Z1130" s="40"/>
      <c r="AA1130" s="40"/>
      <c r="AB1130" s="40"/>
      <c r="AC1130" s="40"/>
      <c r="AD1130" s="40"/>
      <c r="AE1130" s="40"/>
      <c r="AT1130" s="19" t="s">
        <v>268</v>
      </c>
      <c r="AU1130" s="19" t="s">
        <v>83</v>
      </c>
    </row>
    <row r="1131" s="12" customFormat="1" ht="22.8" customHeight="1">
      <c r="A1131" s="12"/>
      <c r="B1131" s="214"/>
      <c r="C1131" s="215"/>
      <c r="D1131" s="216" t="s">
        <v>73</v>
      </c>
      <c r="E1131" s="228" t="s">
        <v>1697</v>
      </c>
      <c r="F1131" s="228" t="s">
        <v>1698</v>
      </c>
      <c r="G1131" s="215"/>
      <c r="H1131" s="215"/>
      <c r="I1131" s="218"/>
      <c r="J1131" s="229">
        <f>BK1131</f>
        <v>0</v>
      </c>
      <c r="K1131" s="215"/>
      <c r="L1131" s="220"/>
      <c r="M1131" s="221"/>
      <c r="N1131" s="222"/>
      <c r="O1131" s="222"/>
      <c r="P1131" s="223">
        <f>SUM(P1132:P1154)</f>
        <v>0</v>
      </c>
      <c r="Q1131" s="222"/>
      <c r="R1131" s="223">
        <f>SUM(R1132:R1154)</f>
        <v>0.20874155999999997</v>
      </c>
      <c r="S1131" s="222"/>
      <c r="T1131" s="224">
        <f>SUM(T1132:T1154)</f>
        <v>0</v>
      </c>
      <c r="U1131" s="12"/>
      <c r="V1131" s="12"/>
      <c r="W1131" s="12"/>
      <c r="X1131" s="12"/>
      <c r="Y1131" s="12"/>
      <c r="Z1131" s="12"/>
      <c r="AA1131" s="12"/>
      <c r="AB1131" s="12"/>
      <c r="AC1131" s="12"/>
      <c r="AD1131" s="12"/>
      <c r="AE1131" s="12"/>
      <c r="AR1131" s="225" t="s">
        <v>83</v>
      </c>
      <c r="AT1131" s="226" t="s">
        <v>73</v>
      </c>
      <c r="AU1131" s="226" t="s">
        <v>81</v>
      </c>
      <c r="AY1131" s="225" t="s">
        <v>259</v>
      </c>
      <c r="BK1131" s="227">
        <f>SUM(BK1132:BK1154)</f>
        <v>0</v>
      </c>
    </row>
    <row r="1132" s="2" customFormat="1" ht="21.75" customHeight="1">
      <c r="A1132" s="40"/>
      <c r="B1132" s="41"/>
      <c r="C1132" s="230" t="s">
        <v>1699</v>
      </c>
      <c r="D1132" s="230" t="s">
        <v>261</v>
      </c>
      <c r="E1132" s="231" t="s">
        <v>1700</v>
      </c>
      <c r="F1132" s="232" t="s">
        <v>1701</v>
      </c>
      <c r="G1132" s="233" t="s">
        <v>358</v>
      </c>
      <c r="H1132" s="234">
        <v>179.62000000000001</v>
      </c>
      <c r="I1132" s="235"/>
      <c r="J1132" s="236">
        <f>ROUND(I1132*H1132,2)</f>
        <v>0</v>
      </c>
      <c r="K1132" s="232" t="s">
        <v>265</v>
      </c>
      <c r="L1132" s="46"/>
      <c r="M1132" s="237" t="s">
        <v>21</v>
      </c>
      <c r="N1132" s="238" t="s">
        <v>46</v>
      </c>
      <c r="O1132" s="86"/>
      <c r="P1132" s="239">
        <f>O1132*H1132</f>
        <v>0</v>
      </c>
      <c r="Q1132" s="239">
        <v>0</v>
      </c>
      <c r="R1132" s="239">
        <f>Q1132*H1132</f>
        <v>0</v>
      </c>
      <c r="S1132" s="239">
        <v>0</v>
      </c>
      <c r="T1132" s="240">
        <f>S1132*H1132</f>
        <v>0</v>
      </c>
      <c r="U1132" s="40"/>
      <c r="V1132" s="40"/>
      <c r="W1132" s="40"/>
      <c r="X1132" s="40"/>
      <c r="Y1132" s="40"/>
      <c r="Z1132" s="40"/>
      <c r="AA1132" s="40"/>
      <c r="AB1132" s="40"/>
      <c r="AC1132" s="40"/>
      <c r="AD1132" s="40"/>
      <c r="AE1132" s="40"/>
      <c r="AR1132" s="241" t="s">
        <v>355</v>
      </c>
      <c r="AT1132" s="241" t="s">
        <v>261</v>
      </c>
      <c r="AU1132" s="241" t="s">
        <v>83</v>
      </c>
      <c r="AY1132" s="19" t="s">
        <v>259</v>
      </c>
      <c r="BE1132" s="242">
        <f>IF(N1132="základní",J1132,0)</f>
        <v>0</v>
      </c>
      <c r="BF1132" s="242">
        <f>IF(N1132="snížená",J1132,0)</f>
        <v>0</v>
      </c>
      <c r="BG1132" s="242">
        <f>IF(N1132="zákl. přenesená",J1132,0)</f>
        <v>0</v>
      </c>
      <c r="BH1132" s="242">
        <f>IF(N1132="sníž. přenesená",J1132,0)</f>
        <v>0</v>
      </c>
      <c r="BI1132" s="242">
        <f>IF(N1132="nulová",J1132,0)</f>
        <v>0</v>
      </c>
      <c r="BJ1132" s="19" t="s">
        <v>83</v>
      </c>
      <c r="BK1132" s="242">
        <f>ROUND(I1132*H1132,2)</f>
        <v>0</v>
      </c>
      <c r="BL1132" s="19" t="s">
        <v>355</v>
      </c>
      <c r="BM1132" s="241" t="s">
        <v>1702</v>
      </c>
    </row>
    <row r="1133" s="14" customFormat="1">
      <c r="A1133" s="14"/>
      <c r="B1133" s="257"/>
      <c r="C1133" s="258"/>
      <c r="D1133" s="243" t="s">
        <v>270</v>
      </c>
      <c r="E1133" s="259" t="s">
        <v>21</v>
      </c>
      <c r="F1133" s="260" t="s">
        <v>1703</v>
      </c>
      <c r="G1133" s="258"/>
      <c r="H1133" s="261">
        <v>179.62000000000001</v>
      </c>
      <c r="I1133" s="262"/>
      <c r="J1133" s="258"/>
      <c r="K1133" s="258"/>
      <c r="L1133" s="263"/>
      <c r="M1133" s="264"/>
      <c r="N1133" s="265"/>
      <c r="O1133" s="265"/>
      <c r="P1133" s="265"/>
      <c r="Q1133" s="265"/>
      <c r="R1133" s="265"/>
      <c r="S1133" s="265"/>
      <c r="T1133" s="266"/>
      <c r="U1133" s="14"/>
      <c r="V1133" s="14"/>
      <c r="W1133" s="14"/>
      <c r="X1133" s="14"/>
      <c r="Y1133" s="14"/>
      <c r="Z1133" s="14"/>
      <c r="AA1133" s="14"/>
      <c r="AB1133" s="14"/>
      <c r="AC1133" s="14"/>
      <c r="AD1133" s="14"/>
      <c r="AE1133" s="14"/>
      <c r="AT1133" s="267" t="s">
        <v>270</v>
      </c>
      <c r="AU1133" s="267" t="s">
        <v>83</v>
      </c>
      <c r="AV1133" s="14" t="s">
        <v>83</v>
      </c>
      <c r="AW1133" s="14" t="s">
        <v>34</v>
      </c>
      <c r="AX1133" s="14" t="s">
        <v>74</v>
      </c>
      <c r="AY1133" s="267" t="s">
        <v>259</v>
      </c>
    </row>
    <row r="1134" s="15" customFormat="1">
      <c r="A1134" s="15"/>
      <c r="B1134" s="268"/>
      <c r="C1134" s="269"/>
      <c r="D1134" s="243" t="s">
        <v>270</v>
      </c>
      <c r="E1134" s="270" t="s">
        <v>21</v>
      </c>
      <c r="F1134" s="271" t="s">
        <v>273</v>
      </c>
      <c r="G1134" s="269"/>
      <c r="H1134" s="272">
        <v>179.62000000000001</v>
      </c>
      <c r="I1134" s="273"/>
      <c r="J1134" s="269"/>
      <c r="K1134" s="269"/>
      <c r="L1134" s="274"/>
      <c r="M1134" s="275"/>
      <c r="N1134" s="276"/>
      <c r="O1134" s="276"/>
      <c r="P1134" s="276"/>
      <c r="Q1134" s="276"/>
      <c r="R1134" s="276"/>
      <c r="S1134" s="276"/>
      <c r="T1134" s="277"/>
      <c r="U1134" s="15"/>
      <c r="V1134" s="15"/>
      <c r="W1134" s="15"/>
      <c r="X1134" s="15"/>
      <c r="Y1134" s="15"/>
      <c r="Z1134" s="15"/>
      <c r="AA1134" s="15"/>
      <c r="AB1134" s="15"/>
      <c r="AC1134" s="15"/>
      <c r="AD1134" s="15"/>
      <c r="AE1134" s="15"/>
      <c r="AT1134" s="278" t="s">
        <v>270</v>
      </c>
      <c r="AU1134" s="278" t="s">
        <v>83</v>
      </c>
      <c r="AV1134" s="15" t="s">
        <v>266</v>
      </c>
      <c r="AW1134" s="15" t="s">
        <v>34</v>
      </c>
      <c r="AX1134" s="15" t="s">
        <v>81</v>
      </c>
      <c r="AY1134" s="278" t="s">
        <v>259</v>
      </c>
    </row>
    <row r="1135" s="2" customFormat="1" ht="33" customHeight="1">
      <c r="A1135" s="40"/>
      <c r="B1135" s="41"/>
      <c r="C1135" s="230" t="s">
        <v>1704</v>
      </c>
      <c r="D1135" s="230" t="s">
        <v>261</v>
      </c>
      <c r="E1135" s="231" t="s">
        <v>1705</v>
      </c>
      <c r="F1135" s="232" t="s">
        <v>1706</v>
      </c>
      <c r="G1135" s="233" t="s">
        <v>358</v>
      </c>
      <c r="H1135" s="234">
        <v>179.62000000000001</v>
      </c>
      <c r="I1135" s="235"/>
      <c r="J1135" s="236">
        <f>ROUND(I1135*H1135,2)</f>
        <v>0</v>
      </c>
      <c r="K1135" s="232" t="s">
        <v>265</v>
      </c>
      <c r="L1135" s="46"/>
      <c r="M1135" s="237" t="s">
        <v>21</v>
      </c>
      <c r="N1135" s="238" t="s">
        <v>46</v>
      </c>
      <c r="O1135" s="86"/>
      <c r="P1135" s="239">
        <f>O1135*H1135</f>
        <v>0</v>
      </c>
      <c r="Q1135" s="239">
        <v>0.00022000000000000001</v>
      </c>
      <c r="R1135" s="239">
        <f>Q1135*H1135</f>
        <v>0.0395164</v>
      </c>
      <c r="S1135" s="239">
        <v>0</v>
      </c>
      <c r="T1135" s="240">
        <f>S1135*H1135</f>
        <v>0</v>
      </c>
      <c r="U1135" s="40"/>
      <c r="V1135" s="40"/>
      <c r="W1135" s="40"/>
      <c r="X1135" s="40"/>
      <c r="Y1135" s="40"/>
      <c r="Z1135" s="40"/>
      <c r="AA1135" s="40"/>
      <c r="AB1135" s="40"/>
      <c r="AC1135" s="40"/>
      <c r="AD1135" s="40"/>
      <c r="AE1135" s="40"/>
      <c r="AR1135" s="241" t="s">
        <v>355</v>
      </c>
      <c r="AT1135" s="241" t="s">
        <v>261</v>
      </c>
      <c r="AU1135" s="241" t="s">
        <v>83</v>
      </c>
      <c r="AY1135" s="19" t="s">
        <v>259</v>
      </c>
      <c r="BE1135" s="242">
        <f>IF(N1135="základní",J1135,0)</f>
        <v>0</v>
      </c>
      <c r="BF1135" s="242">
        <f>IF(N1135="snížená",J1135,0)</f>
        <v>0</v>
      </c>
      <c r="BG1135" s="242">
        <f>IF(N1135="zákl. přenesená",J1135,0)</f>
        <v>0</v>
      </c>
      <c r="BH1135" s="242">
        <f>IF(N1135="sníž. přenesená",J1135,0)</f>
        <v>0</v>
      </c>
      <c r="BI1135" s="242">
        <f>IF(N1135="nulová",J1135,0)</f>
        <v>0</v>
      </c>
      <c r="BJ1135" s="19" t="s">
        <v>83</v>
      </c>
      <c r="BK1135" s="242">
        <f>ROUND(I1135*H1135,2)</f>
        <v>0</v>
      </c>
      <c r="BL1135" s="19" t="s">
        <v>355</v>
      </c>
      <c r="BM1135" s="241" t="s">
        <v>1707</v>
      </c>
    </row>
    <row r="1136" s="2" customFormat="1">
      <c r="A1136" s="40"/>
      <c r="B1136" s="41"/>
      <c r="C1136" s="42"/>
      <c r="D1136" s="243" t="s">
        <v>268</v>
      </c>
      <c r="E1136" s="42"/>
      <c r="F1136" s="244" t="s">
        <v>1708</v>
      </c>
      <c r="G1136" s="42"/>
      <c r="H1136" s="42"/>
      <c r="I1136" s="150"/>
      <c r="J1136" s="42"/>
      <c r="K1136" s="42"/>
      <c r="L1136" s="46"/>
      <c r="M1136" s="245"/>
      <c r="N1136" s="246"/>
      <c r="O1136" s="86"/>
      <c r="P1136" s="86"/>
      <c r="Q1136" s="86"/>
      <c r="R1136" s="86"/>
      <c r="S1136" s="86"/>
      <c r="T1136" s="87"/>
      <c r="U1136" s="40"/>
      <c r="V1136" s="40"/>
      <c r="W1136" s="40"/>
      <c r="X1136" s="40"/>
      <c r="Y1136" s="40"/>
      <c r="Z1136" s="40"/>
      <c r="AA1136" s="40"/>
      <c r="AB1136" s="40"/>
      <c r="AC1136" s="40"/>
      <c r="AD1136" s="40"/>
      <c r="AE1136" s="40"/>
      <c r="AT1136" s="19" t="s">
        <v>268</v>
      </c>
      <c r="AU1136" s="19" t="s">
        <v>83</v>
      </c>
    </row>
    <row r="1137" s="14" customFormat="1">
      <c r="A1137" s="14"/>
      <c r="B1137" s="257"/>
      <c r="C1137" s="258"/>
      <c r="D1137" s="243" t="s">
        <v>270</v>
      </c>
      <c r="E1137" s="259" t="s">
        <v>21</v>
      </c>
      <c r="F1137" s="260" t="s">
        <v>1709</v>
      </c>
      <c r="G1137" s="258"/>
      <c r="H1137" s="261">
        <v>137.5</v>
      </c>
      <c r="I1137" s="262"/>
      <c r="J1137" s="258"/>
      <c r="K1137" s="258"/>
      <c r="L1137" s="263"/>
      <c r="M1137" s="264"/>
      <c r="N1137" s="265"/>
      <c r="O1137" s="265"/>
      <c r="P1137" s="265"/>
      <c r="Q1137" s="265"/>
      <c r="R1137" s="265"/>
      <c r="S1137" s="265"/>
      <c r="T1137" s="266"/>
      <c r="U1137" s="14"/>
      <c r="V1137" s="14"/>
      <c r="W1137" s="14"/>
      <c r="X1137" s="14"/>
      <c r="Y1137" s="14"/>
      <c r="Z1137" s="14"/>
      <c r="AA1137" s="14"/>
      <c r="AB1137" s="14"/>
      <c r="AC1137" s="14"/>
      <c r="AD1137" s="14"/>
      <c r="AE1137" s="14"/>
      <c r="AT1137" s="267" t="s">
        <v>270</v>
      </c>
      <c r="AU1137" s="267" t="s">
        <v>83</v>
      </c>
      <c r="AV1137" s="14" t="s">
        <v>83</v>
      </c>
      <c r="AW1137" s="14" t="s">
        <v>34</v>
      </c>
      <c r="AX1137" s="14" t="s">
        <v>74</v>
      </c>
      <c r="AY1137" s="267" t="s">
        <v>259</v>
      </c>
    </row>
    <row r="1138" s="14" customFormat="1">
      <c r="A1138" s="14"/>
      <c r="B1138" s="257"/>
      <c r="C1138" s="258"/>
      <c r="D1138" s="243" t="s">
        <v>270</v>
      </c>
      <c r="E1138" s="259" t="s">
        <v>21</v>
      </c>
      <c r="F1138" s="260" t="s">
        <v>1710</v>
      </c>
      <c r="G1138" s="258"/>
      <c r="H1138" s="261">
        <v>16.847999999999999</v>
      </c>
      <c r="I1138" s="262"/>
      <c r="J1138" s="258"/>
      <c r="K1138" s="258"/>
      <c r="L1138" s="263"/>
      <c r="M1138" s="264"/>
      <c r="N1138" s="265"/>
      <c r="O1138" s="265"/>
      <c r="P1138" s="265"/>
      <c r="Q1138" s="265"/>
      <c r="R1138" s="265"/>
      <c r="S1138" s="265"/>
      <c r="T1138" s="266"/>
      <c r="U1138" s="14"/>
      <c r="V1138" s="14"/>
      <c r="W1138" s="14"/>
      <c r="X1138" s="14"/>
      <c r="Y1138" s="14"/>
      <c r="Z1138" s="14"/>
      <c r="AA1138" s="14"/>
      <c r="AB1138" s="14"/>
      <c r="AC1138" s="14"/>
      <c r="AD1138" s="14"/>
      <c r="AE1138" s="14"/>
      <c r="AT1138" s="267" t="s">
        <v>270</v>
      </c>
      <c r="AU1138" s="267" t="s">
        <v>83</v>
      </c>
      <c r="AV1138" s="14" t="s">
        <v>83</v>
      </c>
      <c r="AW1138" s="14" t="s">
        <v>34</v>
      </c>
      <c r="AX1138" s="14" t="s">
        <v>74</v>
      </c>
      <c r="AY1138" s="267" t="s">
        <v>259</v>
      </c>
    </row>
    <row r="1139" s="14" customFormat="1">
      <c r="A1139" s="14"/>
      <c r="B1139" s="257"/>
      <c r="C1139" s="258"/>
      <c r="D1139" s="243" t="s">
        <v>270</v>
      </c>
      <c r="E1139" s="259" t="s">
        <v>21</v>
      </c>
      <c r="F1139" s="260" t="s">
        <v>1711</v>
      </c>
      <c r="G1139" s="258"/>
      <c r="H1139" s="261">
        <v>14.976000000000001</v>
      </c>
      <c r="I1139" s="262"/>
      <c r="J1139" s="258"/>
      <c r="K1139" s="258"/>
      <c r="L1139" s="263"/>
      <c r="M1139" s="264"/>
      <c r="N1139" s="265"/>
      <c r="O1139" s="265"/>
      <c r="P1139" s="265"/>
      <c r="Q1139" s="265"/>
      <c r="R1139" s="265"/>
      <c r="S1139" s="265"/>
      <c r="T1139" s="266"/>
      <c r="U1139" s="14"/>
      <c r="V1139" s="14"/>
      <c r="W1139" s="14"/>
      <c r="X1139" s="14"/>
      <c r="Y1139" s="14"/>
      <c r="Z1139" s="14"/>
      <c r="AA1139" s="14"/>
      <c r="AB1139" s="14"/>
      <c r="AC1139" s="14"/>
      <c r="AD1139" s="14"/>
      <c r="AE1139" s="14"/>
      <c r="AT1139" s="267" t="s">
        <v>270</v>
      </c>
      <c r="AU1139" s="267" t="s">
        <v>83</v>
      </c>
      <c r="AV1139" s="14" t="s">
        <v>83</v>
      </c>
      <c r="AW1139" s="14" t="s">
        <v>34</v>
      </c>
      <c r="AX1139" s="14" t="s">
        <v>74</v>
      </c>
      <c r="AY1139" s="267" t="s">
        <v>259</v>
      </c>
    </row>
    <row r="1140" s="14" customFormat="1">
      <c r="A1140" s="14"/>
      <c r="B1140" s="257"/>
      <c r="C1140" s="258"/>
      <c r="D1140" s="243" t="s">
        <v>270</v>
      </c>
      <c r="E1140" s="259" t="s">
        <v>21</v>
      </c>
      <c r="F1140" s="260" t="s">
        <v>1712</v>
      </c>
      <c r="G1140" s="258"/>
      <c r="H1140" s="261">
        <v>10.295999999999999</v>
      </c>
      <c r="I1140" s="262"/>
      <c r="J1140" s="258"/>
      <c r="K1140" s="258"/>
      <c r="L1140" s="263"/>
      <c r="M1140" s="264"/>
      <c r="N1140" s="265"/>
      <c r="O1140" s="265"/>
      <c r="P1140" s="265"/>
      <c r="Q1140" s="265"/>
      <c r="R1140" s="265"/>
      <c r="S1140" s="265"/>
      <c r="T1140" s="266"/>
      <c r="U1140" s="14"/>
      <c r="V1140" s="14"/>
      <c r="W1140" s="14"/>
      <c r="X1140" s="14"/>
      <c r="Y1140" s="14"/>
      <c r="Z1140" s="14"/>
      <c r="AA1140" s="14"/>
      <c r="AB1140" s="14"/>
      <c r="AC1140" s="14"/>
      <c r="AD1140" s="14"/>
      <c r="AE1140" s="14"/>
      <c r="AT1140" s="267" t="s">
        <v>270</v>
      </c>
      <c r="AU1140" s="267" t="s">
        <v>83</v>
      </c>
      <c r="AV1140" s="14" t="s">
        <v>83</v>
      </c>
      <c r="AW1140" s="14" t="s">
        <v>34</v>
      </c>
      <c r="AX1140" s="14" t="s">
        <v>74</v>
      </c>
      <c r="AY1140" s="267" t="s">
        <v>259</v>
      </c>
    </row>
    <row r="1141" s="15" customFormat="1">
      <c r="A1141" s="15"/>
      <c r="B1141" s="268"/>
      <c r="C1141" s="269"/>
      <c r="D1141" s="243" t="s">
        <v>270</v>
      </c>
      <c r="E1141" s="270" t="s">
        <v>21</v>
      </c>
      <c r="F1141" s="271" t="s">
        <v>273</v>
      </c>
      <c r="G1141" s="269"/>
      <c r="H1141" s="272">
        <v>179.62000000000001</v>
      </c>
      <c r="I1141" s="273"/>
      <c r="J1141" s="269"/>
      <c r="K1141" s="269"/>
      <c r="L1141" s="274"/>
      <c r="M1141" s="275"/>
      <c r="N1141" s="276"/>
      <c r="O1141" s="276"/>
      <c r="P1141" s="276"/>
      <c r="Q1141" s="276"/>
      <c r="R1141" s="276"/>
      <c r="S1141" s="276"/>
      <c r="T1141" s="277"/>
      <c r="U1141" s="15"/>
      <c r="V1141" s="15"/>
      <c r="W1141" s="15"/>
      <c r="X1141" s="15"/>
      <c r="Y1141" s="15"/>
      <c r="Z1141" s="15"/>
      <c r="AA1141" s="15"/>
      <c r="AB1141" s="15"/>
      <c r="AC1141" s="15"/>
      <c r="AD1141" s="15"/>
      <c r="AE1141" s="15"/>
      <c r="AT1141" s="278" t="s">
        <v>270</v>
      </c>
      <c r="AU1141" s="278" t="s">
        <v>83</v>
      </c>
      <c r="AV1141" s="15" t="s">
        <v>266</v>
      </c>
      <c r="AW1141" s="15" t="s">
        <v>34</v>
      </c>
      <c r="AX1141" s="15" t="s">
        <v>81</v>
      </c>
      <c r="AY1141" s="278" t="s">
        <v>259</v>
      </c>
    </row>
    <row r="1142" s="2" customFormat="1" ht="16.5" customHeight="1">
      <c r="A1142" s="40"/>
      <c r="B1142" s="41"/>
      <c r="C1142" s="230" t="s">
        <v>1713</v>
      </c>
      <c r="D1142" s="230" t="s">
        <v>261</v>
      </c>
      <c r="E1142" s="231" t="s">
        <v>1714</v>
      </c>
      <c r="F1142" s="232" t="s">
        <v>1715</v>
      </c>
      <c r="G1142" s="233" t="s">
        <v>1716</v>
      </c>
      <c r="H1142" s="234">
        <v>14</v>
      </c>
      <c r="I1142" s="235"/>
      <c r="J1142" s="236">
        <f>ROUND(I1142*H1142,2)</f>
        <v>0</v>
      </c>
      <c r="K1142" s="232" t="s">
        <v>401</v>
      </c>
      <c r="L1142" s="46"/>
      <c r="M1142" s="237" t="s">
        <v>21</v>
      </c>
      <c r="N1142" s="238" t="s">
        <v>46</v>
      </c>
      <c r="O1142" s="86"/>
      <c r="P1142" s="239">
        <f>O1142*H1142</f>
        <v>0</v>
      </c>
      <c r="Q1142" s="239">
        <v>0</v>
      </c>
      <c r="R1142" s="239">
        <f>Q1142*H1142</f>
        <v>0</v>
      </c>
      <c r="S1142" s="239">
        <v>0</v>
      </c>
      <c r="T1142" s="240">
        <f>S1142*H1142</f>
        <v>0</v>
      </c>
      <c r="U1142" s="40"/>
      <c r="V1142" s="40"/>
      <c r="W1142" s="40"/>
      <c r="X1142" s="40"/>
      <c r="Y1142" s="40"/>
      <c r="Z1142" s="40"/>
      <c r="AA1142" s="40"/>
      <c r="AB1142" s="40"/>
      <c r="AC1142" s="40"/>
      <c r="AD1142" s="40"/>
      <c r="AE1142" s="40"/>
      <c r="AR1142" s="241" t="s">
        <v>355</v>
      </c>
      <c r="AT1142" s="241" t="s">
        <v>261</v>
      </c>
      <c r="AU1142" s="241" t="s">
        <v>83</v>
      </c>
      <c r="AY1142" s="19" t="s">
        <v>259</v>
      </c>
      <c r="BE1142" s="242">
        <f>IF(N1142="základní",J1142,0)</f>
        <v>0</v>
      </c>
      <c r="BF1142" s="242">
        <f>IF(N1142="snížená",J1142,0)</f>
        <v>0</v>
      </c>
      <c r="BG1142" s="242">
        <f>IF(N1142="zákl. přenesená",J1142,0)</f>
        <v>0</v>
      </c>
      <c r="BH1142" s="242">
        <f>IF(N1142="sníž. přenesená",J1142,0)</f>
        <v>0</v>
      </c>
      <c r="BI1142" s="242">
        <f>IF(N1142="nulová",J1142,0)</f>
        <v>0</v>
      </c>
      <c r="BJ1142" s="19" t="s">
        <v>83</v>
      </c>
      <c r="BK1142" s="242">
        <f>ROUND(I1142*H1142,2)</f>
        <v>0</v>
      </c>
      <c r="BL1142" s="19" t="s">
        <v>355</v>
      </c>
      <c r="BM1142" s="241" t="s">
        <v>1717</v>
      </c>
    </row>
    <row r="1143" s="2" customFormat="1" ht="21.75" customHeight="1">
      <c r="A1143" s="40"/>
      <c r="B1143" s="41"/>
      <c r="C1143" s="230" t="s">
        <v>1718</v>
      </c>
      <c r="D1143" s="230" t="s">
        <v>261</v>
      </c>
      <c r="E1143" s="231" t="s">
        <v>1719</v>
      </c>
      <c r="F1143" s="232" t="s">
        <v>1720</v>
      </c>
      <c r="G1143" s="233" t="s">
        <v>358</v>
      </c>
      <c r="H1143" s="234">
        <v>21.891999999999999</v>
      </c>
      <c r="I1143" s="235"/>
      <c r="J1143" s="236">
        <f>ROUND(I1143*H1143,2)</f>
        <v>0</v>
      </c>
      <c r="K1143" s="232" t="s">
        <v>265</v>
      </c>
      <c r="L1143" s="46"/>
      <c r="M1143" s="237" t="s">
        <v>21</v>
      </c>
      <c r="N1143" s="238" t="s">
        <v>46</v>
      </c>
      <c r="O1143" s="86"/>
      <c r="P1143" s="239">
        <f>O1143*H1143</f>
        <v>0</v>
      </c>
      <c r="Q1143" s="239">
        <v>0.0047999999999999996</v>
      </c>
      <c r="R1143" s="239">
        <f>Q1143*H1143</f>
        <v>0.10508159999999998</v>
      </c>
      <c r="S1143" s="239">
        <v>0</v>
      </c>
      <c r="T1143" s="240">
        <f>S1143*H1143</f>
        <v>0</v>
      </c>
      <c r="U1143" s="40"/>
      <c r="V1143" s="40"/>
      <c r="W1143" s="40"/>
      <c r="X1143" s="40"/>
      <c r="Y1143" s="40"/>
      <c r="Z1143" s="40"/>
      <c r="AA1143" s="40"/>
      <c r="AB1143" s="40"/>
      <c r="AC1143" s="40"/>
      <c r="AD1143" s="40"/>
      <c r="AE1143" s="40"/>
      <c r="AR1143" s="241" t="s">
        <v>355</v>
      </c>
      <c r="AT1143" s="241" t="s">
        <v>261</v>
      </c>
      <c r="AU1143" s="241" t="s">
        <v>83</v>
      </c>
      <c r="AY1143" s="19" t="s">
        <v>259</v>
      </c>
      <c r="BE1143" s="242">
        <f>IF(N1143="základní",J1143,0)</f>
        <v>0</v>
      </c>
      <c r="BF1143" s="242">
        <f>IF(N1143="snížená",J1143,0)</f>
        <v>0</v>
      </c>
      <c r="BG1143" s="242">
        <f>IF(N1143="zákl. přenesená",J1143,0)</f>
        <v>0</v>
      </c>
      <c r="BH1143" s="242">
        <f>IF(N1143="sníž. přenesená",J1143,0)</f>
        <v>0</v>
      </c>
      <c r="BI1143" s="242">
        <f>IF(N1143="nulová",J1143,0)</f>
        <v>0</v>
      </c>
      <c r="BJ1143" s="19" t="s">
        <v>83</v>
      </c>
      <c r="BK1143" s="242">
        <f>ROUND(I1143*H1143,2)</f>
        <v>0</v>
      </c>
      <c r="BL1143" s="19" t="s">
        <v>355</v>
      </c>
      <c r="BM1143" s="241" t="s">
        <v>1721</v>
      </c>
    </row>
    <row r="1144" s="13" customFormat="1">
      <c r="A1144" s="13"/>
      <c r="B1144" s="247"/>
      <c r="C1144" s="248"/>
      <c r="D1144" s="243" t="s">
        <v>270</v>
      </c>
      <c r="E1144" s="249" t="s">
        <v>21</v>
      </c>
      <c r="F1144" s="250" t="s">
        <v>1722</v>
      </c>
      <c r="G1144" s="248"/>
      <c r="H1144" s="249" t="s">
        <v>21</v>
      </c>
      <c r="I1144" s="251"/>
      <c r="J1144" s="248"/>
      <c r="K1144" s="248"/>
      <c r="L1144" s="252"/>
      <c r="M1144" s="253"/>
      <c r="N1144" s="254"/>
      <c r="O1144" s="254"/>
      <c r="P1144" s="254"/>
      <c r="Q1144" s="254"/>
      <c r="R1144" s="254"/>
      <c r="S1144" s="254"/>
      <c r="T1144" s="255"/>
      <c r="U1144" s="13"/>
      <c r="V1144" s="13"/>
      <c r="W1144" s="13"/>
      <c r="X1144" s="13"/>
      <c r="Y1144" s="13"/>
      <c r="Z1144" s="13"/>
      <c r="AA1144" s="13"/>
      <c r="AB1144" s="13"/>
      <c r="AC1144" s="13"/>
      <c r="AD1144" s="13"/>
      <c r="AE1144" s="13"/>
      <c r="AT1144" s="256" t="s">
        <v>270</v>
      </c>
      <c r="AU1144" s="256" t="s">
        <v>83</v>
      </c>
      <c r="AV1144" s="13" t="s">
        <v>81</v>
      </c>
      <c r="AW1144" s="13" t="s">
        <v>34</v>
      </c>
      <c r="AX1144" s="13" t="s">
        <v>74</v>
      </c>
      <c r="AY1144" s="256" t="s">
        <v>259</v>
      </c>
    </row>
    <row r="1145" s="14" customFormat="1">
      <c r="A1145" s="14"/>
      <c r="B1145" s="257"/>
      <c r="C1145" s="258"/>
      <c r="D1145" s="243" t="s">
        <v>270</v>
      </c>
      <c r="E1145" s="259" t="s">
        <v>21</v>
      </c>
      <c r="F1145" s="260" t="s">
        <v>1723</v>
      </c>
      <c r="G1145" s="258"/>
      <c r="H1145" s="261">
        <v>11</v>
      </c>
      <c r="I1145" s="262"/>
      <c r="J1145" s="258"/>
      <c r="K1145" s="258"/>
      <c r="L1145" s="263"/>
      <c r="M1145" s="264"/>
      <c r="N1145" s="265"/>
      <c r="O1145" s="265"/>
      <c r="P1145" s="265"/>
      <c r="Q1145" s="265"/>
      <c r="R1145" s="265"/>
      <c r="S1145" s="265"/>
      <c r="T1145" s="266"/>
      <c r="U1145" s="14"/>
      <c r="V1145" s="14"/>
      <c r="W1145" s="14"/>
      <c r="X1145" s="14"/>
      <c r="Y1145" s="14"/>
      <c r="Z1145" s="14"/>
      <c r="AA1145" s="14"/>
      <c r="AB1145" s="14"/>
      <c r="AC1145" s="14"/>
      <c r="AD1145" s="14"/>
      <c r="AE1145" s="14"/>
      <c r="AT1145" s="267" t="s">
        <v>270</v>
      </c>
      <c r="AU1145" s="267" t="s">
        <v>83</v>
      </c>
      <c r="AV1145" s="14" t="s">
        <v>83</v>
      </c>
      <c r="AW1145" s="14" t="s">
        <v>34</v>
      </c>
      <c r="AX1145" s="14" t="s">
        <v>74</v>
      </c>
      <c r="AY1145" s="267" t="s">
        <v>259</v>
      </c>
    </row>
    <row r="1146" s="14" customFormat="1">
      <c r="A1146" s="14"/>
      <c r="B1146" s="257"/>
      <c r="C1146" s="258"/>
      <c r="D1146" s="243" t="s">
        <v>270</v>
      </c>
      <c r="E1146" s="259" t="s">
        <v>21</v>
      </c>
      <c r="F1146" s="260" t="s">
        <v>1724</v>
      </c>
      <c r="G1146" s="258"/>
      <c r="H1146" s="261">
        <v>1.3999999999999999</v>
      </c>
      <c r="I1146" s="262"/>
      <c r="J1146" s="258"/>
      <c r="K1146" s="258"/>
      <c r="L1146" s="263"/>
      <c r="M1146" s="264"/>
      <c r="N1146" s="265"/>
      <c r="O1146" s="265"/>
      <c r="P1146" s="265"/>
      <c r="Q1146" s="265"/>
      <c r="R1146" s="265"/>
      <c r="S1146" s="265"/>
      <c r="T1146" s="266"/>
      <c r="U1146" s="14"/>
      <c r="V1146" s="14"/>
      <c r="W1146" s="14"/>
      <c r="X1146" s="14"/>
      <c r="Y1146" s="14"/>
      <c r="Z1146" s="14"/>
      <c r="AA1146" s="14"/>
      <c r="AB1146" s="14"/>
      <c r="AC1146" s="14"/>
      <c r="AD1146" s="14"/>
      <c r="AE1146" s="14"/>
      <c r="AT1146" s="267" t="s">
        <v>270</v>
      </c>
      <c r="AU1146" s="267" t="s">
        <v>83</v>
      </c>
      <c r="AV1146" s="14" t="s">
        <v>83</v>
      </c>
      <c r="AW1146" s="14" t="s">
        <v>34</v>
      </c>
      <c r="AX1146" s="14" t="s">
        <v>74</v>
      </c>
      <c r="AY1146" s="267" t="s">
        <v>259</v>
      </c>
    </row>
    <row r="1147" s="14" customFormat="1">
      <c r="A1147" s="14"/>
      <c r="B1147" s="257"/>
      <c r="C1147" s="258"/>
      <c r="D1147" s="243" t="s">
        <v>270</v>
      </c>
      <c r="E1147" s="259" t="s">
        <v>21</v>
      </c>
      <c r="F1147" s="260" t="s">
        <v>1725</v>
      </c>
      <c r="G1147" s="258"/>
      <c r="H1147" s="261">
        <v>2.3519999999999999</v>
      </c>
      <c r="I1147" s="262"/>
      <c r="J1147" s="258"/>
      <c r="K1147" s="258"/>
      <c r="L1147" s="263"/>
      <c r="M1147" s="264"/>
      <c r="N1147" s="265"/>
      <c r="O1147" s="265"/>
      <c r="P1147" s="265"/>
      <c r="Q1147" s="265"/>
      <c r="R1147" s="265"/>
      <c r="S1147" s="265"/>
      <c r="T1147" s="266"/>
      <c r="U1147" s="14"/>
      <c r="V1147" s="14"/>
      <c r="W1147" s="14"/>
      <c r="X1147" s="14"/>
      <c r="Y1147" s="14"/>
      <c r="Z1147" s="14"/>
      <c r="AA1147" s="14"/>
      <c r="AB1147" s="14"/>
      <c r="AC1147" s="14"/>
      <c r="AD1147" s="14"/>
      <c r="AE1147" s="14"/>
      <c r="AT1147" s="267" t="s">
        <v>270</v>
      </c>
      <c r="AU1147" s="267" t="s">
        <v>83</v>
      </c>
      <c r="AV1147" s="14" t="s">
        <v>83</v>
      </c>
      <c r="AW1147" s="14" t="s">
        <v>34</v>
      </c>
      <c r="AX1147" s="14" t="s">
        <v>74</v>
      </c>
      <c r="AY1147" s="267" t="s">
        <v>259</v>
      </c>
    </row>
    <row r="1148" s="13" customFormat="1">
      <c r="A1148" s="13"/>
      <c r="B1148" s="247"/>
      <c r="C1148" s="248"/>
      <c r="D1148" s="243" t="s">
        <v>270</v>
      </c>
      <c r="E1148" s="249" t="s">
        <v>21</v>
      </c>
      <c r="F1148" s="250" t="s">
        <v>493</v>
      </c>
      <c r="G1148" s="248"/>
      <c r="H1148" s="249" t="s">
        <v>21</v>
      </c>
      <c r="I1148" s="251"/>
      <c r="J1148" s="248"/>
      <c r="K1148" s="248"/>
      <c r="L1148" s="252"/>
      <c r="M1148" s="253"/>
      <c r="N1148" s="254"/>
      <c r="O1148" s="254"/>
      <c r="P1148" s="254"/>
      <c r="Q1148" s="254"/>
      <c r="R1148" s="254"/>
      <c r="S1148" s="254"/>
      <c r="T1148" s="255"/>
      <c r="U1148" s="13"/>
      <c r="V1148" s="13"/>
      <c r="W1148" s="13"/>
      <c r="X1148" s="13"/>
      <c r="Y1148" s="13"/>
      <c r="Z1148" s="13"/>
      <c r="AA1148" s="13"/>
      <c r="AB1148" s="13"/>
      <c r="AC1148" s="13"/>
      <c r="AD1148" s="13"/>
      <c r="AE1148" s="13"/>
      <c r="AT1148" s="256" t="s">
        <v>270</v>
      </c>
      <c r="AU1148" s="256" t="s">
        <v>83</v>
      </c>
      <c r="AV1148" s="13" t="s">
        <v>81</v>
      </c>
      <c r="AW1148" s="13" t="s">
        <v>34</v>
      </c>
      <c r="AX1148" s="13" t="s">
        <v>74</v>
      </c>
      <c r="AY1148" s="256" t="s">
        <v>259</v>
      </c>
    </row>
    <row r="1149" s="14" customFormat="1">
      <c r="A1149" s="14"/>
      <c r="B1149" s="257"/>
      <c r="C1149" s="258"/>
      <c r="D1149" s="243" t="s">
        <v>270</v>
      </c>
      <c r="E1149" s="259" t="s">
        <v>21</v>
      </c>
      <c r="F1149" s="260" t="s">
        <v>1726</v>
      </c>
      <c r="G1149" s="258"/>
      <c r="H1149" s="261">
        <v>5.8799999999999999</v>
      </c>
      <c r="I1149" s="262"/>
      <c r="J1149" s="258"/>
      <c r="K1149" s="258"/>
      <c r="L1149" s="263"/>
      <c r="M1149" s="264"/>
      <c r="N1149" s="265"/>
      <c r="O1149" s="265"/>
      <c r="P1149" s="265"/>
      <c r="Q1149" s="265"/>
      <c r="R1149" s="265"/>
      <c r="S1149" s="265"/>
      <c r="T1149" s="266"/>
      <c r="U1149" s="14"/>
      <c r="V1149" s="14"/>
      <c r="W1149" s="14"/>
      <c r="X1149" s="14"/>
      <c r="Y1149" s="14"/>
      <c r="Z1149" s="14"/>
      <c r="AA1149" s="14"/>
      <c r="AB1149" s="14"/>
      <c r="AC1149" s="14"/>
      <c r="AD1149" s="14"/>
      <c r="AE1149" s="14"/>
      <c r="AT1149" s="267" t="s">
        <v>270</v>
      </c>
      <c r="AU1149" s="267" t="s">
        <v>83</v>
      </c>
      <c r="AV1149" s="14" t="s">
        <v>83</v>
      </c>
      <c r="AW1149" s="14" t="s">
        <v>34</v>
      </c>
      <c r="AX1149" s="14" t="s">
        <v>74</v>
      </c>
      <c r="AY1149" s="267" t="s">
        <v>259</v>
      </c>
    </row>
    <row r="1150" s="14" customFormat="1">
      <c r="A1150" s="14"/>
      <c r="B1150" s="257"/>
      <c r="C1150" s="258"/>
      <c r="D1150" s="243" t="s">
        <v>270</v>
      </c>
      <c r="E1150" s="259" t="s">
        <v>21</v>
      </c>
      <c r="F1150" s="260" t="s">
        <v>1727</v>
      </c>
      <c r="G1150" s="258"/>
      <c r="H1150" s="261">
        <v>1.26</v>
      </c>
      <c r="I1150" s="262"/>
      <c r="J1150" s="258"/>
      <c r="K1150" s="258"/>
      <c r="L1150" s="263"/>
      <c r="M1150" s="264"/>
      <c r="N1150" s="265"/>
      <c r="O1150" s="265"/>
      <c r="P1150" s="265"/>
      <c r="Q1150" s="265"/>
      <c r="R1150" s="265"/>
      <c r="S1150" s="265"/>
      <c r="T1150" s="266"/>
      <c r="U1150" s="14"/>
      <c r="V1150" s="14"/>
      <c r="W1150" s="14"/>
      <c r="X1150" s="14"/>
      <c r="Y1150" s="14"/>
      <c r="Z1150" s="14"/>
      <c r="AA1150" s="14"/>
      <c r="AB1150" s="14"/>
      <c r="AC1150" s="14"/>
      <c r="AD1150" s="14"/>
      <c r="AE1150" s="14"/>
      <c r="AT1150" s="267" t="s">
        <v>270</v>
      </c>
      <c r="AU1150" s="267" t="s">
        <v>83</v>
      </c>
      <c r="AV1150" s="14" t="s">
        <v>83</v>
      </c>
      <c r="AW1150" s="14" t="s">
        <v>34</v>
      </c>
      <c r="AX1150" s="14" t="s">
        <v>74</v>
      </c>
      <c r="AY1150" s="267" t="s">
        <v>259</v>
      </c>
    </row>
    <row r="1151" s="15" customFormat="1">
      <c r="A1151" s="15"/>
      <c r="B1151" s="268"/>
      <c r="C1151" s="269"/>
      <c r="D1151" s="243" t="s">
        <v>270</v>
      </c>
      <c r="E1151" s="270" t="s">
        <v>21</v>
      </c>
      <c r="F1151" s="271" t="s">
        <v>273</v>
      </c>
      <c r="G1151" s="269"/>
      <c r="H1151" s="272">
        <v>21.891999999999999</v>
      </c>
      <c r="I1151" s="273"/>
      <c r="J1151" s="269"/>
      <c r="K1151" s="269"/>
      <c r="L1151" s="274"/>
      <c r="M1151" s="275"/>
      <c r="N1151" s="276"/>
      <c r="O1151" s="276"/>
      <c r="P1151" s="276"/>
      <c r="Q1151" s="276"/>
      <c r="R1151" s="276"/>
      <c r="S1151" s="276"/>
      <c r="T1151" s="277"/>
      <c r="U1151" s="15"/>
      <c r="V1151" s="15"/>
      <c r="W1151" s="15"/>
      <c r="X1151" s="15"/>
      <c r="Y1151" s="15"/>
      <c r="Z1151" s="15"/>
      <c r="AA1151" s="15"/>
      <c r="AB1151" s="15"/>
      <c r="AC1151" s="15"/>
      <c r="AD1151" s="15"/>
      <c r="AE1151" s="15"/>
      <c r="AT1151" s="278" t="s">
        <v>270</v>
      </c>
      <c r="AU1151" s="278" t="s">
        <v>83</v>
      </c>
      <c r="AV1151" s="15" t="s">
        <v>266</v>
      </c>
      <c r="AW1151" s="15" t="s">
        <v>34</v>
      </c>
      <c r="AX1151" s="15" t="s">
        <v>81</v>
      </c>
      <c r="AY1151" s="278" t="s">
        <v>259</v>
      </c>
    </row>
    <row r="1152" s="2" customFormat="1" ht="33" customHeight="1">
      <c r="A1152" s="40"/>
      <c r="B1152" s="41"/>
      <c r="C1152" s="230" t="s">
        <v>1728</v>
      </c>
      <c r="D1152" s="230" t="s">
        <v>261</v>
      </c>
      <c r="E1152" s="231" t="s">
        <v>1729</v>
      </c>
      <c r="F1152" s="232" t="s">
        <v>1730</v>
      </c>
      <c r="G1152" s="233" t="s">
        <v>358</v>
      </c>
      <c r="H1152" s="234">
        <v>21.891999999999999</v>
      </c>
      <c r="I1152" s="235"/>
      <c r="J1152" s="236">
        <f>ROUND(I1152*H1152,2)</f>
        <v>0</v>
      </c>
      <c r="K1152" s="232" t="s">
        <v>265</v>
      </c>
      <c r="L1152" s="46"/>
      <c r="M1152" s="237" t="s">
        <v>21</v>
      </c>
      <c r="N1152" s="238" t="s">
        <v>46</v>
      </c>
      <c r="O1152" s="86"/>
      <c r="P1152" s="239">
        <f>O1152*H1152</f>
        <v>0</v>
      </c>
      <c r="Q1152" s="239">
        <v>0.00012</v>
      </c>
      <c r="R1152" s="239">
        <f>Q1152*H1152</f>
        <v>0.0026270400000000002</v>
      </c>
      <c r="S1152" s="239">
        <v>0</v>
      </c>
      <c r="T1152" s="240">
        <f>S1152*H1152</f>
        <v>0</v>
      </c>
      <c r="U1152" s="40"/>
      <c r="V1152" s="40"/>
      <c r="W1152" s="40"/>
      <c r="X1152" s="40"/>
      <c r="Y1152" s="40"/>
      <c r="Z1152" s="40"/>
      <c r="AA1152" s="40"/>
      <c r="AB1152" s="40"/>
      <c r="AC1152" s="40"/>
      <c r="AD1152" s="40"/>
      <c r="AE1152" s="40"/>
      <c r="AR1152" s="241" t="s">
        <v>355</v>
      </c>
      <c r="AT1152" s="241" t="s">
        <v>261</v>
      </c>
      <c r="AU1152" s="241" t="s">
        <v>83</v>
      </c>
      <c r="AY1152" s="19" t="s">
        <v>259</v>
      </c>
      <c r="BE1152" s="242">
        <f>IF(N1152="základní",J1152,0)</f>
        <v>0</v>
      </c>
      <c r="BF1152" s="242">
        <f>IF(N1152="snížená",J1152,0)</f>
        <v>0</v>
      </c>
      <c r="BG1152" s="242">
        <f>IF(N1152="zákl. přenesená",J1152,0)</f>
        <v>0</v>
      </c>
      <c r="BH1152" s="242">
        <f>IF(N1152="sníž. přenesená",J1152,0)</f>
        <v>0</v>
      </c>
      <c r="BI1152" s="242">
        <f>IF(N1152="nulová",J1152,0)</f>
        <v>0</v>
      </c>
      <c r="BJ1152" s="19" t="s">
        <v>83</v>
      </c>
      <c r="BK1152" s="242">
        <f>ROUND(I1152*H1152,2)</f>
        <v>0</v>
      </c>
      <c r="BL1152" s="19" t="s">
        <v>355</v>
      </c>
      <c r="BM1152" s="241" t="s">
        <v>1731</v>
      </c>
    </row>
    <row r="1153" s="2" customFormat="1" ht="21.75" customHeight="1">
      <c r="A1153" s="40"/>
      <c r="B1153" s="41"/>
      <c r="C1153" s="230" t="s">
        <v>1732</v>
      </c>
      <c r="D1153" s="230" t="s">
        <v>261</v>
      </c>
      <c r="E1153" s="231" t="s">
        <v>1733</v>
      </c>
      <c r="F1153" s="232" t="s">
        <v>1734</v>
      </c>
      <c r="G1153" s="233" t="s">
        <v>358</v>
      </c>
      <c r="H1153" s="234">
        <v>21.891999999999999</v>
      </c>
      <c r="I1153" s="235"/>
      <c r="J1153" s="236">
        <f>ROUND(I1153*H1153,2)</f>
        <v>0</v>
      </c>
      <c r="K1153" s="232" t="s">
        <v>265</v>
      </c>
      <c r="L1153" s="46"/>
      <c r="M1153" s="237" t="s">
        <v>21</v>
      </c>
      <c r="N1153" s="238" t="s">
        <v>46</v>
      </c>
      <c r="O1153" s="86"/>
      <c r="P1153" s="239">
        <f>O1153*H1153</f>
        <v>0</v>
      </c>
      <c r="Q1153" s="239">
        <v>0.00031</v>
      </c>
      <c r="R1153" s="239">
        <f>Q1153*H1153</f>
        <v>0.0067865199999999999</v>
      </c>
      <c r="S1153" s="239">
        <v>0</v>
      </c>
      <c r="T1153" s="240">
        <f>S1153*H1153</f>
        <v>0</v>
      </c>
      <c r="U1153" s="40"/>
      <c r="V1153" s="40"/>
      <c r="W1153" s="40"/>
      <c r="X1153" s="40"/>
      <c r="Y1153" s="40"/>
      <c r="Z1153" s="40"/>
      <c r="AA1153" s="40"/>
      <c r="AB1153" s="40"/>
      <c r="AC1153" s="40"/>
      <c r="AD1153" s="40"/>
      <c r="AE1153" s="40"/>
      <c r="AR1153" s="241" t="s">
        <v>355</v>
      </c>
      <c r="AT1153" s="241" t="s">
        <v>261</v>
      </c>
      <c r="AU1153" s="241" t="s">
        <v>83</v>
      </c>
      <c r="AY1153" s="19" t="s">
        <v>259</v>
      </c>
      <c r="BE1153" s="242">
        <f>IF(N1153="základní",J1153,0)</f>
        <v>0</v>
      </c>
      <c r="BF1153" s="242">
        <f>IF(N1153="snížená",J1153,0)</f>
        <v>0</v>
      </c>
      <c r="BG1153" s="242">
        <f>IF(N1153="zákl. přenesená",J1153,0)</f>
        <v>0</v>
      </c>
      <c r="BH1153" s="242">
        <f>IF(N1153="sníž. přenesená",J1153,0)</f>
        <v>0</v>
      </c>
      <c r="BI1153" s="242">
        <f>IF(N1153="nulová",J1153,0)</f>
        <v>0</v>
      </c>
      <c r="BJ1153" s="19" t="s">
        <v>83</v>
      </c>
      <c r="BK1153" s="242">
        <f>ROUND(I1153*H1153,2)</f>
        <v>0</v>
      </c>
      <c r="BL1153" s="19" t="s">
        <v>355</v>
      </c>
      <c r="BM1153" s="241" t="s">
        <v>1735</v>
      </c>
    </row>
    <row r="1154" s="2" customFormat="1" ht="33" customHeight="1">
      <c r="A1154" s="40"/>
      <c r="B1154" s="41"/>
      <c r="C1154" s="230" t="s">
        <v>1736</v>
      </c>
      <c r="D1154" s="230" t="s">
        <v>261</v>
      </c>
      <c r="E1154" s="231" t="s">
        <v>1737</v>
      </c>
      <c r="F1154" s="232" t="s">
        <v>1738</v>
      </c>
      <c r="G1154" s="233" t="s">
        <v>358</v>
      </c>
      <c r="H1154" s="234">
        <v>21.891999999999999</v>
      </c>
      <c r="I1154" s="235"/>
      <c r="J1154" s="236">
        <f>ROUND(I1154*H1154,2)</f>
        <v>0</v>
      </c>
      <c r="K1154" s="232" t="s">
        <v>265</v>
      </c>
      <c r="L1154" s="46"/>
      <c r="M1154" s="237" t="s">
        <v>21</v>
      </c>
      <c r="N1154" s="238" t="s">
        <v>46</v>
      </c>
      <c r="O1154" s="86"/>
      <c r="P1154" s="239">
        <f>O1154*H1154</f>
        <v>0</v>
      </c>
      <c r="Q1154" s="239">
        <v>0.0025000000000000001</v>
      </c>
      <c r="R1154" s="239">
        <f>Q1154*H1154</f>
        <v>0.054730000000000001</v>
      </c>
      <c r="S1154" s="239">
        <v>0</v>
      </c>
      <c r="T1154" s="240">
        <f>S1154*H1154</f>
        <v>0</v>
      </c>
      <c r="U1154" s="40"/>
      <c r="V1154" s="40"/>
      <c r="W1154" s="40"/>
      <c r="X1154" s="40"/>
      <c r="Y1154" s="40"/>
      <c r="Z1154" s="40"/>
      <c r="AA1154" s="40"/>
      <c r="AB1154" s="40"/>
      <c r="AC1154" s="40"/>
      <c r="AD1154" s="40"/>
      <c r="AE1154" s="40"/>
      <c r="AR1154" s="241" t="s">
        <v>355</v>
      </c>
      <c r="AT1154" s="241" t="s">
        <v>261</v>
      </c>
      <c r="AU1154" s="241" t="s">
        <v>83</v>
      </c>
      <c r="AY1154" s="19" t="s">
        <v>259</v>
      </c>
      <c r="BE1154" s="242">
        <f>IF(N1154="základní",J1154,0)</f>
        <v>0</v>
      </c>
      <c r="BF1154" s="242">
        <f>IF(N1154="snížená",J1154,0)</f>
        <v>0</v>
      </c>
      <c r="BG1154" s="242">
        <f>IF(N1154="zákl. přenesená",J1154,0)</f>
        <v>0</v>
      </c>
      <c r="BH1154" s="242">
        <f>IF(N1154="sníž. přenesená",J1154,0)</f>
        <v>0</v>
      </c>
      <c r="BI1154" s="242">
        <f>IF(N1154="nulová",J1154,0)</f>
        <v>0</v>
      </c>
      <c r="BJ1154" s="19" t="s">
        <v>83</v>
      </c>
      <c r="BK1154" s="242">
        <f>ROUND(I1154*H1154,2)</f>
        <v>0</v>
      </c>
      <c r="BL1154" s="19" t="s">
        <v>355</v>
      </c>
      <c r="BM1154" s="241" t="s">
        <v>1739</v>
      </c>
    </row>
    <row r="1155" s="12" customFormat="1" ht="22.8" customHeight="1">
      <c r="A1155" s="12"/>
      <c r="B1155" s="214"/>
      <c r="C1155" s="215"/>
      <c r="D1155" s="216" t="s">
        <v>73</v>
      </c>
      <c r="E1155" s="228" t="s">
        <v>1740</v>
      </c>
      <c r="F1155" s="228" t="s">
        <v>1741</v>
      </c>
      <c r="G1155" s="215"/>
      <c r="H1155" s="215"/>
      <c r="I1155" s="218"/>
      <c r="J1155" s="229">
        <f>BK1155</f>
        <v>0</v>
      </c>
      <c r="K1155" s="215"/>
      <c r="L1155" s="220"/>
      <c r="M1155" s="221"/>
      <c r="N1155" s="222"/>
      <c r="O1155" s="222"/>
      <c r="P1155" s="223">
        <f>SUM(P1156:P1194)</f>
        <v>0</v>
      </c>
      <c r="Q1155" s="222"/>
      <c r="R1155" s="223">
        <f>SUM(R1156:R1194)</f>
        <v>1.9045106599999997</v>
      </c>
      <c r="S1155" s="222"/>
      <c r="T1155" s="224">
        <f>SUM(T1156:T1194)</f>
        <v>0.14863585999999998</v>
      </c>
      <c r="U1155" s="12"/>
      <c r="V1155" s="12"/>
      <c r="W1155" s="12"/>
      <c r="X1155" s="12"/>
      <c r="Y1155" s="12"/>
      <c r="Z1155" s="12"/>
      <c r="AA1155" s="12"/>
      <c r="AB1155" s="12"/>
      <c r="AC1155" s="12"/>
      <c r="AD1155" s="12"/>
      <c r="AE1155" s="12"/>
      <c r="AR1155" s="225" t="s">
        <v>83</v>
      </c>
      <c r="AT1155" s="226" t="s">
        <v>73</v>
      </c>
      <c r="AU1155" s="226" t="s">
        <v>81</v>
      </c>
      <c r="AY1155" s="225" t="s">
        <v>259</v>
      </c>
      <c r="BK1155" s="227">
        <f>SUM(BK1156:BK1194)</f>
        <v>0</v>
      </c>
    </row>
    <row r="1156" s="2" customFormat="1" ht="21.75" customHeight="1">
      <c r="A1156" s="40"/>
      <c r="B1156" s="41"/>
      <c r="C1156" s="230" t="s">
        <v>1742</v>
      </c>
      <c r="D1156" s="230" t="s">
        <v>261</v>
      </c>
      <c r="E1156" s="231" t="s">
        <v>1743</v>
      </c>
      <c r="F1156" s="232" t="s">
        <v>1744</v>
      </c>
      <c r="G1156" s="233" t="s">
        <v>358</v>
      </c>
      <c r="H1156" s="234">
        <v>409.69499999999999</v>
      </c>
      <c r="I1156" s="235"/>
      <c r="J1156" s="236">
        <f>ROUND(I1156*H1156,2)</f>
        <v>0</v>
      </c>
      <c r="K1156" s="232" t="s">
        <v>265</v>
      </c>
      <c r="L1156" s="46"/>
      <c r="M1156" s="237" t="s">
        <v>21</v>
      </c>
      <c r="N1156" s="238" t="s">
        <v>46</v>
      </c>
      <c r="O1156" s="86"/>
      <c r="P1156" s="239">
        <f>O1156*H1156</f>
        <v>0</v>
      </c>
      <c r="Q1156" s="239">
        <v>0</v>
      </c>
      <c r="R1156" s="239">
        <f>Q1156*H1156</f>
        <v>0</v>
      </c>
      <c r="S1156" s="239">
        <v>0.00014999999999999999</v>
      </c>
      <c r="T1156" s="240">
        <f>S1156*H1156</f>
        <v>0.061454249999999995</v>
      </c>
      <c r="U1156" s="40"/>
      <c r="V1156" s="40"/>
      <c r="W1156" s="40"/>
      <c r="X1156" s="40"/>
      <c r="Y1156" s="40"/>
      <c r="Z1156" s="40"/>
      <c r="AA1156" s="40"/>
      <c r="AB1156" s="40"/>
      <c r="AC1156" s="40"/>
      <c r="AD1156" s="40"/>
      <c r="AE1156" s="40"/>
      <c r="AR1156" s="241" t="s">
        <v>355</v>
      </c>
      <c r="AT1156" s="241" t="s">
        <v>261</v>
      </c>
      <c r="AU1156" s="241" t="s">
        <v>83</v>
      </c>
      <c r="AY1156" s="19" t="s">
        <v>259</v>
      </c>
      <c r="BE1156" s="242">
        <f>IF(N1156="základní",J1156,0)</f>
        <v>0</v>
      </c>
      <c r="BF1156" s="242">
        <f>IF(N1156="snížená",J1156,0)</f>
        <v>0</v>
      </c>
      <c r="BG1156" s="242">
        <f>IF(N1156="zákl. přenesená",J1156,0)</f>
        <v>0</v>
      </c>
      <c r="BH1156" s="242">
        <f>IF(N1156="sníž. přenesená",J1156,0)</f>
        <v>0</v>
      </c>
      <c r="BI1156" s="242">
        <f>IF(N1156="nulová",J1156,0)</f>
        <v>0</v>
      </c>
      <c r="BJ1156" s="19" t="s">
        <v>83</v>
      </c>
      <c r="BK1156" s="242">
        <f>ROUND(I1156*H1156,2)</f>
        <v>0</v>
      </c>
      <c r="BL1156" s="19" t="s">
        <v>355</v>
      </c>
      <c r="BM1156" s="241" t="s">
        <v>1745</v>
      </c>
    </row>
    <row r="1157" s="14" customFormat="1">
      <c r="A1157" s="14"/>
      <c r="B1157" s="257"/>
      <c r="C1157" s="258"/>
      <c r="D1157" s="243" t="s">
        <v>270</v>
      </c>
      <c r="E1157" s="259" t="s">
        <v>21</v>
      </c>
      <c r="F1157" s="260" t="s">
        <v>1746</v>
      </c>
      <c r="G1157" s="258"/>
      <c r="H1157" s="261">
        <v>409.69499999999999</v>
      </c>
      <c r="I1157" s="262"/>
      <c r="J1157" s="258"/>
      <c r="K1157" s="258"/>
      <c r="L1157" s="263"/>
      <c r="M1157" s="264"/>
      <c r="N1157" s="265"/>
      <c r="O1157" s="265"/>
      <c r="P1157" s="265"/>
      <c r="Q1157" s="265"/>
      <c r="R1157" s="265"/>
      <c r="S1157" s="265"/>
      <c r="T1157" s="266"/>
      <c r="U1157" s="14"/>
      <c r="V1157" s="14"/>
      <c r="W1157" s="14"/>
      <c r="X1157" s="14"/>
      <c r="Y1157" s="14"/>
      <c r="Z1157" s="14"/>
      <c r="AA1157" s="14"/>
      <c r="AB1157" s="14"/>
      <c r="AC1157" s="14"/>
      <c r="AD1157" s="14"/>
      <c r="AE1157" s="14"/>
      <c r="AT1157" s="267" t="s">
        <v>270</v>
      </c>
      <c r="AU1157" s="267" t="s">
        <v>83</v>
      </c>
      <c r="AV1157" s="14" t="s">
        <v>83</v>
      </c>
      <c r="AW1157" s="14" t="s">
        <v>34</v>
      </c>
      <c r="AX1157" s="14" t="s">
        <v>74</v>
      </c>
      <c r="AY1157" s="267" t="s">
        <v>259</v>
      </c>
    </row>
    <row r="1158" s="15" customFormat="1">
      <c r="A1158" s="15"/>
      <c r="B1158" s="268"/>
      <c r="C1158" s="269"/>
      <c r="D1158" s="243" t="s">
        <v>270</v>
      </c>
      <c r="E1158" s="270" t="s">
        <v>21</v>
      </c>
      <c r="F1158" s="271" t="s">
        <v>273</v>
      </c>
      <c r="G1158" s="269"/>
      <c r="H1158" s="272">
        <v>409.69499999999999</v>
      </c>
      <c r="I1158" s="273"/>
      <c r="J1158" s="269"/>
      <c r="K1158" s="269"/>
      <c r="L1158" s="274"/>
      <c r="M1158" s="275"/>
      <c r="N1158" s="276"/>
      <c r="O1158" s="276"/>
      <c r="P1158" s="276"/>
      <c r="Q1158" s="276"/>
      <c r="R1158" s="276"/>
      <c r="S1158" s="276"/>
      <c r="T1158" s="277"/>
      <c r="U1158" s="15"/>
      <c r="V1158" s="15"/>
      <c r="W1158" s="15"/>
      <c r="X1158" s="15"/>
      <c r="Y1158" s="15"/>
      <c r="Z1158" s="15"/>
      <c r="AA1158" s="15"/>
      <c r="AB1158" s="15"/>
      <c r="AC1158" s="15"/>
      <c r="AD1158" s="15"/>
      <c r="AE1158" s="15"/>
      <c r="AT1158" s="278" t="s">
        <v>270</v>
      </c>
      <c r="AU1158" s="278" t="s">
        <v>83</v>
      </c>
      <c r="AV1158" s="15" t="s">
        <v>266</v>
      </c>
      <c r="AW1158" s="15" t="s">
        <v>34</v>
      </c>
      <c r="AX1158" s="15" t="s">
        <v>81</v>
      </c>
      <c r="AY1158" s="278" t="s">
        <v>259</v>
      </c>
    </row>
    <row r="1159" s="2" customFormat="1" ht="16.5" customHeight="1">
      <c r="A1159" s="40"/>
      <c r="B1159" s="41"/>
      <c r="C1159" s="230" t="s">
        <v>1747</v>
      </c>
      <c r="D1159" s="230" t="s">
        <v>261</v>
      </c>
      <c r="E1159" s="231" t="s">
        <v>1748</v>
      </c>
      <c r="F1159" s="232" t="s">
        <v>1749</v>
      </c>
      <c r="G1159" s="233" t="s">
        <v>358</v>
      </c>
      <c r="H1159" s="234">
        <v>281.23099999999999</v>
      </c>
      <c r="I1159" s="235"/>
      <c r="J1159" s="236">
        <f>ROUND(I1159*H1159,2)</f>
        <v>0</v>
      </c>
      <c r="K1159" s="232" t="s">
        <v>265</v>
      </c>
      <c r="L1159" s="46"/>
      <c r="M1159" s="237" t="s">
        <v>21</v>
      </c>
      <c r="N1159" s="238" t="s">
        <v>46</v>
      </c>
      <c r="O1159" s="86"/>
      <c r="P1159" s="239">
        <f>O1159*H1159</f>
        <v>0</v>
      </c>
      <c r="Q1159" s="239">
        <v>0.001</v>
      </c>
      <c r="R1159" s="239">
        <f>Q1159*H1159</f>
        <v>0.28123100000000001</v>
      </c>
      <c r="S1159" s="239">
        <v>0.00031</v>
      </c>
      <c r="T1159" s="240">
        <f>S1159*H1159</f>
        <v>0.087181609999999993</v>
      </c>
      <c r="U1159" s="40"/>
      <c r="V1159" s="40"/>
      <c r="W1159" s="40"/>
      <c r="X1159" s="40"/>
      <c r="Y1159" s="40"/>
      <c r="Z1159" s="40"/>
      <c r="AA1159" s="40"/>
      <c r="AB1159" s="40"/>
      <c r="AC1159" s="40"/>
      <c r="AD1159" s="40"/>
      <c r="AE1159" s="40"/>
      <c r="AR1159" s="241" t="s">
        <v>355</v>
      </c>
      <c r="AT1159" s="241" t="s">
        <v>261</v>
      </c>
      <c r="AU1159" s="241" t="s">
        <v>83</v>
      </c>
      <c r="AY1159" s="19" t="s">
        <v>259</v>
      </c>
      <c r="BE1159" s="242">
        <f>IF(N1159="základní",J1159,0)</f>
        <v>0</v>
      </c>
      <c r="BF1159" s="242">
        <f>IF(N1159="snížená",J1159,0)</f>
        <v>0</v>
      </c>
      <c r="BG1159" s="242">
        <f>IF(N1159="zákl. přenesená",J1159,0)</f>
        <v>0</v>
      </c>
      <c r="BH1159" s="242">
        <f>IF(N1159="sníž. přenesená",J1159,0)</f>
        <v>0</v>
      </c>
      <c r="BI1159" s="242">
        <f>IF(N1159="nulová",J1159,0)</f>
        <v>0</v>
      </c>
      <c r="BJ1159" s="19" t="s">
        <v>83</v>
      </c>
      <c r="BK1159" s="242">
        <f>ROUND(I1159*H1159,2)</f>
        <v>0</v>
      </c>
      <c r="BL1159" s="19" t="s">
        <v>355</v>
      </c>
      <c r="BM1159" s="241" t="s">
        <v>1750</v>
      </c>
    </row>
    <row r="1160" s="2" customFormat="1">
      <c r="A1160" s="40"/>
      <c r="B1160" s="41"/>
      <c r="C1160" s="42"/>
      <c r="D1160" s="243" t="s">
        <v>268</v>
      </c>
      <c r="E1160" s="42"/>
      <c r="F1160" s="244" t="s">
        <v>1751</v>
      </c>
      <c r="G1160" s="42"/>
      <c r="H1160" s="42"/>
      <c r="I1160" s="150"/>
      <c r="J1160" s="42"/>
      <c r="K1160" s="42"/>
      <c r="L1160" s="46"/>
      <c r="M1160" s="245"/>
      <c r="N1160" s="246"/>
      <c r="O1160" s="86"/>
      <c r="P1160" s="86"/>
      <c r="Q1160" s="86"/>
      <c r="R1160" s="86"/>
      <c r="S1160" s="86"/>
      <c r="T1160" s="87"/>
      <c r="U1160" s="40"/>
      <c r="V1160" s="40"/>
      <c r="W1160" s="40"/>
      <c r="X1160" s="40"/>
      <c r="Y1160" s="40"/>
      <c r="Z1160" s="40"/>
      <c r="AA1160" s="40"/>
      <c r="AB1160" s="40"/>
      <c r="AC1160" s="40"/>
      <c r="AD1160" s="40"/>
      <c r="AE1160" s="40"/>
      <c r="AT1160" s="19" t="s">
        <v>268</v>
      </c>
      <c r="AU1160" s="19" t="s">
        <v>83</v>
      </c>
    </row>
    <row r="1161" s="14" customFormat="1">
      <c r="A1161" s="14"/>
      <c r="B1161" s="257"/>
      <c r="C1161" s="258"/>
      <c r="D1161" s="243" t="s">
        <v>270</v>
      </c>
      <c r="E1161" s="259" t="s">
        <v>21</v>
      </c>
      <c r="F1161" s="260" t="s">
        <v>188</v>
      </c>
      <c r="G1161" s="258"/>
      <c r="H1161" s="261">
        <v>281.23099999999999</v>
      </c>
      <c r="I1161" s="262"/>
      <c r="J1161" s="258"/>
      <c r="K1161" s="258"/>
      <c r="L1161" s="263"/>
      <c r="M1161" s="264"/>
      <c r="N1161" s="265"/>
      <c r="O1161" s="265"/>
      <c r="P1161" s="265"/>
      <c r="Q1161" s="265"/>
      <c r="R1161" s="265"/>
      <c r="S1161" s="265"/>
      <c r="T1161" s="266"/>
      <c r="U1161" s="14"/>
      <c r="V1161" s="14"/>
      <c r="W1161" s="14"/>
      <c r="X1161" s="14"/>
      <c r="Y1161" s="14"/>
      <c r="Z1161" s="14"/>
      <c r="AA1161" s="14"/>
      <c r="AB1161" s="14"/>
      <c r="AC1161" s="14"/>
      <c r="AD1161" s="14"/>
      <c r="AE1161" s="14"/>
      <c r="AT1161" s="267" t="s">
        <v>270</v>
      </c>
      <c r="AU1161" s="267" t="s">
        <v>83</v>
      </c>
      <c r="AV1161" s="14" t="s">
        <v>83</v>
      </c>
      <c r="AW1161" s="14" t="s">
        <v>34</v>
      </c>
      <c r="AX1161" s="14" t="s">
        <v>74</v>
      </c>
      <c r="AY1161" s="267" t="s">
        <v>259</v>
      </c>
    </row>
    <row r="1162" s="15" customFormat="1">
      <c r="A1162" s="15"/>
      <c r="B1162" s="268"/>
      <c r="C1162" s="269"/>
      <c r="D1162" s="243" t="s">
        <v>270</v>
      </c>
      <c r="E1162" s="270" t="s">
        <v>21</v>
      </c>
      <c r="F1162" s="271" t="s">
        <v>273</v>
      </c>
      <c r="G1162" s="269"/>
      <c r="H1162" s="272">
        <v>281.23099999999999</v>
      </c>
      <c r="I1162" s="273"/>
      <c r="J1162" s="269"/>
      <c r="K1162" s="269"/>
      <c r="L1162" s="274"/>
      <c r="M1162" s="275"/>
      <c r="N1162" s="276"/>
      <c r="O1162" s="276"/>
      <c r="P1162" s="276"/>
      <c r="Q1162" s="276"/>
      <c r="R1162" s="276"/>
      <c r="S1162" s="276"/>
      <c r="T1162" s="277"/>
      <c r="U1162" s="15"/>
      <c r="V1162" s="15"/>
      <c r="W1162" s="15"/>
      <c r="X1162" s="15"/>
      <c r="Y1162" s="15"/>
      <c r="Z1162" s="15"/>
      <c r="AA1162" s="15"/>
      <c r="AB1162" s="15"/>
      <c r="AC1162" s="15"/>
      <c r="AD1162" s="15"/>
      <c r="AE1162" s="15"/>
      <c r="AT1162" s="278" t="s">
        <v>270</v>
      </c>
      <c r="AU1162" s="278" t="s">
        <v>83</v>
      </c>
      <c r="AV1162" s="15" t="s">
        <v>266</v>
      </c>
      <c r="AW1162" s="15" t="s">
        <v>34</v>
      </c>
      <c r="AX1162" s="15" t="s">
        <v>81</v>
      </c>
      <c r="AY1162" s="278" t="s">
        <v>259</v>
      </c>
    </row>
    <row r="1163" s="2" customFormat="1" ht="33" customHeight="1">
      <c r="A1163" s="40"/>
      <c r="B1163" s="41"/>
      <c r="C1163" s="230" t="s">
        <v>1752</v>
      </c>
      <c r="D1163" s="230" t="s">
        <v>261</v>
      </c>
      <c r="E1163" s="231" t="s">
        <v>1753</v>
      </c>
      <c r="F1163" s="232" t="s">
        <v>1754</v>
      </c>
      <c r="G1163" s="233" t="s">
        <v>358</v>
      </c>
      <c r="H1163" s="234">
        <v>281.23099999999999</v>
      </c>
      <c r="I1163" s="235"/>
      <c r="J1163" s="236">
        <f>ROUND(I1163*H1163,2)</f>
        <v>0</v>
      </c>
      <c r="K1163" s="232" t="s">
        <v>265</v>
      </c>
      <c r="L1163" s="46"/>
      <c r="M1163" s="237" t="s">
        <v>21</v>
      </c>
      <c r="N1163" s="238" t="s">
        <v>46</v>
      </c>
      <c r="O1163" s="86"/>
      <c r="P1163" s="239">
        <f>O1163*H1163</f>
        <v>0</v>
      </c>
      <c r="Q1163" s="239">
        <v>0.0044999999999999997</v>
      </c>
      <c r="R1163" s="239">
        <f>Q1163*H1163</f>
        <v>1.2655394999999998</v>
      </c>
      <c r="S1163" s="239">
        <v>0</v>
      </c>
      <c r="T1163" s="240">
        <f>S1163*H1163</f>
        <v>0</v>
      </c>
      <c r="U1163" s="40"/>
      <c r="V1163" s="40"/>
      <c r="W1163" s="40"/>
      <c r="X1163" s="40"/>
      <c r="Y1163" s="40"/>
      <c r="Z1163" s="40"/>
      <c r="AA1163" s="40"/>
      <c r="AB1163" s="40"/>
      <c r="AC1163" s="40"/>
      <c r="AD1163" s="40"/>
      <c r="AE1163" s="40"/>
      <c r="AR1163" s="241" t="s">
        <v>355</v>
      </c>
      <c r="AT1163" s="241" t="s">
        <v>261</v>
      </c>
      <c r="AU1163" s="241" t="s">
        <v>83</v>
      </c>
      <c r="AY1163" s="19" t="s">
        <v>259</v>
      </c>
      <c r="BE1163" s="242">
        <f>IF(N1163="základní",J1163,0)</f>
        <v>0</v>
      </c>
      <c r="BF1163" s="242">
        <f>IF(N1163="snížená",J1163,0)</f>
        <v>0</v>
      </c>
      <c r="BG1163" s="242">
        <f>IF(N1163="zákl. přenesená",J1163,0)</f>
        <v>0</v>
      </c>
      <c r="BH1163" s="242">
        <f>IF(N1163="sníž. přenesená",J1163,0)</f>
        <v>0</v>
      </c>
      <c r="BI1163" s="242">
        <f>IF(N1163="nulová",J1163,0)</f>
        <v>0</v>
      </c>
      <c r="BJ1163" s="19" t="s">
        <v>83</v>
      </c>
      <c r="BK1163" s="242">
        <f>ROUND(I1163*H1163,2)</f>
        <v>0</v>
      </c>
      <c r="BL1163" s="19" t="s">
        <v>355</v>
      </c>
      <c r="BM1163" s="241" t="s">
        <v>1755</v>
      </c>
    </row>
    <row r="1164" s="14" customFormat="1">
      <c r="A1164" s="14"/>
      <c r="B1164" s="257"/>
      <c r="C1164" s="258"/>
      <c r="D1164" s="243" t="s">
        <v>270</v>
      </c>
      <c r="E1164" s="259" t="s">
        <v>21</v>
      </c>
      <c r="F1164" s="260" t="s">
        <v>188</v>
      </c>
      <c r="G1164" s="258"/>
      <c r="H1164" s="261">
        <v>281.23099999999999</v>
      </c>
      <c r="I1164" s="262"/>
      <c r="J1164" s="258"/>
      <c r="K1164" s="258"/>
      <c r="L1164" s="263"/>
      <c r="M1164" s="264"/>
      <c r="N1164" s="265"/>
      <c r="O1164" s="265"/>
      <c r="P1164" s="265"/>
      <c r="Q1164" s="265"/>
      <c r="R1164" s="265"/>
      <c r="S1164" s="265"/>
      <c r="T1164" s="266"/>
      <c r="U1164" s="14"/>
      <c r="V1164" s="14"/>
      <c r="W1164" s="14"/>
      <c r="X1164" s="14"/>
      <c r="Y1164" s="14"/>
      <c r="Z1164" s="14"/>
      <c r="AA1164" s="14"/>
      <c r="AB1164" s="14"/>
      <c r="AC1164" s="14"/>
      <c r="AD1164" s="14"/>
      <c r="AE1164" s="14"/>
      <c r="AT1164" s="267" t="s">
        <v>270</v>
      </c>
      <c r="AU1164" s="267" t="s">
        <v>83</v>
      </c>
      <c r="AV1164" s="14" t="s">
        <v>83</v>
      </c>
      <c r="AW1164" s="14" t="s">
        <v>34</v>
      </c>
      <c r="AX1164" s="14" t="s">
        <v>74</v>
      </c>
      <c r="AY1164" s="267" t="s">
        <v>259</v>
      </c>
    </row>
    <row r="1165" s="15" customFormat="1">
      <c r="A1165" s="15"/>
      <c r="B1165" s="268"/>
      <c r="C1165" s="269"/>
      <c r="D1165" s="243" t="s">
        <v>270</v>
      </c>
      <c r="E1165" s="270" t="s">
        <v>21</v>
      </c>
      <c r="F1165" s="271" t="s">
        <v>273</v>
      </c>
      <c r="G1165" s="269"/>
      <c r="H1165" s="272">
        <v>281.23099999999999</v>
      </c>
      <c r="I1165" s="273"/>
      <c r="J1165" s="269"/>
      <c r="K1165" s="269"/>
      <c r="L1165" s="274"/>
      <c r="M1165" s="275"/>
      <c r="N1165" s="276"/>
      <c r="O1165" s="276"/>
      <c r="P1165" s="276"/>
      <c r="Q1165" s="276"/>
      <c r="R1165" s="276"/>
      <c r="S1165" s="276"/>
      <c r="T1165" s="277"/>
      <c r="U1165" s="15"/>
      <c r="V1165" s="15"/>
      <c r="W1165" s="15"/>
      <c r="X1165" s="15"/>
      <c r="Y1165" s="15"/>
      <c r="Z1165" s="15"/>
      <c r="AA1165" s="15"/>
      <c r="AB1165" s="15"/>
      <c r="AC1165" s="15"/>
      <c r="AD1165" s="15"/>
      <c r="AE1165" s="15"/>
      <c r="AT1165" s="278" t="s">
        <v>270</v>
      </c>
      <c r="AU1165" s="278" t="s">
        <v>83</v>
      </c>
      <c r="AV1165" s="15" t="s">
        <v>266</v>
      </c>
      <c r="AW1165" s="15" t="s">
        <v>34</v>
      </c>
      <c r="AX1165" s="15" t="s">
        <v>81</v>
      </c>
      <c r="AY1165" s="278" t="s">
        <v>259</v>
      </c>
    </row>
    <row r="1166" s="2" customFormat="1" ht="33" customHeight="1">
      <c r="A1166" s="40"/>
      <c r="B1166" s="41"/>
      <c r="C1166" s="230" t="s">
        <v>1756</v>
      </c>
      <c r="D1166" s="230" t="s">
        <v>261</v>
      </c>
      <c r="E1166" s="231" t="s">
        <v>1757</v>
      </c>
      <c r="F1166" s="232" t="s">
        <v>1758</v>
      </c>
      <c r="G1166" s="233" t="s">
        <v>358</v>
      </c>
      <c r="H1166" s="234">
        <v>50.651000000000003</v>
      </c>
      <c r="I1166" s="235"/>
      <c r="J1166" s="236">
        <f>ROUND(I1166*H1166,2)</f>
        <v>0</v>
      </c>
      <c r="K1166" s="232" t="s">
        <v>265</v>
      </c>
      <c r="L1166" s="46"/>
      <c r="M1166" s="237" t="s">
        <v>21</v>
      </c>
      <c r="N1166" s="238" t="s">
        <v>46</v>
      </c>
      <c r="O1166" s="86"/>
      <c r="P1166" s="239">
        <f>O1166*H1166</f>
        <v>0</v>
      </c>
      <c r="Q1166" s="239">
        <v>0</v>
      </c>
      <c r="R1166" s="239">
        <f>Q1166*H1166</f>
        <v>0</v>
      </c>
      <c r="S1166" s="239">
        <v>0</v>
      </c>
      <c r="T1166" s="240">
        <f>S1166*H1166</f>
        <v>0</v>
      </c>
      <c r="U1166" s="40"/>
      <c r="V1166" s="40"/>
      <c r="W1166" s="40"/>
      <c r="X1166" s="40"/>
      <c r="Y1166" s="40"/>
      <c r="Z1166" s="40"/>
      <c r="AA1166" s="40"/>
      <c r="AB1166" s="40"/>
      <c r="AC1166" s="40"/>
      <c r="AD1166" s="40"/>
      <c r="AE1166" s="40"/>
      <c r="AR1166" s="241" t="s">
        <v>355</v>
      </c>
      <c r="AT1166" s="241" t="s">
        <v>261</v>
      </c>
      <c r="AU1166" s="241" t="s">
        <v>83</v>
      </c>
      <c r="AY1166" s="19" t="s">
        <v>259</v>
      </c>
      <c r="BE1166" s="242">
        <f>IF(N1166="základní",J1166,0)</f>
        <v>0</v>
      </c>
      <c r="BF1166" s="242">
        <f>IF(N1166="snížená",J1166,0)</f>
        <v>0</v>
      </c>
      <c r="BG1166" s="242">
        <f>IF(N1166="zákl. přenesená",J1166,0)</f>
        <v>0</v>
      </c>
      <c r="BH1166" s="242">
        <f>IF(N1166="sníž. přenesená",J1166,0)</f>
        <v>0</v>
      </c>
      <c r="BI1166" s="242">
        <f>IF(N1166="nulová",J1166,0)</f>
        <v>0</v>
      </c>
      <c r="BJ1166" s="19" t="s">
        <v>83</v>
      </c>
      <c r="BK1166" s="242">
        <f>ROUND(I1166*H1166,2)</f>
        <v>0</v>
      </c>
      <c r="BL1166" s="19" t="s">
        <v>355</v>
      </c>
      <c r="BM1166" s="241" t="s">
        <v>1759</v>
      </c>
    </row>
    <row r="1167" s="2" customFormat="1">
      <c r="A1167" s="40"/>
      <c r="B1167" s="41"/>
      <c r="C1167" s="42"/>
      <c r="D1167" s="243" t="s">
        <v>268</v>
      </c>
      <c r="E1167" s="42"/>
      <c r="F1167" s="244" t="s">
        <v>1760</v>
      </c>
      <c r="G1167" s="42"/>
      <c r="H1167" s="42"/>
      <c r="I1167" s="150"/>
      <c r="J1167" s="42"/>
      <c r="K1167" s="42"/>
      <c r="L1167" s="46"/>
      <c r="M1167" s="245"/>
      <c r="N1167" s="246"/>
      <c r="O1167" s="86"/>
      <c r="P1167" s="86"/>
      <c r="Q1167" s="86"/>
      <c r="R1167" s="86"/>
      <c r="S1167" s="86"/>
      <c r="T1167" s="87"/>
      <c r="U1167" s="40"/>
      <c r="V1167" s="40"/>
      <c r="W1167" s="40"/>
      <c r="X1167" s="40"/>
      <c r="Y1167" s="40"/>
      <c r="Z1167" s="40"/>
      <c r="AA1167" s="40"/>
      <c r="AB1167" s="40"/>
      <c r="AC1167" s="40"/>
      <c r="AD1167" s="40"/>
      <c r="AE1167" s="40"/>
      <c r="AT1167" s="19" t="s">
        <v>268</v>
      </c>
      <c r="AU1167" s="19" t="s">
        <v>83</v>
      </c>
    </row>
    <row r="1168" s="14" customFormat="1">
      <c r="A1168" s="14"/>
      <c r="B1168" s="257"/>
      <c r="C1168" s="258"/>
      <c r="D1168" s="243" t="s">
        <v>270</v>
      </c>
      <c r="E1168" s="259" t="s">
        <v>21</v>
      </c>
      <c r="F1168" s="260" t="s">
        <v>1761</v>
      </c>
      <c r="G1168" s="258"/>
      <c r="H1168" s="261">
        <v>1</v>
      </c>
      <c r="I1168" s="262"/>
      <c r="J1168" s="258"/>
      <c r="K1168" s="258"/>
      <c r="L1168" s="263"/>
      <c r="M1168" s="264"/>
      <c r="N1168" s="265"/>
      <c r="O1168" s="265"/>
      <c r="P1168" s="265"/>
      <c r="Q1168" s="265"/>
      <c r="R1168" s="265"/>
      <c r="S1168" s="265"/>
      <c r="T1168" s="266"/>
      <c r="U1168" s="14"/>
      <c r="V1168" s="14"/>
      <c r="W1168" s="14"/>
      <c r="X1168" s="14"/>
      <c r="Y1168" s="14"/>
      <c r="Z1168" s="14"/>
      <c r="AA1168" s="14"/>
      <c r="AB1168" s="14"/>
      <c r="AC1168" s="14"/>
      <c r="AD1168" s="14"/>
      <c r="AE1168" s="14"/>
      <c r="AT1168" s="267" t="s">
        <v>270</v>
      </c>
      <c r="AU1168" s="267" t="s">
        <v>83</v>
      </c>
      <c r="AV1168" s="14" t="s">
        <v>83</v>
      </c>
      <c r="AW1168" s="14" t="s">
        <v>34</v>
      </c>
      <c r="AX1168" s="14" t="s">
        <v>74</v>
      </c>
      <c r="AY1168" s="267" t="s">
        <v>259</v>
      </c>
    </row>
    <row r="1169" s="14" customFormat="1">
      <c r="A1169" s="14"/>
      <c r="B1169" s="257"/>
      <c r="C1169" s="258"/>
      <c r="D1169" s="243" t="s">
        <v>270</v>
      </c>
      <c r="E1169" s="259" t="s">
        <v>21</v>
      </c>
      <c r="F1169" s="260" t="s">
        <v>1762</v>
      </c>
      <c r="G1169" s="258"/>
      <c r="H1169" s="261">
        <v>1.823</v>
      </c>
      <c r="I1169" s="262"/>
      <c r="J1169" s="258"/>
      <c r="K1169" s="258"/>
      <c r="L1169" s="263"/>
      <c r="M1169" s="264"/>
      <c r="N1169" s="265"/>
      <c r="O1169" s="265"/>
      <c r="P1169" s="265"/>
      <c r="Q1169" s="265"/>
      <c r="R1169" s="265"/>
      <c r="S1169" s="265"/>
      <c r="T1169" s="266"/>
      <c r="U1169" s="14"/>
      <c r="V1169" s="14"/>
      <c r="W1169" s="14"/>
      <c r="X1169" s="14"/>
      <c r="Y1169" s="14"/>
      <c r="Z1169" s="14"/>
      <c r="AA1169" s="14"/>
      <c r="AB1169" s="14"/>
      <c r="AC1169" s="14"/>
      <c r="AD1169" s="14"/>
      <c r="AE1169" s="14"/>
      <c r="AT1169" s="267" t="s">
        <v>270</v>
      </c>
      <c r="AU1169" s="267" t="s">
        <v>83</v>
      </c>
      <c r="AV1169" s="14" t="s">
        <v>83</v>
      </c>
      <c r="AW1169" s="14" t="s">
        <v>34</v>
      </c>
      <c r="AX1169" s="14" t="s">
        <v>74</v>
      </c>
      <c r="AY1169" s="267" t="s">
        <v>259</v>
      </c>
    </row>
    <row r="1170" s="14" customFormat="1">
      <c r="A1170" s="14"/>
      <c r="B1170" s="257"/>
      <c r="C1170" s="258"/>
      <c r="D1170" s="243" t="s">
        <v>270</v>
      </c>
      <c r="E1170" s="259" t="s">
        <v>21</v>
      </c>
      <c r="F1170" s="260" t="s">
        <v>1763</v>
      </c>
      <c r="G1170" s="258"/>
      <c r="H1170" s="261">
        <v>2.0129999999999999</v>
      </c>
      <c r="I1170" s="262"/>
      <c r="J1170" s="258"/>
      <c r="K1170" s="258"/>
      <c r="L1170" s="263"/>
      <c r="M1170" s="264"/>
      <c r="N1170" s="265"/>
      <c r="O1170" s="265"/>
      <c r="P1170" s="265"/>
      <c r="Q1170" s="265"/>
      <c r="R1170" s="265"/>
      <c r="S1170" s="265"/>
      <c r="T1170" s="266"/>
      <c r="U1170" s="14"/>
      <c r="V1170" s="14"/>
      <c r="W1170" s="14"/>
      <c r="X1170" s="14"/>
      <c r="Y1170" s="14"/>
      <c r="Z1170" s="14"/>
      <c r="AA1170" s="14"/>
      <c r="AB1170" s="14"/>
      <c r="AC1170" s="14"/>
      <c r="AD1170" s="14"/>
      <c r="AE1170" s="14"/>
      <c r="AT1170" s="267" t="s">
        <v>270</v>
      </c>
      <c r="AU1170" s="267" t="s">
        <v>83</v>
      </c>
      <c r="AV1170" s="14" t="s">
        <v>83</v>
      </c>
      <c r="AW1170" s="14" t="s">
        <v>34</v>
      </c>
      <c r="AX1170" s="14" t="s">
        <v>74</v>
      </c>
      <c r="AY1170" s="267" t="s">
        <v>259</v>
      </c>
    </row>
    <row r="1171" s="14" customFormat="1">
      <c r="A1171" s="14"/>
      <c r="B1171" s="257"/>
      <c r="C1171" s="258"/>
      <c r="D1171" s="243" t="s">
        <v>270</v>
      </c>
      <c r="E1171" s="259" t="s">
        <v>21</v>
      </c>
      <c r="F1171" s="260" t="s">
        <v>746</v>
      </c>
      <c r="G1171" s="258"/>
      <c r="H1171" s="261">
        <v>5.6699999999999999</v>
      </c>
      <c r="I1171" s="262"/>
      <c r="J1171" s="258"/>
      <c r="K1171" s="258"/>
      <c r="L1171" s="263"/>
      <c r="M1171" s="264"/>
      <c r="N1171" s="265"/>
      <c r="O1171" s="265"/>
      <c r="P1171" s="265"/>
      <c r="Q1171" s="265"/>
      <c r="R1171" s="265"/>
      <c r="S1171" s="265"/>
      <c r="T1171" s="266"/>
      <c r="U1171" s="14"/>
      <c r="V1171" s="14"/>
      <c r="W1171" s="14"/>
      <c r="X1171" s="14"/>
      <c r="Y1171" s="14"/>
      <c r="Z1171" s="14"/>
      <c r="AA1171" s="14"/>
      <c r="AB1171" s="14"/>
      <c r="AC1171" s="14"/>
      <c r="AD1171" s="14"/>
      <c r="AE1171" s="14"/>
      <c r="AT1171" s="267" t="s">
        <v>270</v>
      </c>
      <c r="AU1171" s="267" t="s">
        <v>83</v>
      </c>
      <c r="AV1171" s="14" t="s">
        <v>83</v>
      </c>
      <c r="AW1171" s="14" t="s">
        <v>34</v>
      </c>
      <c r="AX1171" s="14" t="s">
        <v>74</v>
      </c>
      <c r="AY1171" s="267" t="s">
        <v>259</v>
      </c>
    </row>
    <row r="1172" s="14" customFormat="1">
      <c r="A1172" s="14"/>
      <c r="B1172" s="257"/>
      <c r="C1172" s="258"/>
      <c r="D1172" s="243" t="s">
        <v>270</v>
      </c>
      <c r="E1172" s="259" t="s">
        <v>21</v>
      </c>
      <c r="F1172" s="260" t="s">
        <v>747</v>
      </c>
      <c r="G1172" s="258"/>
      <c r="H1172" s="261">
        <v>15.75</v>
      </c>
      <c r="I1172" s="262"/>
      <c r="J1172" s="258"/>
      <c r="K1172" s="258"/>
      <c r="L1172" s="263"/>
      <c r="M1172" s="264"/>
      <c r="N1172" s="265"/>
      <c r="O1172" s="265"/>
      <c r="P1172" s="265"/>
      <c r="Q1172" s="265"/>
      <c r="R1172" s="265"/>
      <c r="S1172" s="265"/>
      <c r="T1172" s="266"/>
      <c r="U1172" s="14"/>
      <c r="V1172" s="14"/>
      <c r="W1172" s="14"/>
      <c r="X1172" s="14"/>
      <c r="Y1172" s="14"/>
      <c r="Z1172" s="14"/>
      <c r="AA1172" s="14"/>
      <c r="AB1172" s="14"/>
      <c r="AC1172" s="14"/>
      <c r="AD1172" s="14"/>
      <c r="AE1172" s="14"/>
      <c r="AT1172" s="267" t="s">
        <v>270</v>
      </c>
      <c r="AU1172" s="267" t="s">
        <v>83</v>
      </c>
      <c r="AV1172" s="14" t="s">
        <v>83</v>
      </c>
      <c r="AW1172" s="14" t="s">
        <v>34</v>
      </c>
      <c r="AX1172" s="14" t="s">
        <v>74</v>
      </c>
      <c r="AY1172" s="267" t="s">
        <v>259</v>
      </c>
    </row>
    <row r="1173" s="14" customFormat="1">
      <c r="A1173" s="14"/>
      <c r="B1173" s="257"/>
      <c r="C1173" s="258"/>
      <c r="D1173" s="243" t="s">
        <v>270</v>
      </c>
      <c r="E1173" s="259" t="s">
        <v>21</v>
      </c>
      <c r="F1173" s="260" t="s">
        <v>1764</v>
      </c>
      <c r="G1173" s="258"/>
      <c r="H1173" s="261">
        <v>7.9800000000000004</v>
      </c>
      <c r="I1173" s="262"/>
      <c r="J1173" s="258"/>
      <c r="K1173" s="258"/>
      <c r="L1173" s="263"/>
      <c r="M1173" s="264"/>
      <c r="N1173" s="265"/>
      <c r="O1173" s="265"/>
      <c r="P1173" s="265"/>
      <c r="Q1173" s="265"/>
      <c r="R1173" s="265"/>
      <c r="S1173" s="265"/>
      <c r="T1173" s="266"/>
      <c r="U1173" s="14"/>
      <c r="V1173" s="14"/>
      <c r="W1173" s="14"/>
      <c r="X1173" s="14"/>
      <c r="Y1173" s="14"/>
      <c r="Z1173" s="14"/>
      <c r="AA1173" s="14"/>
      <c r="AB1173" s="14"/>
      <c r="AC1173" s="14"/>
      <c r="AD1173" s="14"/>
      <c r="AE1173" s="14"/>
      <c r="AT1173" s="267" t="s">
        <v>270</v>
      </c>
      <c r="AU1173" s="267" t="s">
        <v>83</v>
      </c>
      <c r="AV1173" s="14" t="s">
        <v>83</v>
      </c>
      <c r="AW1173" s="14" t="s">
        <v>34</v>
      </c>
      <c r="AX1173" s="14" t="s">
        <v>74</v>
      </c>
      <c r="AY1173" s="267" t="s">
        <v>259</v>
      </c>
    </row>
    <row r="1174" s="14" customFormat="1">
      <c r="A1174" s="14"/>
      <c r="B1174" s="257"/>
      <c r="C1174" s="258"/>
      <c r="D1174" s="243" t="s">
        <v>270</v>
      </c>
      <c r="E1174" s="259" t="s">
        <v>21</v>
      </c>
      <c r="F1174" s="260" t="s">
        <v>1765</v>
      </c>
      <c r="G1174" s="258"/>
      <c r="H1174" s="261">
        <v>3.1520000000000001</v>
      </c>
      <c r="I1174" s="262"/>
      <c r="J1174" s="258"/>
      <c r="K1174" s="258"/>
      <c r="L1174" s="263"/>
      <c r="M1174" s="264"/>
      <c r="N1174" s="265"/>
      <c r="O1174" s="265"/>
      <c r="P1174" s="265"/>
      <c r="Q1174" s="265"/>
      <c r="R1174" s="265"/>
      <c r="S1174" s="265"/>
      <c r="T1174" s="266"/>
      <c r="U1174" s="14"/>
      <c r="V1174" s="14"/>
      <c r="W1174" s="14"/>
      <c r="X1174" s="14"/>
      <c r="Y1174" s="14"/>
      <c r="Z1174" s="14"/>
      <c r="AA1174" s="14"/>
      <c r="AB1174" s="14"/>
      <c r="AC1174" s="14"/>
      <c r="AD1174" s="14"/>
      <c r="AE1174" s="14"/>
      <c r="AT1174" s="267" t="s">
        <v>270</v>
      </c>
      <c r="AU1174" s="267" t="s">
        <v>83</v>
      </c>
      <c r="AV1174" s="14" t="s">
        <v>83</v>
      </c>
      <c r="AW1174" s="14" t="s">
        <v>34</v>
      </c>
      <c r="AX1174" s="14" t="s">
        <v>74</v>
      </c>
      <c r="AY1174" s="267" t="s">
        <v>259</v>
      </c>
    </row>
    <row r="1175" s="14" customFormat="1">
      <c r="A1175" s="14"/>
      <c r="B1175" s="257"/>
      <c r="C1175" s="258"/>
      <c r="D1175" s="243" t="s">
        <v>270</v>
      </c>
      <c r="E1175" s="259" t="s">
        <v>21</v>
      </c>
      <c r="F1175" s="260" t="s">
        <v>885</v>
      </c>
      <c r="G1175" s="258"/>
      <c r="H1175" s="261">
        <v>10.638</v>
      </c>
      <c r="I1175" s="262"/>
      <c r="J1175" s="258"/>
      <c r="K1175" s="258"/>
      <c r="L1175" s="263"/>
      <c r="M1175" s="264"/>
      <c r="N1175" s="265"/>
      <c r="O1175" s="265"/>
      <c r="P1175" s="265"/>
      <c r="Q1175" s="265"/>
      <c r="R1175" s="265"/>
      <c r="S1175" s="265"/>
      <c r="T1175" s="266"/>
      <c r="U1175" s="14"/>
      <c r="V1175" s="14"/>
      <c r="W1175" s="14"/>
      <c r="X1175" s="14"/>
      <c r="Y1175" s="14"/>
      <c r="Z1175" s="14"/>
      <c r="AA1175" s="14"/>
      <c r="AB1175" s="14"/>
      <c r="AC1175" s="14"/>
      <c r="AD1175" s="14"/>
      <c r="AE1175" s="14"/>
      <c r="AT1175" s="267" t="s">
        <v>270</v>
      </c>
      <c r="AU1175" s="267" t="s">
        <v>83</v>
      </c>
      <c r="AV1175" s="14" t="s">
        <v>83</v>
      </c>
      <c r="AW1175" s="14" t="s">
        <v>34</v>
      </c>
      <c r="AX1175" s="14" t="s">
        <v>74</v>
      </c>
      <c r="AY1175" s="267" t="s">
        <v>259</v>
      </c>
    </row>
    <row r="1176" s="14" customFormat="1">
      <c r="A1176" s="14"/>
      <c r="B1176" s="257"/>
      <c r="C1176" s="258"/>
      <c r="D1176" s="243" t="s">
        <v>270</v>
      </c>
      <c r="E1176" s="259" t="s">
        <v>21</v>
      </c>
      <c r="F1176" s="260" t="s">
        <v>891</v>
      </c>
      <c r="G1176" s="258"/>
      <c r="H1176" s="261">
        <v>2.625</v>
      </c>
      <c r="I1176" s="262"/>
      <c r="J1176" s="258"/>
      <c r="K1176" s="258"/>
      <c r="L1176" s="263"/>
      <c r="M1176" s="264"/>
      <c r="N1176" s="265"/>
      <c r="O1176" s="265"/>
      <c r="P1176" s="265"/>
      <c r="Q1176" s="265"/>
      <c r="R1176" s="265"/>
      <c r="S1176" s="265"/>
      <c r="T1176" s="266"/>
      <c r="U1176" s="14"/>
      <c r="V1176" s="14"/>
      <c r="W1176" s="14"/>
      <c r="X1176" s="14"/>
      <c r="Y1176" s="14"/>
      <c r="Z1176" s="14"/>
      <c r="AA1176" s="14"/>
      <c r="AB1176" s="14"/>
      <c r="AC1176" s="14"/>
      <c r="AD1176" s="14"/>
      <c r="AE1176" s="14"/>
      <c r="AT1176" s="267" t="s">
        <v>270</v>
      </c>
      <c r="AU1176" s="267" t="s">
        <v>83</v>
      </c>
      <c r="AV1176" s="14" t="s">
        <v>83</v>
      </c>
      <c r="AW1176" s="14" t="s">
        <v>34</v>
      </c>
      <c r="AX1176" s="14" t="s">
        <v>74</v>
      </c>
      <c r="AY1176" s="267" t="s">
        <v>259</v>
      </c>
    </row>
    <row r="1177" s="15" customFormat="1">
      <c r="A1177" s="15"/>
      <c r="B1177" s="268"/>
      <c r="C1177" s="269"/>
      <c r="D1177" s="243" t="s">
        <v>270</v>
      </c>
      <c r="E1177" s="270" t="s">
        <v>21</v>
      </c>
      <c r="F1177" s="271" t="s">
        <v>273</v>
      </c>
      <c r="G1177" s="269"/>
      <c r="H1177" s="272">
        <v>50.651000000000003</v>
      </c>
      <c r="I1177" s="273"/>
      <c r="J1177" s="269"/>
      <c r="K1177" s="269"/>
      <c r="L1177" s="274"/>
      <c r="M1177" s="275"/>
      <c r="N1177" s="276"/>
      <c r="O1177" s="276"/>
      <c r="P1177" s="276"/>
      <c r="Q1177" s="276"/>
      <c r="R1177" s="276"/>
      <c r="S1177" s="276"/>
      <c r="T1177" s="277"/>
      <c r="U1177" s="15"/>
      <c r="V1177" s="15"/>
      <c r="W1177" s="15"/>
      <c r="X1177" s="15"/>
      <c r="Y1177" s="15"/>
      <c r="Z1177" s="15"/>
      <c r="AA1177" s="15"/>
      <c r="AB1177" s="15"/>
      <c r="AC1177" s="15"/>
      <c r="AD1177" s="15"/>
      <c r="AE1177" s="15"/>
      <c r="AT1177" s="278" t="s">
        <v>270</v>
      </c>
      <c r="AU1177" s="278" t="s">
        <v>83</v>
      </c>
      <c r="AV1177" s="15" t="s">
        <v>266</v>
      </c>
      <c r="AW1177" s="15" t="s">
        <v>34</v>
      </c>
      <c r="AX1177" s="15" t="s">
        <v>81</v>
      </c>
      <c r="AY1177" s="278" t="s">
        <v>259</v>
      </c>
    </row>
    <row r="1178" s="2" customFormat="1" ht="16.5" customHeight="1">
      <c r="A1178" s="40"/>
      <c r="B1178" s="41"/>
      <c r="C1178" s="280" t="s">
        <v>1766</v>
      </c>
      <c r="D1178" s="280" t="s">
        <v>438</v>
      </c>
      <c r="E1178" s="281" t="s">
        <v>1767</v>
      </c>
      <c r="F1178" s="282" t="s">
        <v>1768</v>
      </c>
      <c r="G1178" s="283" t="s">
        <v>358</v>
      </c>
      <c r="H1178" s="284">
        <v>53.183999999999998</v>
      </c>
      <c r="I1178" s="285"/>
      <c r="J1178" s="286">
        <f>ROUND(I1178*H1178,2)</f>
        <v>0</v>
      </c>
      <c r="K1178" s="282" t="s">
        <v>265</v>
      </c>
      <c r="L1178" s="287"/>
      <c r="M1178" s="288" t="s">
        <v>21</v>
      </c>
      <c r="N1178" s="289" t="s">
        <v>46</v>
      </c>
      <c r="O1178" s="86"/>
      <c r="P1178" s="239">
        <f>O1178*H1178</f>
        <v>0</v>
      </c>
      <c r="Q1178" s="239">
        <v>0</v>
      </c>
      <c r="R1178" s="239">
        <f>Q1178*H1178</f>
        <v>0</v>
      </c>
      <c r="S1178" s="239">
        <v>0</v>
      </c>
      <c r="T1178" s="240">
        <f>S1178*H1178</f>
        <v>0</v>
      </c>
      <c r="U1178" s="40"/>
      <c r="V1178" s="40"/>
      <c r="W1178" s="40"/>
      <c r="X1178" s="40"/>
      <c r="Y1178" s="40"/>
      <c r="Z1178" s="40"/>
      <c r="AA1178" s="40"/>
      <c r="AB1178" s="40"/>
      <c r="AC1178" s="40"/>
      <c r="AD1178" s="40"/>
      <c r="AE1178" s="40"/>
      <c r="AR1178" s="241" t="s">
        <v>455</v>
      </c>
      <c r="AT1178" s="241" t="s">
        <v>438</v>
      </c>
      <c r="AU1178" s="241" t="s">
        <v>83</v>
      </c>
      <c r="AY1178" s="19" t="s">
        <v>259</v>
      </c>
      <c r="BE1178" s="242">
        <f>IF(N1178="základní",J1178,0)</f>
        <v>0</v>
      </c>
      <c r="BF1178" s="242">
        <f>IF(N1178="snížená",J1178,0)</f>
        <v>0</v>
      </c>
      <c r="BG1178" s="242">
        <f>IF(N1178="zákl. přenesená",J1178,0)</f>
        <v>0</v>
      </c>
      <c r="BH1178" s="242">
        <f>IF(N1178="sníž. přenesená",J1178,0)</f>
        <v>0</v>
      </c>
      <c r="BI1178" s="242">
        <f>IF(N1178="nulová",J1178,0)</f>
        <v>0</v>
      </c>
      <c r="BJ1178" s="19" t="s">
        <v>83</v>
      </c>
      <c r="BK1178" s="242">
        <f>ROUND(I1178*H1178,2)</f>
        <v>0</v>
      </c>
      <c r="BL1178" s="19" t="s">
        <v>355</v>
      </c>
      <c r="BM1178" s="241" t="s">
        <v>1769</v>
      </c>
    </row>
    <row r="1179" s="14" customFormat="1">
      <c r="A1179" s="14"/>
      <c r="B1179" s="257"/>
      <c r="C1179" s="258"/>
      <c r="D1179" s="243" t="s">
        <v>270</v>
      </c>
      <c r="E1179" s="258"/>
      <c r="F1179" s="260" t="s">
        <v>1770</v>
      </c>
      <c r="G1179" s="258"/>
      <c r="H1179" s="261">
        <v>53.183999999999998</v>
      </c>
      <c r="I1179" s="262"/>
      <c r="J1179" s="258"/>
      <c r="K1179" s="258"/>
      <c r="L1179" s="263"/>
      <c r="M1179" s="264"/>
      <c r="N1179" s="265"/>
      <c r="O1179" s="265"/>
      <c r="P1179" s="265"/>
      <c r="Q1179" s="265"/>
      <c r="R1179" s="265"/>
      <c r="S1179" s="265"/>
      <c r="T1179" s="266"/>
      <c r="U1179" s="14"/>
      <c r="V1179" s="14"/>
      <c r="W1179" s="14"/>
      <c r="X1179" s="14"/>
      <c r="Y1179" s="14"/>
      <c r="Z1179" s="14"/>
      <c r="AA1179" s="14"/>
      <c r="AB1179" s="14"/>
      <c r="AC1179" s="14"/>
      <c r="AD1179" s="14"/>
      <c r="AE1179" s="14"/>
      <c r="AT1179" s="267" t="s">
        <v>270</v>
      </c>
      <c r="AU1179" s="267" t="s">
        <v>83</v>
      </c>
      <c r="AV1179" s="14" t="s">
        <v>83</v>
      </c>
      <c r="AW1179" s="14" t="s">
        <v>4</v>
      </c>
      <c r="AX1179" s="14" t="s">
        <v>81</v>
      </c>
      <c r="AY1179" s="267" t="s">
        <v>259</v>
      </c>
    </row>
    <row r="1180" s="2" customFormat="1" ht="21.75" customHeight="1">
      <c r="A1180" s="40"/>
      <c r="B1180" s="41"/>
      <c r="C1180" s="230" t="s">
        <v>1771</v>
      </c>
      <c r="D1180" s="230" t="s">
        <v>261</v>
      </c>
      <c r="E1180" s="231" t="s">
        <v>1772</v>
      </c>
      <c r="F1180" s="232" t="s">
        <v>1773</v>
      </c>
      <c r="G1180" s="233" t="s">
        <v>358</v>
      </c>
      <c r="H1180" s="234">
        <v>777.69600000000003</v>
      </c>
      <c r="I1180" s="235"/>
      <c r="J1180" s="236">
        <f>ROUND(I1180*H1180,2)</f>
        <v>0</v>
      </c>
      <c r="K1180" s="232" t="s">
        <v>265</v>
      </c>
      <c r="L1180" s="46"/>
      <c r="M1180" s="237" t="s">
        <v>21</v>
      </c>
      <c r="N1180" s="238" t="s">
        <v>46</v>
      </c>
      <c r="O1180" s="86"/>
      <c r="P1180" s="239">
        <f>O1180*H1180</f>
        <v>0</v>
      </c>
      <c r="Q1180" s="239">
        <v>0.00020000000000000001</v>
      </c>
      <c r="R1180" s="239">
        <f>Q1180*H1180</f>
        <v>0.15553920000000002</v>
      </c>
      <c r="S1180" s="239">
        <v>0</v>
      </c>
      <c r="T1180" s="240">
        <f>S1180*H1180</f>
        <v>0</v>
      </c>
      <c r="U1180" s="40"/>
      <c r="V1180" s="40"/>
      <c r="W1180" s="40"/>
      <c r="X1180" s="40"/>
      <c r="Y1180" s="40"/>
      <c r="Z1180" s="40"/>
      <c r="AA1180" s="40"/>
      <c r="AB1180" s="40"/>
      <c r="AC1180" s="40"/>
      <c r="AD1180" s="40"/>
      <c r="AE1180" s="40"/>
      <c r="AR1180" s="241" t="s">
        <v>355</v>
      </c>
      <c r="AT1180" s="241" t="s">
        <v>261</v>
      </c>
      <c r="AU1180" s="241" t="s">
        <v>83</v>
      </c>
      <c r="AY1180" s="19" t="s">
        <v>259</v>
      </c>
      <c r="BE1180" s="242">
        <f>IF(N1180="základní",J1180,0)</f>
        <v>0</v>
      </c>
      <c r="BF1180" s="242">
        <f>IF(N1180="snížená",J1180,0)</f>
        <v>0</v>
      </c>
      <c r="BG1180" s="242">
        <f>IF(N1180="zákl. přenesená",J1180,0)</f>
        <v>0</v>
      </c>
      <c r="BH1180" s="242">
        <f>IF(N1180="sníž. přenesená",J1180,0)</f>
        <v>0</v>
      </c>
      <c r="BI1180" s="242">
        <f>IF(N1180="nulová",J1180,0)</f>
        <v>0</v>
      </c>
      <c r="BJ1180" s="19" t="s">
        <v>83</v>
      </c>
      <c r="BK1180" s="242">
        <f>ROUND(I1180*H1180,2)</f>
        <v>0</v>
      </c>
      <c r="BL1180" s="19" t="s">
        <v>355</v>
      </c>
      <c r="BM1180" s="241" t="s">
        <v>1774</v>
      </c>
    </row>
    <row r="1181" s="14" customFormat="1">
      <c r="A1181" s="14"/>
      <c r="B1181" s="257"/>
      <c r="C1181" s="258"/>
      <c r="D1181" s="243" t="s">
        <v>270</v>
      </c>
      <c r="E1181" s="259" t="s">
        <v>21</v>
      </c>
      <c r="F1181" s="260" t="s">
        <v>1775</v>
      </c>
      <c r="G1181" s="258"/>
      <c r="H1181" s="261">
        <v>545.35500000000002</v>
      </c>
      <c r="I1181" s="262"/>
      <c r="J1181" s="258"/>
      <c r="K1181" s="258"/>
      <c r="L1181" s="263"/>
      <c r="M1181" s="264"/>
      <c r="N1181" s="265"/>
      <c r="O1181" s="265"/>
      <c r="P1181" s="265"/>
      <c r="Q1181" s="265"/>
      <c r="R1181" s="265"/>
      <c r="S1181" s="265"/>
      <c r="T1181" s="266"/>
      <c r="U1181" s="14"/>
      <c r="V1181" s="14"/>
      <c r="W1181" s="14"/>
      <c r="X1181" s="14"/>
      <c r="Y1181" s="14"/>
      <c r="Z1181" s="14"/>
      <c r="AA1181" s="14"/>
      <c r="AB1181" s="14"/>
      <c r="AC1181" s="14"/>
      <c r="AD1181" s="14"/>
      <c r="AE1181" s="14"/>
      <c r="AT1181" s="267" t="s">
        <v>270</v>
      </c>
      <c r="AU1181" s="267" t="s">
        <v>83</v>
      </c>
      <c r="AV1181" s="14" t="s">
        <v>83</v>
      </c>
      <c r="AW1181" s="14" t="s">
        <v>34</v>
      </c>
      <c r="AX1181" s="14" t="s">
        <v>74</v>
      </c>
      <c r="AY1181" s="267" t="s">
        <v>259</v>
      </c>
    </row>
    <row r="1182" s="13" customFormat="1">
      <c r="A1182" s="13"/>
      <c r="B1182" s="247"/>
      <c r="C1182" s="248"/>
      <c r="D1182" s="243" t="s">
        <v>270</v>
      </c>
      <c r="E1182" s="249" t="s">
        <v>21</v>
      </c>
      <c r="F1182" s="250" t="s">
        <v>1776</v>
      </c>
      <c r="G1182" s="248"/>
      <c r="H1182" s="249" t="s">
        <v>21</v>
      </c>
      <c r="I1182" s="251"/>
      <c r="J1182" s="248"/>
      <c r="K1182" s="248"/>
      <c r="L1182" s="252"/>
      <c r="M1182" s="253"/>
      <c r="N1182" s="254"/>
      <c r="O1182" s="254"/>
      <c r="P1182" s="254"/>
      <c r="Q1182" s="254"/>
      <c r="R1182" s="254"/>
      <c r="S1182" s="254"/>
      <c r="T1182" s="255"/>
      <c r="U1182" s="13"/>
      <c r="V1182" s="13"/>
      <c r="W1182" s="13"/>
      <c r="X1182" s="13"/>
      <c r="Y1182" s="13"/>
      <c r="Z1182" s="13"/>
      <c r="AA1182" s="13"/>
      <c r="AB1182" s="13"/>
      <c r="AC1182" s="13"/>
      <c r="AD1182" s="13"/>
      <c r="AE1182" s="13"/>
      <c r="AT1182" s="256" t="s">
        <v>270</v>
      </c>
      <c r="AU1182" s="256" t="s">
        <v>83</v>
      </c>
      <c r="AV1182" s="13" t="s">
        <v>81</v>
      </c>
      <c r="AW1182" s="13" t="s">
        <v>34</v>
      </c>
      <c r="AX1182" s="13" t="s">
        <v>74</v>
      </c>
      <c r="AY1182" s="256" t="s">
        <v>259</v>
      </c>
    </row>
    <row r="1183" s="14" customFormat="1">
      <c r="A1183" s="14"/>
      <c r="B1183" s="257"/>
      <c r="C1183" s="258"/>
      <c r="D1183" s="243" t="s">
        <v>270</v>
      </c>
      <c r="E1183" s="259" t="s">
        <v>21</v>
      </c>
      <c r="F1183" s="260" t="s">
        <v>1777</v>
      </c>
      <c r="G1183" s="258"/>
      <c r="H1183" s="261">
        <v>29.036999999999999</v>
      </c>
      <c r="I1183" s="262"/>
      <c r="J1183" s="258"/>
      <c r="K1183" s="258"/>
      <c r="L1183" s="263"/>
      <c r="M1183" s="264"/>
      <c r="N1183" s="265"/>
      <c r="O1183" s="265"/>
      <c r="P1183" s="265"/>
      <c r="Q1183" s="265"/>
      <c r="R1183" s="265"/>
      <c r="S1183" s="265"/>
      <c r="T1183" s="266"/>
      <c r="U1183" s="14"/>
      <c r="V1183" s="14"/>
      <c r="W1183" s="14"/>
      <c r="X1183" s="14"/>
      <c r="Y1183" s="14"/>
      <c r="Z1183" s="14"/>
      <c r="AA1183" s="14"/>
      <c r="AB1183" s="14"/>
      <c r="AC1183" s="14"/>
      <c r="AD1183" s="14"/>
      <c r="AE1183" s="14"/>
      <c r="AT1183" s="267" t="s">
        <v>270</v>
      </c>
      <c r="AU1183" s="267" t="s">
        <v>83</v>
      </c>
      <c r="AV1183" s="14" t="s">
        <v>83</v>
      </c>
      <c r="AW1183" s="14" t="s">
        <v>34</v>
      </c>
      <c r="AX1183" s="14" t="s">
        <v>74</v>
      </c>
      <c r="AY1183" s="267" t="s">
        <v>259</v>
      </c>
    </row>
    <row r="1184" s="14" customFormat="1">
      <c r="A1184" s="14"/>
      <c r="B1184" s="257"/>
      <c r="C1184" s="258"/>
      <c r="D1184" s="243" t="s">
        <v>270</v>
      </c>
      <c r="E1184" s="259" t="s">
        <v>21</v>
      </c>
      <c r="F1184" s="260" t="s">
        <v>1778</v>
      </c>
      <c r="G1184" s="258"/>
      <c r="H1184" s="261">
        <v>10.598000000000001</v>
      </c>
      <c r="I1184" s="262"/>
      <c r="J1184" s="258"/>
      <c r="K1184" s="258"/>
      <c r="L1184" s="263"/>
      <c r="M1184" s="264"/>
      <c r="N1184" s="265"/>
      <c r="O1184" s="265"/>
      <c r="P1184" s="265"/>
      <c r="Q1184" s="265"/>
      <c r="R1184" s="265"/>
      <c r="S1184" s="265"/>
      <c r="T1184" s="266"/>
      <c r="U1184" s="14"/>
      <c r="V1184" s="14"/>
      <c r="W1184" s="14"/>
      <c r="X1184" s="14"/>
      <c r="Y1184" s="14"/>
      <c r="Z1184" s="14"/>
      <c r="AA1184" s="14"/>
      <c r="AB1184" s="14"/>
      <c r="AC1184" s="14"/>
      <c r="AD1184" s="14"/>
      <c r="AE1184" s="14"/>
      <c r="AT1184" s="267" t="s">
        <v>270</v>
      </c>
      <c r="AU1184" s="267" t="s">
        <v>83</v>
      </c>
      <c r="AV1184" s="14" t="s">
        <v>83</v>
      </c>
      <c r="AW1184" s="14" t="s">
        <v>34</v>
      </c>
      <c r="AX1184" s="14" t="s">
        <v>74</v>
      </c>
      <c r="AY1184" s="267" t="s">
        <v>259</v>
      </c>
    </row>
    <row r="1185" s="14" customFormat="1">
      <c r="A1185" s="14"/>
      <c r="B1185" s="257"/>
      <c r="C1185" s="258"/>
      <c r="D1185" s="243" t="s">
        <v>270</v>
      </c>
      <c r="E1185" s="259" t="s">
        <v>21</v>
      </c>
      <c r="F1185" s="260" t="s">
        <v>1779</v>
      </c>
      <c r="G1185" s="258"/>
      <c r="H1185" s="261">
        <v>77.608000000000004</v>
      </c>
      <c r="I1185" s="262"/>
      <c r="J1185" s="258"/>
      <c r="K1185" s="258"/>
      <c r="L1185" s="263"/>
      <c r="M1185" s="264"/>
      <c r="N1185" s="265"/>
      <c r="O1185" s="265"/>
      <c r="P1185" s="265"/>
      <c r="Q1185" s="265"/>
      <c r="R1185" s="265"/>
      <c r="S1185" s="265"/>
      <c r="T1185" s="266"/>
      <c r="U1185" s="14"/>
      <c r="V1185" s="14"/>
      <c r="W1185" s="14"/>
      <c r="X1185" s="14"/>
      <c r="Y1185" s="14"/>
      <c r="Z1185" s="14"/>
      <c r="AA1185" s="14"/>
      <c r="AB1185" s="14"/>
      <c r="AC1185" s="14"/>
      <c r="AD1185" s="14"/>
      <c r="AE1185" s="14"/>
      <c r="AT1185" s="267" t="s">
        <v>270</v>
      </c>
      <c r="AU1185" s="267" t="s">
        <v>83</v>
      </c>
      <c r="AV1185" s="14" t="s">
        <v>83</v>
      </c>
      <c r="AW1185" s="14" t="s">
        <v>34</v>
      </c>
      <c r="AX1185" s="14" t="s">
        <v>74</v>
      </c>
      <c r="AY1185" s="267" t="s">
        <v>259</v>
      </c>
    </row>
    <row r="1186" s="14" customFormat="1">
      <c r="A1186" s="14"/>
      <c r="B1186" s="257"/>
      <c r="C1186" s="258"/>
      <c r="D1186" s="243" t="s">
        <v>270</v>
      </c>
      <c r="E1186" s="259" t="s">
        <v>21</v>
      </c>
      <c r="F1186" s="260" t="s">
        <v>1780</v>
      </c>
      <c r="G1186" s="258"/>
      <c r="H1186" s="261">
        <v>12.24</v>
      </c>
      <c r="I1186" s="262"/>
      <c r="J1186" s="258"/>
      <c r="K1186" s="258"/>
      <c r="L1186" s="263"/>
      <c r="M1186" s="264"/>
      <c r="N1186" s="265"/>
      <c r="O1186" s="265"/>
      <c r="P1186" s="265"/>
      <c r="Q1186" s="265"/>
      <c r="R1186" s="265"/>
      <c r="S1186" s="265"/>
      <c r="T1186" s="266"/>
      <c r="U1186" s="14"/>
      <c r="V1186" s="14"/>
      <c r="W1186" s="14"/>
      <c r="X1186" s="14"/>
      <c r="Y1186" s="14"/>
      <c r="Z1186" s="14"/>
      <c r="AA1186" s="14"/>
      <c r="AB1186" s="14"/>
      <c r="AC1186" s="14"/>
      <c r="AD1186" s="14"/>
      <c r="AE1186" s="14"/>
      <c r="AT1186" s="267" t="s">
        <v>270</v>
      </c>
      <c r="AU1186" s="267" t="s">
        <v>83</v>
      </c>
      <c r="AV1186" s="14" t="s">
        <v>83</v>
      </c>
      <c r="AW1186" s="14" t="s">
        <v>34</v>
      </c>
      <c r="AX1186" s="14" t="s">
        <v>74</v>
      </c>
      <c r="AY1186" s="267" t="s">
        <v>259</v>
      </c>
    </row>
    <row r="1187" s="14" customFormat="1">
      <c r="A1187" s="14"/>
      <c r="B1187" s="257"/>
      <c r="C1187" s="258"/>
      <c r="D1187" s="243" t="s">
        <v>270</v>
      </c>
      <c r="E1187" s="259" t="s">
        <v>21</v>
      </c>
      <c r="F1187" s="260" t="s">
        <v>1781</v>
      </c>
      <c r="G1187" s="258"/>
      <c r="H1187" s="261">
        <v>26.234999999999999</v>
      </c>
      <c r="I1187" s="262"/>
      <c r="J1187" s="258"/>
      <c r="K1187" s="258"/>
      <c r="L1187" s="263"/>
      <c r="M1187" s="264"/>
      <c r="N1187" s="265"/>
      <c r="O1187" s="265"/>
      <c r="P1187" s="265"/>
      <c r="Q1187" s="265"/>
      <c r="R1187" s="265"/>
      <c r="S1187" s="265"/>
      <c r="T1187" s="266"/>
      <c r="U1187" s="14"/>
      <c r="V1187" s="14"/>
      <c r="W1187" s="14"/>
      <c r="X1187" s="14"/>
      <c r="Y1187" s="14"/>
      <c r="Z1187" s="14"/>
      <c r="AA1187" s="14"/>
      <c r="AB1187" s="14"/>
      <c r="AC1187" s="14"/>
      <c r="AD1187" s="14"/>
      <c r="AE1187" s="14"/>
      <c r="AT1187" s="267" t="s">
        <v>270</v>
      </c>
      <c r="AU1187" s="267" t="s">
        <v>83</v>
      </c>
      <c r="AV1187" s="14" t="s">
        <v>83</v>
      </c>
      <c r="AW1187" s="14" t="s">
        <v>34</v>
      </c>
      <c r="AX1187" s="14" t="s">
        <v>74</v>
      </c>
      <c r="AY1187" s="267" t="s">
        <v>259</v>
      </c>
    </row>
    <row r="1188" s="14" customFormat="1">
      <c r="A1188" s="14"/>
      <c r="B1188" s="257"/>
      <c r="C1188" s="258"/>
      <c r="D1188" s="243" t="s">
        <v>270</v>
      </c>
      <c r="E1188" s="259" t="s">
        <v>21</v>
      </c>
      <c r="F1188" s="260" t="s">
        <v>1782</v>
      </c>
      <c r="G1188" s="258"/>
      <c r="H1188" s="261">
        <v>10.223000000000001</v>
      </c>
      <c r="I1188" s="262"/>
      <c r="J1188" s="258"/>
      <c r="K1188" s="258"/>
      <c r="L1188" s="263"/>
      <c r="M1188" s="264"/>
      <c r="N1188" s="265"/>
      <c r="O1188" s="265"/>
      <c r="P1188" s="265"/>
      <c r="Q1188" s="265"/>
      <c r="R1188" s="265"/>
      <c r="S1188" s="265"/>
      <c r="T1188" s="266"/>
      <c r="U1188" s="14"/>
      <c r="V1188" s="14"/>
      <c r="W1188" s="14"/>
      <c r="X1188" s="14"/>
      <c r="Y1188" s="14"/>
      <c r="Z1188" s="14"/>
      <c r="AA1188" s="14"/>
      <c r="AB1188" s="14"/>
      <c r="AC1188" s="14"/>
      <c r="AD1188" s="14"/>
      <c r="AE1188" s="14"/>
      <c r="AT1188" s="267" t="s">
        <v>270</v>
      </c>
      <c r="AU1188" s="267" t="s">
        <v>83</v>
      </c>
      <c r="AV1188" s="14" t="s">
        <v>83</v>
      </c>
      <c r="AW1188" s="14" t="s">
        <v>34</v>
      </c>
      <c r="AX1188" s="14" t="s">
        <v>74</v>
      </c>
      <c r="AY1188" s="267" t="s">
        <v>259</v>
      </c>
    </row>
    <row r="1189" s="14" customFormat="1">
      <c r="A1189" s="14"/>
      <c r="B1189" s="257"/>
      <c r="C1189" s="258"/>
      <c r="D1189" s="243" t="s">
        <v>270</v>
      </c>
      <c r="E1189" s="259" t="s">
        <v>21</v>
      </c>
      <c r="F1189" s="260" t="s">
        <v>1783</v>
      </c>
      <c r="G1189" s="258"/>
      <c r="H1189" s="261">
        <v>10.686999999999999</v>
      </c>
      <c r="I1189" s="262"/>
      <c r="J1189" s="258"/>
      <c r="K1189" s="258"/>
      <c r="L1189" s="263"/>
      <c r="M1189" s="264"/>
      <c r="N1189" s="265"/>
      <c r="O1189" s="265"/>
      <c r="P1189" s="265"/>
      <c r="Q1189" s="265"/>
      <c r="R1189" s="265"/>
      <c r="S1189" s="265"/>
      <c r="T1189" s="266"/>
      <c r="U1189" s="14"/>
      <c r="V1189" s="14"/>
      <c r="W1189" s="14"/>
      <c r="X1189" s="14"/>
      <c r="Y1189" s="14"/>
      <c r="Z1189" s="14"/>
      <c r="AA1189" s="14"/>
      <c r="AB1189" s="14"/>
      <c r="AC1189" s="14"/>
      <c r="AD1189" s="14"/>
      <c r="AE1189" s="14"/>
      <c r="AT1189" s="267" t="s">
        <v>270</v>
      </c>
      <c r="AU1189" s="267" t="s">
        <v>83</v>
      </c>
      <c r="AV1189" s="14" t="s">
        <v>83</v>
      </c>
      <c r="AW1189" s="14" t="s">
        <v>34</v>
      </c>
      <c r="AX1189" s="14" t="s">
        <v>74</v>
      </c>
      <c r="AY1189" s="267" t="s">
        <v>259</v>
      </c>
    </row>
    <row r="1190" s="14" customFormat="1">
      <c r="A1190" s="14"/>
      <c r="B1190" s="257"/>
      <c r="C1190" s="258"/>
      <c r="D1190" s="243" t="s">
        <v>270</v>
      </c>
      <c r="E1190" s="259" t="s">
        <v>21</v>
      </c>
      <c r="F1190" s="260" t="s">
        <v>1784</v>
      </c>
      <c r="G1190" s="258"/>
      <c r="H1190" s="261">
        <v>34.131</v>
      </c>
      <c r="I1190" s="262"/>
      <c r="J1190" s="258"/>
      <c r="K1190" s="258"/>
      <c r="L1190" s="263"/>
      <c r="M1190" s="264"/>
      <c r="N1190" s="265"/>
      <c r="O1190" s="265"/>
      <c r="P1190" s="265"/>
      <c r="Q1190" s="265"/>
      <c r="R1190" s="265"/>
      <c r="S1190" s="265"/>
      <c r="T1190" s="266"/>
      <c r="U1190" s="14"/>
      <c r="V1190" s="14"/>
      <c r="W1190" s="14"/>
      <c r="X1190" s="14"/>
      <c r="Y1190" s="14"/>
      <c r="Z1190" s="14"/>
      <c r="AA1190" s="14"/>
      <c r="AB1190" s="14"/>
      <c r="AC1190" s="14"/>
      <c r="AD1190" s="14"/>
      <c r="AE1190" s="14"/>
      <c r="AT1190" s="267" t="s">
        <v>270</v>
      </c>
      <c r="AU1190" s="267" t="s">
        <v>83</v>
      </c>
      <c r="AV1190" s="14" t="s">
        <v>83</v>
      </c>
      <c r="AW1190" s="14" t="s">
        <v>34</v>
      </c>
      <c r="AX1190" s="14" t="s">
        <v>74</v>
      </c>
      <c r="AY1190" s="267" t="s">
        <v>259</v>
      </c>
    </row>
    <row r="1191" s="14" customFormat="1">
      <c r="A1191" s="14"/>
      <c r="B1191" s="257"/>
      <c r="C1191" s="258"/>
      <c r="D1191" s="243" t="s">
        <v>270</v>
      </c>
      <c r="E1191" s="259" t="s">
        <v>21</v>
      </c>
      <c r="F1191" s="260" t="s">
        <v>1785</v>
      </c>
      <c r="G1191" s="258"/>
      <c r="H1191" s="261">
        <v>21.582000000000001</v>
      </c>
      <c r="I1191" s="262"/>
      <c r="J1191" s="258"/>
      <c r="K1191" s="258"/>
      <c r="L1191" s="263"/>
      <c r="M1191" s="264"/>
      <c r="N1191" s="265"/>
      <c r="O1191" s="265"/>
      <c r="P1191" s="265"/>
      <c r="Q1191" s="265"/>
      <c r="R1191" s="265"/>
      <c r="S1191" s="265"/>
      <c r="T1191" s="266"/>
      <c r="U1191" s="14"/>
      <c r="V1191" s="14"/>
      <c r="W1191" s="14"/>
      <c r="X1191" s="14"/>
      <c r="Y1191" s="14"/>
      <c r="Z1191" s="14"/>
      <c r="AA1191" s="14"/>
      <c r="AB1191" s="14"/>
      <c r="AC1191" s="14"/>
      <c r="AD1191" s="14"/>
      <c r="AE1191" s="14"/>
      <c r="AT1191" s="267" t="s">
        <v>270</v>
      </c>
      <c r="AU1191" s="267" t="s">
        <v>83</v>
      </c>
      <c r="AV1191" s="14" t="s">
        <v>83</v>
      </c>
      <c r="AW1191" s="14" t="s">
        <v>34</v>
      </c>
      <c r="AX1191" s="14" t="s">
        <v>74</v>
      </c>
      <c r="AY1191" s="267" t="s">
        <v>259</v>
      </c>
    </row>
    <row r="1192" s="15" customFormat="1">
      <c r="A1192" s="15"/>
      <c r="B1192" s="268"/>
      <c r="C1192" s="269"/>
      <c r="D1192" s="243" t="s">
        <v>270</v>
      </c>
      <c r="E1192" s="270" t="s">
        <v>175</v>
      </c>
      <c r="F1192" s="271" t="s">
        <v>273</v>
      </c>
      <c r="G1192" s="269"/>
      <c r="H1192" s="272">
        <v>777.69600000000003</v>
      </c>
      <c r="I1192" s="273"/>
      <c r="J1192" s="269"/>
      <c r="K1192" s="269"/>
      <c r="L1192" s="274"/>
      <c r="M1192" s="275"/>
      <c r="N1192" s="276"/>
      <c r="O1192" s="276"/>
      <c r="P1192" s="276"/>
      <c r="Q1192" s="276"/>
      <c r="R1192" s="276"/>
      <c r="S1192" s="276"/>
      <c r="T1192" s="277"/>
      <c r="U1192" s="15"/>
      <c r="V1192" s="15"/>
      <c r="W1192" s="15"/>
      <c r="X1192" s="15"/>
      <c r="Y1192" s="15"/>
      <c r="Z1192" s="15"/>
      <c r="AA1192" s="15"/>
      <c r="AB1192" s="15"/>
      <c r="AC1192" s="15"/>
      <c r="AD1192" s="15"/>
      <c r="AE1192" s="15"/>
      <c r="AT1192" s="278" t="s">
        <v>270</v>
      </c>
      <c r="AU1192" s="278" t="s">
        <v>83</v>
      </c>
      <c r="AV1192" s="15" t="s">
        <v>266</v>
      </c>
      <c r="AW1192" s="15" t="s">
        <v>34</v>
      </c>
      <c r="AX1192" s="15" t="s">
        <v>81</v>
      </c>
      <c r="AY1192" s="278" t="s">
        <v>259</v>
      </c>
    </row>
    <row r="1193" s="2" customFormat="1" ht="33" customHeight="1">
      <c r="A1193" s="40"/>
      <c r="B1193" s="41"/>
      <c r="C1193" s="230" t="s">
        <v>1786</v>
      </c>
      <c r="D1193" s="230" t="s">
        <v>261</v>
      </c>
      <c r="E1193" s="231" t="s">
        <v>1787</v>
      </c>
      <c r="F1193" s="232" t="s">
        <v>1788</v>
      </c>
      <c r="G1193" s="233" t="s">
        <v>358</v>
      </c>
      <c r="H1193" s="234">
        <v>777.69600000000003</v>
      </c>
      <c r="I1193" s="235"/>
      <c r="J1193" s="236">
        <f>ROUND(I1193*H1193,2)</f>
        <v>0</v>
      </c>
      <c r="K1193" s="232" t="s">
        <v>265</v>
      </c>
      <c r="L1193" s="46"/>
      <c r="M1193" s="237" t="s">
        <v>21</v>
      </c>
      <c r="N1193" s="238" t="s">
        <v>46</v>
      </c>
      <c r="O1193" s="86"/>
      <c r="P1193" s="239">
        <f>O1193*H1193</f>
        <v>0</v>
      </c>
      <c r="Q1193" s="239">
        <v>0.00025999999999999998</v>
      </c>
      <c r="R1193" s="239">
        <f>Q1193*H1193</f>
        <v>0.20220095999999999</v>
      </c>
      <c r="S1193" s="239">
        <v>0</v>
      </c>
      <c r="T1193" s="240">
        <f>S1193*H1193</f>
        <v>0</v>
      </c>
      <c r="U1193" s="40"/>
      <c r="V1193" s="40"/>
      <c r="W1193" s="40"/>
      <c r="X1193" s="40"/>
      <c r="Y1193" s="40"/>
      <c r="Z1193" s="40"/>
      <c r="AA1193" s="40"/>
      <c r="AB1193" s="40"/>
      <c r="AC1193" s="40"/>
      <c r="AD1193" s="40"/>
      <c r="AE1193" s="40"/>
      <c r="AR1193" s="241" t="s">
        <v>355</v>
      </c>
      <c r="AT1193" s="241" t="s">
        <v>261</v>
      </c>
      <c r="AU1193" s="241" t="s">
        <v>83</v>
      </c>
      <c r="AY1193" s="19" t="s">
        <v>259</v>
      </c>
      <c r="BE1193" s="242">
        <f>IF(N1193="základní",J1193,0)</f>
        <v>0</v>
      </c>
      <c r="BF1193" s="242">
        <f>IF(N1193="snížená",J1193,0)</f>
        <v>0</v>
      </c>
      <c r="BG1193" s="242">
        <f>IF(N1193="zákl. přenesená",J1193,0)</f>
        <v>0</v>
      </c>
      <c r="BH1193" s="242">
        <f>IF(N1193="sníž. přenesená",J1193,0)</f>
        <v>0</v>
      </c>
      <c r="BI1193" s="242">
        <f>IF(N1193="nulová",J1193,0)</f>
        <v>0</v>
      </c>
      <c r="BJ1193" s="19" t="s">
        <v>83</v>
      </c>
      <c r="BK1193" s="242">
        <f>ROUND(I1193*H1193,2)</f>
        <v>0</v>
      </c>
      <c r="BL1193" s="19" t="s">
        <v>355</v>
      </c>
      <c r="BM1193" s="241" t="s">
        <v>1789</v>
      </c>
    </row>
    <row r="1194" s="14" customFormat="1">
      <c r="A1194" s="14"/>
      <c r="B1194" s="257"/>
      <c r="C1194" s="258"/>
      <c r="D1194" s="243" t="s">
        <v>270</v>
      </c>
      <c r="E1194" s="259" t="s">
        <v>21</v>
      </c>
      <c r="F1194" s="260" t="s">
        <v>175</v>
      </c>
      <c r="G1194" s="258"/>
      <c r="H1194" s="261">
        <v>777.69600000000003</v>
      </c>
      <c r="I1194" s="262"/>
      <c r="J1194" s="258"/>
      <c r="K1194" s="258"/>
      <c r="L1194" s="263"/>
      <c r="M1194" s="264"/>
      <c r="N1194" s="265"/>
      <c r="O1194" s="265"/>
      <c r="P1194" s="265"/>
      <c r="Q1194" s="265"/>
      <c r="R1194" s="265"/>
      <c r="S1194" s="265"/>
      <c r="T1194" s="266"/>
      <c r="U1194" s="14"/>
      <c r="V1194" s="14"/>
      <c r="W1194" s="14"/>
      <c r="X1194" s="14"/>
      <c r="Y1194" s="14"/>
      <c r="Z1194" s="14"/>
      <c r="AA1194" s="14"/>
      <c r="AB1194" s="14"/>
      <c r="AC1194" s="14"/>
      <c r="AD1194" s="14"/>
      <c r="AE1194" s="14"/>
      <c r="AT1194" s="267" t="s">
        <v>270</v>
      </c>
      <c r="AU1194" s="267" t="s">
        <v>83</v>
      </c>
      <c r="AV1194" s="14" t="s">
        <v>83</v>
      </c>
      <c r="AW1194" s="14" t="s">
        <v>34</v>
      </c>
      <c r="AX1194" s="14" t="s">
        <v>81</v>
      </c>
      <c r="AY1194" s="267" t="s">
        <v>259</v>
      </c>
    </row>
    <row r="1195" s="12" customFormat="1" ht="22.8" customHeight="1">
      <c r="A1195" s="12"/>
      <c r="B1195" s="214"/>
      <c r="C1195" s="215"/>
      <c r="D1195" s="216" t="s">
        <v>73</v>
      </c>
      <c r="E1195" s="228" t="s">
        <v>1790</v>
      </c>
      <c r="F1195" s="228" t="s">
        <v>1791</v>
      </c>
      <c r="G1195" s="215"/>
      <c r="H1195" s="215"/>
      <c r="I1195" s="218"/>
      <c r="J1195" s="229">
        <f>BK1195</f>
        <v>0</v>
      </c>
      <c r="K1195" s="215"/>
      <c r="L1195" s="220"/>
      <c r="M1195" s="221"/>
      <c r="N1195" s="222"/>
      <c r="O1195" s="222"/>
      <c r="P1195" s="223">
        <f>SUM(P1196:P1202)</f>
        <v>0</v>
      </c>
      <c r="Q1195" s="222"/>
      <c r="R1195" s="223">
        <f>SUM(R1196:R1202)</f>
        <v>0.020475</v>
      </c>
      <c r="S1195" s="222"/>
      <c r="T1195" s="224">
        <f>SUM(T1196:T1202)</f>
        <v>0</v>
      </c>
      <c r="U1195" s="12"/>
      <c r="V1195" s="12"/>
      <c r="W1195" s="12"/>
      <c r="X1195" s="12"/>
      <c r="Y1195" s="12"/>
      <c r="Z1195" s="12"/>
      <c r="AA1195" s="12"/>
      <c r="AB1195" s="12"/>
      <c r="AC1195" s="12"/>
      <c r="AD1195" s="12"/>
      <c r="AE1195" s="12"/>
      <c r="AR1195" s="225" t="s">
        <v>83</v>
      </c>
      <c r="AT1195" s="226" t="s">
        <v>73</v>
      </c>
      <c r="AU1195" s="226" t="s">
        <v>81</v>
      </c>
      <c r="AY1195" s="225" t="s">
        <v>259</v>
      </c>
      <c r="BK1195" s="227">
        <f>SUM(BK1196:BK1202)</f>
        <v>0</v>
      </c>
    </row>
    <row r="1196" s="2" customFormat="1" ht="33" customHeight="1">
      <c r="A1196" s="40"/>
      <c r="B1196" s="41"/>
      <c r="C1196" s="230" t="s">
        <v>1792</v>
      </c>
      <c r="D1196" s="230" t="s">
        <v>261</v>
      </c>
      <c r="E1196" s="231" t="s">
        <v>1793</v>
      </c>
      <c r="F1196" s="232" t="s">
        <v>1794</v>
      </c>
      <c r="G1196" s="233" t="s">
        <v>358</v>
      </c>
      <c r="H1196" s="234">
        <v>15.75</v>
      </c>
      <c r="I1196" s="235"/>
      <c r="J1196" s="236">
        <f>ROUND(I1196*H1196,2)</f>
        <v>0</v>
      </c>
      <c r="K1196" s="232" t="s">
        <v>265</v>
      </c>
      <c r="L1196" s="46"/>
      <c r="M1196" s="237" t="s">
        <v>21</v>
      </c>
      <c r="N1196" s="238" t="s">
        <v>46</v>
      </c>
      <c r="O1196" s="86"/>
      <c r="P1196" s="239">
        <f>O1196*H1196</f>
        <v>0</v>
      </c>
      <c r="Q1196" s="239">
        <v>0</v>
      </c>
      <c r="R1196" s="239">
        <f>Q1196*H1196</f>
        <v>0</v>
      </c>
      <c r="S1196" s="239">
        <v>0</v>
      </c>
      <c r="T1196" s="240">
        <f>S1196*H1196</f>
        <v>0</v>
      </c>
      <c r="U1196" s="40"/>
      <c r="V1196" s="40"/>
      <c r="W1196" s="40"/>
      <c r="X1196" s="40"/>
      <c r="Y1196" s="40"/>
      <c r="Z1196" s="40"/>
      <c r="AA1196" s="40"/>
      <c r="AB1196" s="40"/>
      <c r="AC1196" s="40"/>
      <c r="AD1196" s="40"/>
      <c r="AE1196" s="40"/>
      <c r="AR1196" s="241" t="s">
        <v>355</v>
      </c>
      <c r="AT1196" s="241" t="s">
        <v>261</v>
      </c>
      <c r="AU1196" s="241" t="s">
        <v>83</v>
      </c>
      <c r="AY1196" s="19" t="s">
        <v>259</v>
      </c>
      <c r="BE1196" s="242">
        <f>IF(N1196="základní",J1196,0)</f>
        <v>0</v>
      </c>
      <c r="BF1196" s="242">
        <f>IF(N1196="snížená",J1196,0)</f>
        <v>0</v>
      </c>
      <c r="BG1196" s="242">
        <f>IF(N1196="zákl. přenesená",J1196,0)</f>
        <v>0</v>
      </c>
      <c r="BH1196" s="242">
        <f>IF(N1196="sníž. přenesená",J1196,0)</f>
        <v>0</v>
      </c>
      <c r="BI1196" s="242">
        <f>IF(N1196="nulová",J1196,0)</f>
        <v>0</v>
      </c>
      <c r="BJ1196" s="19" t="s">
        <v>83</v>
      </c>
      <c r="BK1196" s="242">
        <f>ROUND(I1196*H1196,2)</f>
        <v>0</v>
      </c>
      <c r="BL1196" s="19" t="s">
        <v>355</v>
      </c>
      <c r="BM1196" s="241" t="s">
        <v>1795</v>
      </c>
    </row>
    <row r="1197" s="2" customFormat="1">
      <c r="A1197" s="40"/>
      <c r="B1197" s="41"/>
      <c r="C1197" s="42"/>
      <c r="D1197" s="243" t="s">
        <v>268</v>
      </c>
      <c r="E1197" s="42"/>
      <c r="F1197" s="244" t="s">
        <v>1796</v>
      </c>
      <c r="G1197" s="42"/>
      <c r="H1197" s="42"/>
      <c r="I1197" s="150"/>
      <c r="J1197" s="42"/>
      <c r="K1197" s="42"/>
      <c r="L1197" s="46"/>
      <c r="M1197" s="245"/>
      <c r="N1197" s="246"/>
      <c r="O1197" s="86"/>
      <c r="P1197" s="86"/>
      <c r="Q1197" s="86"/>
      <c r="R1197" s="86"/>
      <c r="S1197" s="86"/>
      <c r="T1197" s="87"/>
      <c r="U1197" s="40"/>
      <c r="V1197" s="40"/>
      <c r="W1197" s="40"/>
      <c r="X1197" s="40"/>
      <c r="Y1197" s="40"/>
      <c r="Z1197" s="40"/>
      <c r="AA1197" s="40"/>
      <c r="AB1197" s="40"/>
      <c r="AC1197" s="40"/>
      <c r="AD1197" s="40"/>
      <c r="AE1197" s="40"/>
      <c r="AT1197" s="19" t="s">
        <v>268</v>
      </c>
      <c r="AU1197" s="19" t="s">
        <v>83</v>
      </c>
    </row>
    <row r="1198" s="14" customFormat="1">
      <c r="A1198" s="14"/>
      <c r="B1198" s="257"/>
      <c r="C1198" s="258"/>
      <c r="D1198" s="243" t="s">
        <v>270</v>
      </c>
      <c r="E1198" s="259" t="s">
        <v>21</v>
      </c>
      <c r="F1198" s="260" t="s">
        <v>1337</v>
      </c>
      <c r="G1198" s="258"/>
      <c r="H1198" s="261">
        <v>15.75</v>
      </c>
      <c r="I1198" s="262"/>
      <c r="J1198" s="258"/>
      <c r="K1198" s="258"/>
      <c r="L1198" s="263"/>
      <c r="M1198" s="264"/>
      <c r="N1198" s="265"/>
      <c r="O1198" s="265"/>
      <c r="P1198" s="265"/>
      <c r="Q1198" s="265"/>
      <c r="R1198" s="265"/>
      <c r="S1198" s="265"/>
      <c r="T1198" s="266"/>
      <c r="U1198" s="14"/>
      <c r="V1198" s="14"/>
      <c r="W1198" s="14"/>
      <c r="X1198" s="14"/>
      <c r="Y1198" s="14"/>
      <c r="Z1198" s="14"/>
      <c r="AA1198" s="14"/>
      <c r="AB1198" s="14"/>
      <c r="AC1198" s="14"/>
      <c r="AD1198" s="14"/>
      <c r="AE1198" s="14"/>
      <c r="AT1198" s="267" t="s">
        <v>270</v>
      </c>
      <c r="AU1198" s="267" t="s">
        <v>83</v>
      </c>
      <c r="AV1198" s="14" t="s">
        <v>83</v>
      </c>
      <c r="AW1198" s="14" t="s">
        <v>34</v>
      </c>
      <c r="AX1198" s="14" t="s">
        <v>74</v>
      </c>
      <c r="AY1198" s="267" t="s">
        <v>259</v>
      </c>
    </row>
    <row r="1199" s="15" customFormat="1">
      <c r="A1199" s="15"/>
      <c r="B1199" s="268"/>
      <c r="C1199" s="269"/>
      <c r="D1199" s="243" t="s">
        <v>270</v>
      </c>
      <c r="E1199" s="270" t="s">
        <v>21</v>
      </c>
      <c r="F1199" s="271" t="s">
        <v>273</v>
      </c>
      <c r="G1199" s="269"/>
      <c r="H1199" s="272">
        <v>15.75</v>
      </c>
      <c r="I1199" s="273"/>
      <c r="J1199" s="269"/>
      <c r="K1199" s="269"/>
      <c r="L1199" s="274"/>
      <c r="M1199" s="275"/>
      <c r="N1199" s="276"/>
      <c r="O1199" s="276"/>
      <c r="P1199" s="276"/>
      <c r="Q1199" s="276"/>
      <c r="R1199" s="276"/>
      <c r="S1199" s="276"/>
      <c r="T1199" s="277"/>
      <c r="U1199" s="15"/>
      <c r="V1199" s="15"/>
      <c r="W1199" s="15"/>
      <c r="X1199" s="15"/>
      <c r="Y1199" s="15"/>
      <c r="Z1199" s="15"/>
      <c r="AA1199" s="15"/>
      <c r="AB1199" s="15"/>
      <c r="AC1199" s="15"/>
      <c r="AD1199" s="15"/>
      <c r="AE1199" s="15"/>
      <c r="AT1199" s="278" t="s">
        <v>270</v>
      </c>
      <c r="AU1199" s="278" t="s">
        <v>83</v>
      </c>
      <c r="AV1199" s="15" t="s">
        <v>266</v>
      </c>
      <c r="AW1199" s="15" t="s">
        <v>34</v>
      </c>
      <c r="AX1199" s="15" t="s">
        <v>81</v>
      </c>
      <c r="AY1199" s="278" t="s">
        <v>259</v>
      </c>
    </row>
    <row r="1200" s="2" customFormat="1" ht="16.5" customHeight="1">
      <c r="A1200" s="40"/>
      <c r="B1200" s="41"/>
      <c r="C1200" s="280" t="s">
        <v>1797</v>
      </c>
      <c r="D1200" s="280" t="s">
        <v>438</v>
      </c>
      <c r="E1200" s="281" t="s">
        <v>1798</v>
      </c>
      <c r="F1200" s="282" t="s">
        <v>1799</v>
      </c>
      <c r="G1200" s="283" t="s">
        <v>358</v>
      </c>
      <c r="H1200" s="284">
        <v>15.75</v>
      </c>
      <c r="I1200" s="285"/>
      <c r="J1200" s="286">
        <f>ROUND(I1200*H1200,2)</f>
        <v>0</v>
      </c>
      <c r="K1200" s="282" t="s">
        <v>265</v>
      </c>
      <c r="L1200" s="287"/>
      <c r="M1200" s="288" t="s">
        <v>21</v>
      </c>
      <c r="N1200" s="289" t="s">
        <v>46</v>
      </c>
      <c r="O1200" s="86"/>
      <c r="P1200" s="239">
        <f>O1200*H1200</f>
        <v>0</v>
      </c>
      <c r="Q1200" s="239">
        <v>0.0012999999999999999</v>
      </c>
      <c r="R1200" s="239">
        <f>Q1200*H1200</f>
        <v>0.020475</v>
      </c>
      <c r="S1200" s="239">
        <v>0</v>
      </c>
      <c r="T1200" s="240">
        <f>S1200*H1200</f>
        <v>0</v>
      </c>
      <c r="U1200" s="40"/>
      <c r="V1200" s="40"/>
      <c r="W1200" s="40"/>
      <c r="X1200" s="40"/>
      <c r="Y1200" s="40"/>
      <c r="Z1200" s="40"/>
      <c r="AA1200" s="40"/>
      <c r="AB1200" s="40"/>
      <c r="AC1200" s="40"/>
      <c r="AD1200" s="40"/>
      <c r="AE1200" s="40"/>
      <c r="AR1200" s="241" t="s">
        <v>455</v>
      </c>
      <c r="AT1200" s="241" t="s">
        <v>438</v>
      </c>
      <c r="AU1200" s="241" t="s">
        <v>83</v>
      </c>
      <c r="AY1200" s="19" t="s">
        <v>259</v>
      </c>
      <c r="BE1200" s="242">
        <f>IF(N1200="základní",J1200,0)</f>
        <v>0</v>
      </c>
      <c r="BF1200" s="242">
        <f>IF(N1200="snížená",J1200,0)</f>
        <v>0</v>
      </c>
      <c r="BG1200" s="242">
        <f>IF(N1200="zákl. přenesená",J1200,0)</f>
        <v>0</v>
      </c>
      <c r="BH1200" s="242">
        <f>IF(N1200="sníž. přenesená",J1200,0)</f>
        <v>0</v>
      </c>
      <c r="BI1200" s="242">
        <f>IF(N1200="nulová",J1200,0)</f>
        <v>0</v>
      </c>
      <c r="BJ1200" s="19" t="s">
        <v>83</v>
      </c>
      <c r="BK1200" s="242">
        <f>ROUND(I1200*H1200,2)</f>
        <v>0</v>
      </c>
      <c r="BL1200" s="19" t="s">
        <v>355</v>
      </c>
      <c r="BM1200" s="241" t="s">
        <v>1800</v>
      </c>
    </row>
    <row r="1201" s="2" customFormat="1" ht="44.25" customHeight="1">
      <c r="A1201" s="40"/>
      <c r="B1201" s="41"/>
      <c r="C1201" s="230" t="s">
        <v>1801</v>
      </c>
      <c r="D1201" s="230" t="s">
        <v>261</v>
      </c>
      <c r="E1201" s="231" t="s">
        <v>1802</v>
      </c>
      <c r="F1201" s="232" t="s">
        <v>1803</v>
      </c>
      <c r="G1201" s="233" t="s">
        <v>331</v>
      </c>
      <c r="H1201" s="234">
        <v>0.02</v>
      </c>
      <c r="I1201" s="235"/>
      <c r="J1201" s="236">
        <f>ROUND(I1201*H1201,2)</f>
        <v>0</v>
      </c>
      <c r="K1201" s="232" t="s">
        <v>265</v>
      </c>
      <c r="L1201" s="46"/>
      <c r="M1201" s="237" t="s">
        <v>21</v>
      </c>
      <c r="N1201" s="238" t="s">
        <v>46</v>
      </c>
      <c r="O1201" s="86"/>
      <c r="P1201" s="239">
        <f>O1201*H1201</f>
        <v>0</v>
      </c>
      <c r="Q1201" s="239">
        <v>0</v>
      </c>
      <c r="R1201" s="239">
        <f>Q1201*H1201</f>
        <v>0</v>
      </c>
      <c r="S1201" s="239">
        <v>0</v>
      </c>
      <c r="T1201" s="240">
        <f>S1201*H1201</f>
        <v>0</v>
      </c>
      <c r="U1201" s="40"/>
      <c r="V1201" s="40"/>
      <c r="W1201" s="40"/>
      <c r="X1201" s="40"/>
      <c r="Y1201" s="40"/>
      <c r="Z1201" s="40"/>
      <c r="AA1201" s="40"/>
      <c r="AB1201" s="40"/>
      <c r="AC1201" s="40"/>
      <c r="AD1201" s="40"/>
      <c r="AE1201" s="40"/>
      <c r="AR1201" s="241" t="s">
        <v>355</v>
      </c>
      <c r="AT1201" s="241" t="s">
        <v>261</v>
      </c>
      <c r="AU1201" s="241" t="s">
        <v>83</v>
      </c>
      <c r="AY1201" s="19" t="s">
        <v>259</v>
      </c>
      <c r="BE1201" s="242">
        <f>IF(N1201="základní",J1201,0)</f>
        <v>0</v>
      </c>
      <c r="BF1201" s="242">
        <f>IF(N1201="snížená",J1201,0)</f>
        <v>0</v>
      </c>
      <c r="BG1201" s="242">
        <f>IF(N1201="zákl. přenesená",J1201,0)</f>
        <v>0</v>
      </c>
      <c r="BH1201" s="242">
        <f>IF(N1201="sníž. přenesená",J1201,0)</f>
        <v>0</v>
      </c>
      <c r="BI1201" s="242">
        <f>IF(N1201="nulová",J1201,0)</f>
        <v>0</v>
      </c>
      <c r="BJ1201" s="19" t="s">
        <v>83</v>
      </c>
      <c r="BK1201" s="242">
        <f>ROUND(I1201*H1201,2)</f>
        <v>0</v>
      </c>
      <c r="BL1201" s="19" t="s">
        <v>355</v>
      </c>
      <c r="BM1201" s="241" t="s">
        <v>1804</v>
      </c>
    </row>
    <row r="1202" s="2" customFormat="1">
      <c r="A1202" s="40"/>
      <c r="B1202" s="41"/>
      <c r="C1202" s="42"/>
      <c r="D1202" s="243" t="s">
        <v>268</v>
      </c>
      <c r="E1202" s="42"/>
      <c r="F1202" s="244" t="s">
        <v>1451</v>
      </c>
      <c r="G1202" s="42"/>
      <c r="H1202" s="42"/>
      <c r="I1202" s="150"/>
      <c r="J1202" s="42"/>
      <c r="K1202" s="42"/>
      <c r="L1202" s="46"/>
      <c r="M1202" s="301"/>
      <c r="N1202" s="302"/>
      <c r="O1202" s="303"/>
      <c r="P1202" s="303"/>
      <c r="Q1202" s="303"/>
      <c r="R1202" s="303"/>
      <c r="S1202" s="303"/>
      <c r="T1202" s="304"/>
      <c r="U1202" s="40"/>
      <c r="V1202" s="40"/>
      <c r="W1202" s="40"/>
      <c r="X1202" s="40"/>
      <c r="Y1202" s="40"/>
      <c r="Z1202" s="40"/>
      <c r="AA1202" s="40"/>
      <c r="AB1202" s="40"/>
      <c r="AC1202" s="40"/>
      <c r="AD1202" s="40"/>
      <c r="AE1202" s="40"/>
      <c r="AT1202" s="19" t="s">
        <v>268</v>
      </c>
      <c r="AU1202" s="19" t="s">
        <v>83</v>
      </c>
    </row>
    <row r="1203" s="2" customFormat="1" ht="6.96" customHeight="1">
      <c r="A1203" s="40"/>
      <c r="B1203" s="61"/>
      <c r="C1203" s="62"/>
      <c r="D1203" s="62"/>
      <c r="E1203" s="62"/>
      <c r="F1203" s="62"/>
      <c r="G1203" s="62"/>
      <c r="H1203" s="62"/>
      <c r="I1203" s="179"/>
      <c r="J1203" s="62"/>
      <c r="K1203" s="62"/>
      <c r="L1203" s="46"/>
      <c r="M1203" s="40"/>
      <c r="O1203" s="40"/>
      <c r="P1203" s="40"/>
      <c r="Q1203" s="40"/>
      <c r="R1203" s="40"/>
      <c r="S1203" s="40"/>
      <c r="T1203" s="40"/>
      <c r="U1203" s="40"/>
      <c r="V1203" s="40"/>
      <c r="W1203" s="40"/>
      <c r="X1203" s="40"/>
      <c r="Y1203" s="40"/>
      <c r="Z1203" s="40"/>
      <c r="AA1203" s="40"/>
      <c r="AB1203" s="40"/>
      <c r="AC1203" s="40"/>
      <c r="AD1203" s="40"/>
      <c r="AE1203" s="40"/>
    </row>
  </sheetData>
  <sheetProtection sheet="1" autoFilter="0" formatColumns="0" formatRows="0" objects="1" scenarios="1" spinCount="100000" saltValue="zm8xtCAkoFhu9mHTAeyHBdJ9nfLoEmHqK0nhbsyI0M0zkXwREhxZe/SsaYVf+BkPXbteHxFt2tOkiiVqSGfxBg==" hashValue="iyW7YS0tjUPeLkzsXPWfuyPjkCzap8B71KgaE47Ayn8UOIgoqimt+r+cA6/U5OyG/vQ8mPvMRnV8b2K87jSpjA==" algorithmName="SHA-512" password="CC35"/>
  <autoFilter ref="C109:K1202"/>
  <mergeCells count="12">
    <mergeCell ref="E7:H7"/>
    <mergeCell ref="E9:H9"/>
    <mergeCell ref="E11:H11"/>
    <mergeCell ref="E20:H20"/>
    <mergeCell ref="E29:H29"/>
    <mergeCell ref="E50:H50"/>
    <mergeCell ref="E52:H52"/>
    <mergeCell ref="E54:H54"/>
    <mergeCell ref="E98:H98"/>
    <mergeCell ref="E100:H100"/>
    <mergeCell ref="E102:H10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sheetViews>
  <cols>
    <col min="1" max="1" width="8.332031" style="326" customWidth="1"/>
    <col min="2" max="2" width="1.667969" style="326" customWidth="1"/>
    <col min="3" max="4" width="5" style="326" customWidth="1"/>
    <col min="5" max="5" width="11.66016" style="326" customWidth="1"/>
    <col min="6" max="6" width="9.160156" style="326" customWidth="1"/>
    <col min="7" max="7" width="5" style="326" customWidth="1"/>
    <col min="8" max="8" width="77.83203" style="326" customWidth="1"/>
    <col min="9" max="10" width="20" style="326" customWidth="1"/>
    <col min="11" max="11" width="1.667969" style="326" customWidth="1"/>
  </cols>
  <sheetData>
    <row r="1" s="1" customFormat="1" ht="37.5" customHeight="1"/>
    <row r="2" s="1" customFormat="1" ht="7.5" customHeight="1">
      <c r="B2" s="327"/>
      <c r="C2" s="328"/>
      <c r="D2" s="328"/>
      <c r="E2" s="328"/>
      <c r="F2" s="328"/>
      <c r="G2" s="328"/>
      <c r="H2" s="328"/>
      <c r="I2" s="328"/>
      <c r="J2" s="328"/>
      <c r="K2" s="329"/>
    </row>
    <row r="3" s="17" customFormat="1" ht="45" customHeight="1">
      <c r="B3" s="330"/>
      <c r="C3" s="331" t="s">
        <v>2962</v>
      </c>
      <c r="D3" s="331"/>
      <c r="E3" s="331"/>
      <c r="F3" s="331"/>
      <c r="G3" s="331"/>
      <c r="H3" s="331"/>
      <c r="I3" s="331"/>
      <c r="J3" s="331"/>
      <c r="K3" s="332"/>
    </row>
    <row r="4" s="1" customFormat="1" ht="25.5" customHeight="1">
      <c r="B4" s="333"/>
      <c r="C4" s="334" t="s">
        <v>2963</v>
      </c>
      <c r="D4" s="334"/>
      <c r="E4" s="334"/>
      <c r="F4" s="334"/>
      <c r="G4" s="334"/>
      <c r="H4" s="334"/>
      <c r="I4" s="334"/>
      <c r="J4" s="334"/>
      <c r="K4" s="335"/>
    </row>
    <row r="5" s="1" customFormat="1" ht="5.25" customHeight="1">
      <c r="B5" s="333"/>
      <c r="C5" s="336"/>
      <c r="D5" s="336"/>
      <c r="E5" s="336"/>
      <c r="F5" s="336"/>
      <c r="G5" s="336"/>
      <c r="H5" s="336"/>
      <c r="I5" s="336"/>
      <c r="J5" s="336"/>
      <c r="K5" s="335"/>
    </row>
    <row r="6" s="1" customFormat="1" ht="15" customHeight="1">
      <c r="B6" s="333"/>
      <c r="C6" s="337" t="s">
        <v>2964</v>
      </c>
      <c r="D6" s="337"/>
      <c r="E6" s="337"/>
      <c r="F6" s="337"/>
      <c r="G6" s="337"/>
      <c r="H6" s="337"/>
      <c r="I6" s="337"/>
      <c r="J6" s="337"/>
      <c r="K6" s="335"/>
    </row>
    <row r="7" s="1" customFormat="1" ht="15" customHeight="1">
      <c r="B7" s="338"/>
      <c r="C7" s="337" t="s">
        <v>2965</v>
      </c>
      <c r="D7" s="337"/>
      <c r="E7" s="337"/>
      <c r="F7" s="337"/>
      <c r="G7" s="337"/>
      <c r="H7" s="337"/>
      <c r="I7" s="337"/>
      <c r="J7" s="337"/>
      <c r="K7" s="335"/>
    </row>
    <row r="8" s="1" customFormat="1" ht="12.75" customHeight="1">
      <c r="B8" s="338"/>
      <c r="C8" s="337"/>
      <c r="D8" s="337"/>
      <c r="E8" s="337"/>
      <c r="F8" s="337"/>
      <c r="G8" s="337"/>
      <c r="H8" s="337"/>
      <c r="I8" s="337"/>
      <c r="J8" s="337"/>
      <c r="K8" s="335"/>
    </row>
    <row r="9" s="1" customFormat="1" ht="15" customHeight="1">
      <c r="B9" s="338"/>
      <c r="C9" s="337" t="s">
        <v>2966</v>
      </c>
      <c r="D9" s="337"/>
      <c r="E9" s="337"/>
      <c r="F9" s="337"/>
      <c r="G9" s="337"/>
      <c r="H9" s="337"/>
      <c r="I9" s="337"/>
      <c r="J9" s="337"/>
      <c r="K9" s="335"/>
    </row>
    <row r="10" s="1" customFormat="1" ht="15" customHeight="1">
      <c r="B10" s="338"/>
      <c r="C10" s="337"/>
      <c r="D10" s="337" t="s">
        <v>2967</v>
      </c>
      <c r="E10" s="337"/>
      <c r="F10" s="337"/>
      <c r="G10" s="337"/>
      <c r="H10" s="337"/>
      <c r="I10" s="337"/>
      <c r="J10" s="337"/>
      <c r="K10" s="335"/>
    </row>
    <row r="11" s="1" customFormat="1" ht="15" customHeight="1">
      <c r="B11" s="338"/>
      <c r="C11" s="339"/>
      <c r="D11" s="337" t="s">
        <v>2968</v>
      </c>
      <c r="E11" s="337"/>
      <c r="F11" s="337"/>
      <c r="G11" s="337"/>
      <c r="H11" s="337"/>
      <c r="I11" s="337"/>
      <c r="J11" s="337"/>
      <c r="K11" s="335"/>
    </row>
    <row r="12" s="1" customFormat="1" ht="15" customHeight="1">
      <c r="B12" s="338"/>
      <c r="C12" s="339"/>
      <c r="D12" s="337"/>
      <c r="E12" s="337"/>
      <c r="F12" s="337"/>
      <c r="G12" s="337"/>
      <c r="H12" s="337"/>
      <c r="I12" s="337"/>
      <c r="J12" s="337"/>
      <c r="K12" s="335"/>
    </row>
    <row r="13" s="1" customFormat="1" ht="15" customHeight="1">
      <c r="B13" s="338"/>
      <c r="C13" s="339"/>
      <c r="D13" s="340" t="s">
        <v>2969</v>
      </c>
      <c r="E13" s="337"/>
      <c r="F13" s="337"/>
      <c r="G13" s="337"/>
      <c r="H13" s="337"/>
      <c r="I13" s="337"/>
      <c r="J13" s="337"/>
      <c r="K13" s="335"/>
    </row>
    <row r="14" s="1" customFormat="1" ht="12.75" customHeight="1">
      <c r="B14" s="338"/>
      <c r="C14" s="339"/>
      <c r="D14" s="339"/>
      <c r="E14" s="339"/>
      <c r="F14" s="339"/>
      <c r="G14" s="339"/>
      <c r="H14" s="339"/>
      <c r="I14" s="339"/>
      <c r="J14" s="339"/>
      <c r="K14" s="335"/>
    </row>
    <row r="15" s="1" customFormat="1" ht="15" customHeight="1">
      <c r="B15" s="338"/>
      <c r="C15" s="339"/>
      <c r="D15" s="337" t="s">
        <v>2970</v>
      </c>
      <c r="E15" s="337"/>
      <c r="F15" s="337"/>
      <c r="G15" s="337"/>
      <c r="H15" s="337"/>
      <c r="I15" s="337"/>
      <c r="J15" s="337"/>
      <c r="K15" s="335"/>
    </row>
    <row r="16" s="1" customFormat="1" ht="15" customHeight="1">
      <c r="B16" s="338"/>
      <c r="C16" s="339"/>
      <c r="D16" s="337" t="s">
        <v>2971</v>
      </c>
      <c r="E16" s="337"/>
      <c r="F16" s="337"/>
      <c r="G16" s="337"/>
      <c r="H16" s="337"/>
      <c r="I16" s="337"/>
      <c r="J16" s="337"/>
      <c r="K16" s="335"/>
    </row>
    <row r="17" s="1" customFormat="1" ht="15" customHeight="1">
      <c r="B17" s="338"/>
      <c r="C17" s="339"/>
      <c r="D17" s="337" t="s">
        <v>2972</v>
      </c>
      <c r="E17" s="337"/>
      <c r="F17" s="337"/>
      <c r="G17" s="337"/>
      <c r="H17" s="337"/>
      <c r="I17" s="337"/>
      <c r="J17" s="337"/>
      <c r="K17" s="335"/>
    </row>
    <row r="18" s="1" customFormat="1" ht="15" customHeight="1">
      <c r="B18" s="338"/>
      <c r="C18" s="339"/>
      <c r="D18" s="339"/>
      <c r="E18" s="341" t="s">
        <v>80</v>
      </c>
      <c r="F18" s="337" t="s">
        <v>2973</v>
      </c>
      <c r="G18" s="337"/>
      <c r="H18" s="337"/>
      <c r="I18" s="337"/>
      <c r="J18" s="337"/>
      <c r="K18" s="335"/>
    </row>
    <row r="19" s="1" customFormat="1" ht="15" customHeight="1">
      <c r="B19" s="338"/>
      <c r="C19" s="339"/>
      <c r="D19" s="339"/>
      <c r="E19" s="341" t="s">
        <v>2974</v>
      </c>
      <c r="F19" s="337" t="s">
        <v>2975</v>
      </c>
      <c r="G19" s="337"/>
      <c r="H19" s="337"/>
      <c r="I19" s="337"/>
      <c r="J19" s="337"/>
      <c r="K19" s="335"/>
    </row>
    <row r="20" s="1" customFormat="1" ht="15" customHeight="1">
      <c r="B20" s="338"/>
      <c r="C20" s="339"/>
      <c r="D20" s="339"/>
      <c r="E20" s="341" t="s">
        <v>2976</v>
      </c>
      <c r="F20" s="337" t="s">
        <v>2977</v>
      </c>
      <c r="G20" s="337"/>
      <c r="H20" s="337"/>
      <c r="I20" s="337"/>
      <c r="J20" s="337"/>
      <c r="K20" s="335"/>
    </row>
    <row r="21" s="1" customFormat="1" ht="15" customHeight="1">
      <c r="B21" s="338"/>
      <c r="C21" s="339"/>
      <c r="D21" s="339"/>
      <c r="E21" s="341" t="s">
        <v>2978</v>
      </c>
      <c r="F21" s="337" t="s">
        <v>2979</v>
      </c>
      <c r="G21" s="337"/>
      <c r="H21" s="337"/>
      <c r="I21" s="337"/>
      <c r="J21" s="337"/>
      <c r="K21" s="335"/>
    </row>
    <row r="22" s="1" customFormat="1" ht="15" customHeight="1">
      <c r="B22" s="338"/>
      <c r="C22" s="339"/>
      <c r="D22" s="339"/>
      <c r="E22" s="341" t="s">
        <v>2980</v>
      </c>
      <c r="F22" s="337" t="s">
        <v>2981</v>
      </c>
      <c r="G22" s="337"/>
      <c r="H22" s="337"/>
      <c r="I22" s="337"/>
      <c r="J22" s="337"/>
      <c r="K22" s="335"/>
    </row>
    <row r="23" s="1" customFormat="1" ht="15" customHeight="1">
      <c r="B23" s="338"/>
      <c r="C23" s="339"/>
      <c r="D23" s="339"/>
      <c r="E23" s="341" t="s">
        <v>87</v>
      </c>
      <c r="F23" s="337" t="s">
        <v>2982</v>
      </c>
      <c r="G23" s="337"/>
      <c r="H23" s="337"/>
      <c r="I23" s="337"/>
      <c r="J23" s="337"/>
      <c r="K23" s="335"/>
    </row>
    <row r="24" s="1" customFormat="1" ht="12.75" customHeight="1">
      <c r="B24" s="338"/>
      <c r="C24" s="339"/>
      <c r="D24" s="339"/>
      <c r="E24" s="339"/>
      <c r="F24" s="339"/>
      <c r="G24" s="339"/>
      <c r="H24" s="339"/>
      <c r="I24" s="339"/>
      <c r="J24" s="339"/>
      <c r="K24" s="335"/>
    </row>
    <row r="25" s="1" customFormat="1" ht="15" customHeight="1">
      <c r="B25" s="338"/>
      <c r="C25" s="337" t="s">
        <v>2983</v>
      </c>
      <c r="D25" s="337"/>
      <c r="E25" s="337"/>
      <c r="F25" s="337"/>
      <c r="G25" s="337"/>
      <c r="H25" s="337"/>
      <c r="I25" s="337"/>
      <c r="J25" s="337"/>
      <c r="K25" s="335"/>
    </row>
    <row r="26" s="1" customFormat="1" ht="15" customHeight="1">
      <c r="B26" s="338"/>
      <c r="C26" s="337" t="s">
        <v>2984</v>
      </c>
      <c r="D26" s="337"/>
      <c r="E26" s="337"/>
      <c r="F26" s="337"/>
      <c r="G26" s="337"/>
      <c r="H26" s="337"/>
      <c r="I26" s="337"/>
      <c r="J26" s="337"/>
      <c r="K26" s="335"/>
    </row>
    <row r="27" s="1" customFormat="1" ht="15" customHeight="1">
      <c r="B27" s="338"/>
      <c r="C27" s="337"/>
      <c r="D27" s="337" t="s">
        <v>2985</v>
      </c>
      <c r="E27" s="337"/>
      <c r="F27" s="337"/>
      <c r="G27" s="337"/>
      <c r="H27" s="337"/>
      <c r="I27" s="337"/>
      <c r="J27" s="337"/>
      <c r="K27" s="335"/>
    </row>
    <row r="28" s="1" customFormat="1" ht="15" customHeight="1">
      <c r="B28" s="338"/>
      <c r="C28" s="339"/>
      <c r="D28" s="337" t="s">
        <v>2986</v>
      </c>
      <c r="E28" s="337"/>
      <c r="F28" s="337"/>
      <c r="G28" s="337"/>
      <c r="H28" s="337"/>
      <c r="I28" s="337"/>
      <c r="J28" s="337"/>
      <c r="K28" s="335"/>
    </row>
    <row r="29" s="1" customFormat="1" ht="12.75" customHeight="1">
      <c r="B29" s="338"/>
      <c r="C29" s="339"/>
      <c r="D29" s="339"/>
      <c r="E29" s="339"/>
      <c r="F29" s="339"/>
      <c r="G29" s="339"/>
      <c r="H29" s="339"/>
      <c r="I29" s="339"/>
      <c r="J29" s="339"/>
      <c r="K29" s="335"/>
    </row>
    <row r="30" s="1" customFormat="1" ht="15" customHeight="1">
      <c r="B30" s="338"/>
      <c r="C30" s="339"/>
      <c r="D30" s="337" t="s">
        <v>2987</v>
      </c>
      <c r="E30" s="337"/>
      <c r="F30" s="337"/>
      <c r="G30" s="337"/>
      <c r="H30" s="337"/>
      <c r="I30" s="337"/>
      <c r="J30" s="337"/>
      <c r="K30" s="335"/>
    </row>
    <row r="31" s="1" customFormat="1" ht="15" customHeight="1">
      <c r="B31" s="338"/>
      <c r="C31" s="339"/>
      <c r="D31" s="337" t="s">
        <v>2988</v>
      </c>
      <c r="E31" s="337"/>
      <c r="F31" s="337"/>
      <c r="G31" s="337"/>
      <c r="H31" s="337"/>
      <c r="I31" s="337"/>
      <c r="J31" s="337"/>
      <c r="K31" s="335"/>
    </row>
    <row r="32" s="1" customFormat="1" ht="12.75" customHeight="1">
      <c r="B32" s="338"/>
      <c r="C32" s="339"/>
      <c r="D32" s="339"/>
      <c r="E32" s="339"/>
      <c r="F32" s="339"/>
      <c r="G32" s="339"/>
      <c r="H32" s="339"/>
      <c r="I32" s="339"/>
      <c r="J32" s="339"/>
      <c r="K32" s="335"/>
    </row>
    <row r="33" s="1" customFormat="1" ht="15" customHeight="1">
      <c r="B33" s="338"/>
      <c r="C33" s="339"/>
      <c r="D33" s="337" t="s">
        <v>2989</v>
      </c>
      <c r="E33" s="337"/>
      <c r="F33" s="337"/>
      <c r="G33" s="337"/>
      <c r="H33" s="337"/>
      <c r="I33" s="337"/>
      <c r="J33" s="337"/>
      <c r="K33" s="335"/>
    </row>
    <row r="34" s="1" customFormat="1" ht="15" customHeight="1">
      <c r="B34" s="338"/>
      <c r="C34" s="339"/>
      <c r="D34" s="337" t="s">
        <v>2990</v>
      </c>
      <c r="E34" s="337"/>
      <c r="F34" s="337"/>
      <c r="G34" s="337"/>
      <c r="H34" s="337"/>
      <c r="I34" s="337"/>
      <c r="J34" s="337"/>
      <c r="K34" s="335"/>
    </row>
    <row r="35" s="1" customFormat="1" ht="15" customHeight="1">
      <c r="B35" s="338"/>
      <c r="C35" s="339"/>
      <c r="D35" s="337" t="s">
        <v>2991</v>
      </c>
      <c r="E35" s="337"/>
      <c r="F35" s="337"/>
      <c r="G35" s="337"/>
      <c r="H35" s="337"/>
      <c r="I35" s="337"/>
      <c r="J35" s="337"/>
      <c r="K35" s="335"/>
    </row>
    <row r="36" s="1" customFormat="1" ht="15" customHeight="1">
      <c r="B36" s="338"/>
      <c r="C36" s="339"/>
      <c r="D36" s="337"/>
      <c r="E36" s="340" t="s">
        <v>245</v>
      </c>
      <c r="F36" s="337"/>
      <c r="G36" s="337" t="s">
        <v>2992</v>
      </c>
      <c r="H36" s="337"/>
      <c r="I36" s="337"/>
      <c r="J36" s="337"/>
      <c r="K36" s="335"/>
    </row>
    <row r="37" s="1" customFormat="1" ht="30.75" customHeight="1">
      <c r="B37" s="338"/>
      <c r="C37" s="339"/>
      <c r="D37" s="337"/>
      <c r="E37" s="340" t="s">
        <v>2993</v>
      </c>
      <c r="F37" s="337"/>
      <c r="G37" s="337" t="s">
        <v>2994</v>
      </c>
      <c r="H37" s="337"/>
      <c r="I37" s="337"/>
      <c r="J37" s="337"/>
      <c r="K37" s="335"/>
    </row>
    <row r="38" s="1" customFormat="1" ht="15" customHeight="1">
      <c r="B38" s="338"/>
      <c r="C38" s="339"/>
      <c r="D38" s="337"/>
      <c r="E38" s="340" t="s">
        <v>55</v>
      </c>
      <c r="F38" s="337"/>
      <c r="G38" s="337" t="s">
        <v>2995</v>
      </c>
      <c r="H38" s="337"/>
      <c r="I38" s="337"/>
      <c r="J38" s="337"/>
      <c r="K38" s="335"/>
    </row>
    <row r="39" s="1" customFormat="1" ht="15" customHeight="1">
      <c r="B39" s="338"/>
      <c r="C39" s="339"/>
      <c r="D39" s="337"/>
      <c r="E39" s="340" t="s">
        <v>56</v>
      </c>
      <c r="F39" s="337"/>
      <c r="G39" s="337" t="s">
        <v>2996</v>
      </c>
      <c r="H39" s="337"/>
      <c r="I39" s="337"/>
      <c r="J39" s="337"/>
      <c r="K39" s="335"/>
    </row>
    <row r="40" s="1" customFormat="1" ht="15" customHeight="1">
      <c r="B40" s="338"/>
      <c r="C40" s="339"/>
      <c r="D40" s="337"/>
      <c r="E40" s="340" t="s">
        <v>246</v>
      </c>
      <c r="F40" s="337"/>
      <c r="G40" s="337" t="s">
        <v>2997</v>
      </c>
      <c r="H40" s="337"/>
      <c r="I40" s="337"/>
      <c r="J40" s="337"/>
      <c r="K40" s="335"/>
    </row>
    <row r="41" s="1" customFormat="1" ht="15" customHeight="1">
      <c r="B41" s="338"/>
      <c r="C41" s="339"/>
      <c r="D41" s="337"/>
      <c r="E41" s="340" t="s">
        <v>247</v>
      </c>
      <c r="F41" s="337"/>
      <c r="G41" s="337" t="s">
        <v>2998</v>
      </c>
      <c r="H41" s="337"/>
      <c r="I41" s="337"/>
      <c r="J41" s="337"/>
      <c r="K41" s="335"/>
    </row>
    <row r="42" s="1" customFormat="1" ht="15" customHeight="1">
      <c r="B42" s="338"/>
      <c r="C42" s="339"/>
      <c r="D42" s="337"/>
      <c r="E42" s="340" t="s">
        <v>2999</v>
      </c>
      <c r="F42" s="337"/>
      <c r="G42" s="337" t="s">
        <v>3000</v>
      </c>
      <c r="H42" s="337"/>
      <c r="I42" s="337"/>
      <c r="J42" s="337"/>
      <c r="K42" s="335"/>
    </row>
    <row r="43" s="1" customFormat="1" ht="15" customHeight="1">
      <c r="B43" s="338"/>
      <c r="C43" s="339"/>
      <c r="D43" s="337"/>
      <c r="E43" s="340"/>
      <c r="F43" s="337"/>
      <c r="G43" s="337" t="s">
        <v>3001</v>
      </c>
      <c r="H43" s="337"/>
      <c r="I43" s="337"/>
      <c r="J43" s="337"/>
      <c r="K43" s="335"/>
    </row>
    <row r="44" s="1" customFormat="1" ht="15" customHeight="1">
      <c r="B44" s="338"/>
      <c r="C44" s="339"/>
      <c r="D44" s="337"/>
      <c r="E44" s="340" t="s">
        <v>3002</v>
      </c>
      <c r="F44" s="337"/>
      <c r="G44" s="337" t="s">
        <v>3003</v>
      </c>
      <c r="H44" s="337"/>
      <c r="I44" s="337"/>
      <c r="J44" s="337"/>
      <c r="K44" s="335"/>
    </row>
    <row r="45" s="1" customFormat="1" ht="15" customHeight="1">
      <c r="B45" s="338"/>
      <c r="C45" s="339"/>
      <c r="D45" s="337"/>
      <c r="E45" s="340" t="s">
        <v>249</v>
      </c>
      <c r="F45" s="337"/>
      <c r="G45" s="337" t="s">
        <v>3004</v>
      </c>
      <c r="H45" s="337"/>
      <c r="I45" s="337"/>
      <c r="J45" s="337"/>
      <c r="K45" s="335"/>
    </row>
    <row r="46" s="1" customFormat="1" ht="12.75" customHeight="1">
      <c r="B46" s="338"/>
      <c r="C46" s="339"/>
      <c r="D46" s="337"/>
      <c r="E46" s="337"/>
      <c r="F46" s="337"/>
      <c r="G46" s="337"/>
      <c r="H46" s="337"/>
      <c r="I46" s="337"/>
      <c r="J46" s="337"/>
      <c r="K46" s="335"/>
    </row>
    <row r="47" s="1" customFormat="1" ht="15" customHeight="1">
      <c r="B47" s="338"/>
      <c r="C47" s="339"/>
      <c r="D47" s="337" t="s">
        <v>3005</v>
      </c>
      <c r="E47" s="337"/>
      <c r="F47" s="337"/>
      <c r="G47" s="337"/>
      <c r="H47" s="337"/>
      <c r="I47" s="337"/>
      <c r="J47" s="337"/>
      <c r="K47" s="335"/>
    </row>
    <row r="48" s="1" customFormat="1" ht="15" customHeight="1">
      <c r="B48" s="338"/>
      <c r="C48" s="339"/>
      <c r="D48" s="339"/>
      <c r="E48" s="337" t="s">
        <v>3006</v>
      </c>
      <c r="F48" s="337"/>
      <c r="G48" s="337"/>
      <c r="H48" s="337"/>
      <c r="I48" s="337"/>
      <c r="J48" s="337"/>
      <c r="K48" s="335"/>
    </row>
    <row r="49" s="1" customFormat="1" ht="15" customHeight="1">
      <c r="B49" s="338"/>
      <c r="C49" s="339"/>
      <c r="D49" s="339"/>
      <c r="E49" s="337" t="s">
        <v>3007</v>
      </c>
      <c r="F49" s="337"/>
      <c r="G49" s="337"/>
      <c r="H49" s="337"/>
      <c r="I49" s="337"/>
      <c r="J49" s="337"/>
      <c r="K49" s="335"/>
    </row>
    <row r="50" s="1" customFormat="1" ht="15" customHeight="1">
      <c r="B50" s="338"/>
      <c r="C50" s="339"/>
      <c r="D50" s="339"/>
      <c r="E50" s="337" t="s">
        <v>3008</v>
      </c>
      <c r="F50" s="337"/>
      <c r="G50" s="337"/>
      <c r="H50" s="337"/>
      <c r="I50" s="337"/>
      <c r="J50" s="337"/>
      <c r="K50" s="335"/>
    </row>
    <row r="51" s="1" customFormat="1" ht="15" customHeight="1">
      <c r="B51" s="338"/>
      <c r="C51" s="339"/>
      <c r="D51" s="337" t="s">
        <v>3009</v>
      </c>
      <c r="E51" s="337"/>
      <c r="F51" s="337"/>
      <c r="G51" s="337"/>
      <c r="H51" s="337"/>
      <c r="I51" s="337"/>
      <c r="J51" s="337"/>
      <c r="K51" s="335"/>
    </row>
    <row r="52" s="1" customFormat="1" ht="25.5" customHeight="1">
      <c r="B52" s="333"/>
      <c r="C52" s="334" t="s">
        <v>3010</v>
      </c>
      <c r="D52" s="334"/>
      <c r="E52" s="334"/>
      <c r="F52" s="334"/>
      <c r="G52" s="334"/>
      <c r="H52" s="334"/>
      <c r="I52" s="334"/>
      <c r="J52" s="334"/>
      <c r="K52" s="335"/>
    </row>
    <row r="53" s="1" customFormat="1" ht="5.25" customHeight="1">
      <c r="B53" s="333"/>
      <c r="C53" s="336"/>
      <c r="D53" s="336"/>
      <c r="E53" s="336"/>
      <c r="F53" s="336"/>
      <c r="G53" s="336"/>
      <c r="H53" s="336"/>
      <c r="I53" s="336"/>
      <c r="J53" s="336"/>
      <c r="K53" s="335"/>
    </row>
    <row r="54" s="1" customFormat="1" ht="15" customHeight="1">
      <c r="B54" s="333"/>
      <c r="C54" s="337" t="s">
        <v>3011</v>
      </c>
      <c r="D54" s="337"/>
      <c r="E54" s="337"/>
      <c r="F54" s="337"/>
      <c r="G54" s="337"/>
      <c r="H54" s="337"/>
      <c r="I54" s="337"/>
      <c r="J54" s="337"/>
      <c r="K54" s="335"/>
    </row>
    <row r="55" s="1" customFormat="1" ht="15" customHeight="1">
      <c r="B55" s="333"/>
      <c r="C55" s="337" t="s">
        <v>3012</v>
      </c>
      <c r="D55" s="337"/>
      <c r="E55" s="337"/>
      <c r="F55" s="337"/>
      <c r="G55" s="337"/>
      <c r="H55" s="337"/>
      <c r="I55" s="337"/>
      <c r="J55" s="337"/>
      <c r="K55" s="335"/>
    </row>
    <row r="56" s="1" customFormat="1" ht="12.75" customHeight="1">
      <c r="B56" s="333"/>
      <c r="C56" s="337"/>
      <c r="D56" s="337"/>
      <c r="E56" s="337"/>
      <c r="F56" s="337"/>
      <c r="G56" s="337"/>
      <c r="H56" s="337"/>
      <c r="I56" s="337"/>
      <c r="J56" s="337"/>
      <c r="K56" s="335"/>
    </row>
    <row r="57" s="1" customFormat="1" ht="15" customHeight="1">
      <c r="B57" s="333"/>
      <c r="C57" s="337" t="s">
        <v>3013</v>
      </c>
      <c r="D57" s="337"/>
      <c r="E57" s="337"/>
      <c r="F57" s="337"/>
      <c r="G57" s="337"/>
      <c r="H57" s="337"/>
      <c r="I57" s="337"/>
      <c r="J57" s="337"/>
      <c r="K57" s="335"/>
    </row>
    <row r="58" s="1" customFormat="1" ht="15" customHeight="1">
      <c r="B58" s="333"/>
      <c r="C58" s="339"/>
      <c r="D58" s="337" t="s">
        <v>3014</v>
      </c>
      <c r="E58" s="337"/>
      <c r="F58" s="337"/>
      <c r="G58" s="337"/>
      <c r="H58" s="337"/>
      <c r="I58" s="337"/>
      <c r="J58" s="337"/>
      <c r="K58" s="335"/>
    </row>
    <row r="59" s="1" customFormat="1" ht="15" customHeight="1">
      <c r="B59" s="333"/>
      <c r="C59" s="339"/>
      <c r="D59" s="337" t="s">
        <v>3015</v>
      </c>
      <c r="E59" s="337"/>
      <c r="F59" s="337"/>
      <c r="G59" s="337"/>
      <c r="H59" s="337"/>
      <c r="I59" s="337"/>
      <c r="J59" s="337"/>
      <c r="K59" s="335"/>
    </row>
    <row r="60" s="1" customFormat="1" ht="15" customHeight="1">
      <c r="B60" s="333"/>
      <c r="C60" s="339"/>
      <c r="D60" s="337" t="s">
        <v>3016</v>
      </c>
      <c r="E60" s="337"/>
      <c r="F60" s="337"/>
      <c r="G60" s="337"/>
      <c r="H60" s="337"/>
      <c r="I60" s="337"/>
      <c r="J60" s="337"/>
      <c r="K60" s="335"/>
    </row>
    <row r="61" s="1" customFormat="1" ht="15" customHeight="1">
      <c r="B61" s="333"/>
      <c r="C61" s="339"/>
      <c r="D61" s="337" t="s">
        <v>3017</v>
      </c>
      <c r="E61" s="337"/>
      <c r="F61" s="337"/>
      <c r="G61" s="337"/>
      <c r="H61" s="337"/>
      <c r="I61" s="337"/>
      <c r="J61" s="337"/>
      <c r="K61" s="335"/>
    </row>
    <row r="62" s="1" customFormat="1" ht="15" customHeight="1">
      <c r="B62" s="333"/>
      <c r="C62" s="339"/>
      <c r="D62" s="342" t="s">
        <v>3018</v>
      </c>
      <c r="E62" s="342"/>
      <c r="F62" s="342"/>
      <c r="G62" s="342"/>
      <c r="H62" s="342"/>
      <c r="I62" s="342"/>
      <c r="J62" s="342"/>
      <c r="K62" s="335"/>
    </row>
    <row r="63" s="1" customFormat="1" ht="15" customHeight="1">
      <c r="B63" s="333"/>
      <c r="C63" s="339"/>
      <c r="D63" s="337" t="s">
        <v>3019</v>
      </c>
      <c r="E63" s="337"/>
      <c r="F63" s="337"/>
      <c r="G63" s="337"/>
      <c r="H63" s="337"/>
      <c r="I63" s="337"/>
      <c r="J63" s="337"/>
      <c r="K63" s="335"/>
    </row>
    <row r="64" s="1" customFormat="1" ht="12.75" customHeight="1">
      <c r="B64" s="333"/>
      <c r="C64" s="339"/>
      <c r="D64" s="339"/>
      <c r="E64" s="343"/>
      <c r="F64" s="339"/>
      <c r="G64" s="339"/>
      <c r="H64" s="339"/>
      <c r="I64" s="339"/>
      <c r="J64" s="339"/>
      <c r="K64" s="335"/>
    </row>
    <row r="65" s="1" customFormat="1" ht="15" customHeight="1">
      <c r="B65" s="333"/>
      <c r="C65" s="339"/>
      <c r="D65" s="337" t="s">
        <v>3020</v>
      </c>
      <c r="E65" s="337"/>
      <c r="F65" s="337"/>
      <c r="G65" s="337"/>
      <c r="H65" s="337"/>
      <c r="I65" s="337"/>
      <c r="J65" s="337"/>
      <c r="K65" s="335"/>
    </row>
    <row r="66" s="1" customFormat="1" ht="15" customHeight="1">
      <c r="B66" s="333"/>
      <c r="C66" s="339"/>
      <c r="D66" s="342" t="s">
        <v>3021</v>
      </c>
      <c r="E66" s="342"/>
      <c r="F66" s="342"/>
      <c r="G66" s="342"/>
      <c r="H66" s="342"/>
      <c r="I66" s="342"/>
      <c r="J66" s="342"/>
      <c r="K66" s="335"/>
    </row>
    <row r="67" s="1" customFormat="1" ht="15" customHeight="1">
      <c r="B67" s="333"/>
      <c r="C67" s="339"/>
      <c r="D67" s="337" t="s">
        <v>3022</v>
      </c>
      <c r="E67" s="337"/>
      <c r="F67" s="337"/>
      <c r="G67" s="337"/>
      <c r="H67" s="337"/>
      <c r="I67" s="337"/>
      <c r="J67" s="337"/>
      <c r="K67" s="335"/>
    </row>
    <row r="68" s="1" customFormat="1" ht="15" customHeight="1">
      <c r="B68" s="333"/>
      <c r="C68" s="339"/>
      <c r="D68" s="337" t="s">
        <v>3023</v>
      </c>
      <c r="E68" s="337"/>
      <c r="F68" s="337"/>
      <c r="G68" s="337"/>
      <c r="H68" s="337"/>
      <c r="I68" s="337"/>
      <c r="J68" s="337"/>
      <c r="K68" s="335"/>
    </row>
    <row r="69" s="1" customFormat="1" ht="15" customHeight="1">
      <c r="B69" s="333"/>
      <c r="C69" s="339"/>
      <c r="D69" s="337" t="s">
        <v>3024</v>
      </c>
      <c r="E69" s="337"/>
      <c r="F69" s="337"/>
      <c r="G69" s="337"/>
      <c r="H69" s="337"/>
      <c r="I69" s="337"/>
      <c r="J69" s="337"/>
      <c r="K69" s="335"/>
    </row>
    <row r="70" s="1" customFormat="1" ht="15" customHeight="1">
      <c r="B70" s="333"/>
      <c r="C70" s="339"/>
      <c r="D70" s="337" t="s">
        <v>3025</v>
      </c>
      <c r="E70" s="337"/>
      <c r="F70" s="337"/>
      <c r="G70" s="337"/>
      <c r="H70" s="337"/>
      <c r="I70" s="337"/>
      <c r="J70" s="337"/>
      <c r="K70" s="335"/>
    </row>
    <row r="71" s="1" customFormat="1" ht="12.75" customHeight="1">
      <c r="B71" s="344"/>
      <c r="C71" s="345"/>
      <c r="D71" s="345"/>
      <c r="E71" s="345"/>
      <c r="F71" s="345"/>
      <c r="G71" s="345"/>
      <c r="H71" s="345"/>
      <c r="I71" s="345"/>
      <c r="J71" s="345"/>
      <c r="K71" s="346"/>
    </row>
    <row r="72" s="1" customFormat="1" ht="18.75" customHeight="1">
      <c r="B72" s="347"/>
      <c r="C72" s="347"/>
      <c r="D72" s="347"/>
      <c r="E72" s="347"/>
      <c r="F72" s="347"/>
      <c r="G72" s="347"/>
      <c r="H72" s="347"/>
      <c r="I72" s="347"/>
      <c r="J72" s="347"/>
      <c r="K72" s="348"/>
    </row>
    <row r="73" s="1" customFormat="1" ht="18.75" customHeight="1">
      <c r="B73" s="348"/>
      <c r="C73" s="348"/>
      <c r="D73" s="348"/>
      <c r="E73" s="348"/>
      <c r="F73" s="348"/>
      <c r="G73" s="348"/>
      <c r="H73" s="348"/>
      <c r="I73" s="348"/>
      <c r="J73" s="348"/>
      <c r="K73" s="348"/>
    </row>
    <row r="74" s="1" customFormat="1" ht="7.5" customHeight="1">
      <c r="B74" s="349"/>
      <c r="C74" s="350"/>
      <c r="D74" s="350"/>
      <c r="E74" s="350"/>
      <c r="F74" s="350"/>
      <c r="G74" s="350"/>
      <c r="H74" s="350"/>
      <c r="I74" s="350"/>
      <c r="J74" s="350"/>
      <c r="K74" s="351"/>
    </row>
    <row r="75" s="1" customFormat="1" ht="45" customHeight="1">
      <c r="B75" s="352"/>
      <c r="C75" s="353" t="s">
        <v>3026</v>
      </c>
      <c r="D75" s="353"/>
      <c r="E75" s="353"/>
      <c r="F75" s="353"/>
      <c r="G75" s="353"/>
      <c r="H75" s="353"/>
      <c r="I75" s="353"/>
      <c r="J75" s="353"/>
      <c r="K75" s="354"/>
    </row>
    <row r="76" s="1" customFormat="1" ht="17.25" customHeight="1">
      <c r="B76" s="352"/>
      <c r="C76" s="355" t="s">
        <v>3027</v>
      </c>
      <c r="D76" s="355"/>
      <c r="E76" s="355"/>
      <c r="F76" s="355" t="s">
        <v>3028</v>
      </c>
      <c r="G76" s="356"/>
      <c r="H76" s="355" t="s">
        <v>56</v>
      </c>
      <c r="I76" s="355" t="s">
        <v>59</v>
      </c>
      <c r="J76" s="355" t="s">
        <v>3029</v>
      </c>
      <c r="K76" s="354"/>
    </row>
    <row r="77" s="1" customFormat="1" ht="17.25" customHeight="1">
      <c r="B77" s="352"/>
      <c r="C77" s="357" t="s">
        <v>3030</v>
      </c>
      <c r="D77" s="357"/>
      <c r="E77" s="357"/>
      <c r="F77" s="358" t="s">
        <v>3031</v>
      </c>
      <c r="G77" s="359"/>
      <c r="H77" s="357"/>
      <c r="I77" s="357"/>
      <c r="J77" s="357" t="s">
        <v>3032</v>
      </c>
      <c r="K77" s="354"/>
    </row>
    <row r="78" s="1" customFormat="1" ht="5.25" customHeight="1">
      <c r="B78" s="352"/>
      <c r="C78" s="360"/>
      <c r="D78" s="360"/>
      <c r="E78" s="360"/>
      <c r="F78" s="360"/>
      <c r="G78" s="361"/>
      <c r="H78" s="360"/>
      <c r="I78" s="360"/>
      <c r="J78" s="360"/>
      <c r="K78" s="354"/>
    </row>
    <row r="79" s="1" customFormat="1" ht="15" customHeight="1">
      <c r="B79" s="352"/>
      <c r="C79" s="340" t="s">
        <v>55</v>
      </c>
      <c r="D79" s="360"/>
      <c r="E79" s="360"/>
      <c r="F79" s="362" t="s">
        <v>3033</v>
      </c>
      <c r="G79" s="361"/>
      <c r="H79" s="340" t="s">
        <v>3034</v>
      </c>
      <c r="I79" s="340" t="s">
        <v>3035</v>
      </c>
      <c r="J79" s="340">
        <v>20</v>
      </c>
      <c r="K79" s="354"/>
    </row>
    <row r="80" s="1" customFormat="1" ht="15" customHeight="1">
      <c r="B80" s="352"/>
      <c r="C80" s="340" t="s">
        <v>3036</v>
      </c>
      <c r="D80" s="340"/>
      <c r="E80" s="340"/>
      <c r="F80" s="362" t="s">
        <v>3033</v>
      </c>
      <c r="G80" s="361"/>
      <c r="H80" s="340" t="s">
        <v>3037</v>
      </c>
      <c r="I80" s="340" t="s">
        <v>3035</v>
      </c>
      <c r="J80" s="340">
        <v>120</v>
      </c>
      <c r="K80" s="354"/>
    </row>
    <row r="81" s="1" customFormat="1" ht="15" customHeight="1">
      <c r="B81" s="363"/>
      <c r="C81" s="340" t="s">
        <v>3038</v>
      </c>
      <c r="D81" s="340"/>
      <c r="E81" s="340"/>
      <c r="F81" s="362" t="s">
        <v>3039</v>
      </c>
      <c r="G81" s="361"/>
      <c r="H81" s="340" t="s">
        <v>3040</v>
      </c>
      <c r="I81" s="340" t="s">
        <v>3035</v>
      </c>
      <c r="J81" s="340">
        <v>50</v>
      </c>
      <c r="K81" s="354"/>
    </row>
    <row r="82" s="1" customFormat="1" ht="15" customHeight="1">
      <c r="B82" s="363"/>
      <c r="C82" s="340" t="s">
        <v>3041</v>
      </c>
      <c r="D82" s="340"/>
      <c r="E82" s="340"/>
      <c r="F82" s="362" t="s">
        <v>3033</v>
      </c>
      <c r="G82" s="361"/>
      <c r="H82" s="340" t="s">
        <v>3042</v>
      </c>
      <c r="I82" s="340" t="s">
        <v>3043</v>
      </c>
      <c r="J82" s="340"/>
      <c r="K82" s="354"/>
    </row>
    <row r="83" s="1" customFormat="1" ht="15" customHeight="1">
      <c r="B83" s="363"/>
      <c r="C83" s="364" t="s">
        <v>3044</v>
      </c>
      <c r="D83" s="364"/>
      <c r="E83" s="364"/>
      <c r="F83" s="365" t="s">
        <v>3039</v>
      </c>
      <c r="G83" s="364"/>
      <c r="H83" s="364" t="s">
        <v>3045</v>
      </c>
      <c r="I83" s="364" t="s">
        <v>3035</v>
      </c>
      <c r="J83" s="364">
        <v>15</v>
      </c>
      <c r="K83" s="354"/>
    </row>
    <row r="84" s="1" customFormat="1" ht="15" customHeight="1">
      <c r="B84" s="363"/>
      <c r="C84" s="364" t="s">
        <v>3046</v>
      </c>
      <c r="D84" s="364"/>
      <c r="E84" s="364"/>
      <c r="F84" s="365" t="s">
        <v>3039</v>
      </c>
      <c r="G84" s="364"/>
      <c r="H84" s="364" t="s">
        <v>3047</v>
      </c>
      <c r="I84" s="364" t="s">
        <v>3035</v>
      </c>
      <c r="J84" s="364">
        <v>15</v>
      </c>
      <c r="K84" s="354"/>
    </row>
    <row r="85" s="1" customFormat="1" ht="15" customHeight="1">
      <c r="B85" s="363"/>
      <c r="C85" s="364" t="s">
        <v>3048</v>
      </c>
      <c r="D85" s="364"/>
      <c r="E85" s="364"/>
      <c r="F85" s="365" t="s">
        <v>3039</v>
      </c>
      <c r="G85" s="364"/>
      <c r="H85" s="364" t="s">
        <v>3049</v>
      </c>
      <c r="I85" s="364" t="s">
        <v>3035</v>
      </c>
      <c r="J85" s="364">
        <v>20</v>
      </c>
      <c r="K85" s="354"/>
    </row>
    <row r="86" s="1" customFormat="1" ht="15" customHeight="1">
      <c r="B86" s="363"/>
      <c r="C86" s="364" t="s">
        <v>3050</v>
      </c>
      <c r="D86" s="364"/>
      <c r="E86" s="364"/>
      <c r="F86" s="365" t="s">
        <v>3039</v>
      </c>
      <c r="G86" s="364"/>
      <c r="H86" s="364" t="s">
        <v>3051</v>
      </c>
      <c r="I86" s="364" t="s">
        <v>3035</v>
      </c>
      <c r="J86" s="364">
        <v>20</v>
      </c>
      <c r="K86" s="354"/>
    </row>
    <row r="87" s="1" customFormat="1" ht="15" customHeight="1">
      <c r="B87" s="363"/>
      <c r="C87" s="340" t="s">
        <v>3052</v>
      </c>
      <c r="D87" s="340"/>
      <c r="E87" s="340"/>
      <c r="F87" s="362" t="s">
        <v>3039</v>
      </c>
      <c r="G87" s="361"/>
      <c r="H87" s="340" t="s">
        <v>3053</v>
      </c>
      <c r="I87" s="340" t="s">
        <v>3035</v>
      </c>
      <c r="J87" s="340">
        <v>50</v>
      </c>
      <c r="K87" s="354"/>
    </row>
    <row r="88" s="1" customFormat="1" ht="15" customHeight="1">
      <c r="B88" s="363"/>
      <c r="C88" s="340" t="s">
        <v>3054</v>
      </c>
      <c r="D88" s="340"/>
      <c r="E88" s="340"/>
      <c r="F88" s="362" t="s">
        <v>3039</v>
      </c>
      <c r="G88" s="361"/>
      <c r="H88" s="340" t="s">
        <v>3055</v>
      </c>
      <c r="I88" s="340" t="s">
        <v>3035</v>
      </c>
      <c r="J88" s="340">
        <v>20</v>
      </c>
      <c r="K88" s="354"/>
    </row>
    <row r="89" s="1" customFormat="1" ht="15" customHeight="1">
      <c r="B89" s="363"/>
      <c r="C89" s="340" t="s">
        <v>3056</v>
      </c>
      <c r="D89" s="340"/>
      <c r="E89" s="340"/>
      <c r="F89" s="362" t="s">
        <v>3039</v>
      </c>
      <c r="G89" s="361"/>
      <c r="H89" s="340" t="s">
        <v>3057</v>
      </c>
      <c r="I89" s="340" t="s">
        <v>3035</v>
      </c>
      <c r="J89" s="340">
        <v>20</v>
      </c>
      <c r="K89" s="354"/>
    </row>
    <row r="90" s="1" customFormat="1" ht="15" customHeight="1">
      <c r="B90" s="363"/>
      <c r="C90" s="340" t="s">
        <v>3058</v>
      </c>
      <c r="D90" s="340"/>
      <c r="E90" s="340"/>
      <c r="F90" s="362" t="s">
        <v>3039</v>
      </c>
      <c r="G90" s="361"/>
      <c r="H90" s="340" t="s">
        <v>3059</v>
      </c>
      <c r="I90" s="340" t="s">
        <v>3035</v>
      </c>
      <c r="J90" s="340">
        <v>50</v>
      </c>
      <c r="K90" s="354"/>
    </row>
    <row r="91" s="1" customFormat="1" ht="15" customHeight="1">
      <c r="B91" s="363"/>
      <c r="C91" s="340" t="s">
        <v>3060</v>
      </c>
      <c r="D91" s="340"/>
      <c r="E91" s="340"/>
      <c r="F91" s="362" t="s">
        <v>3039</v>
      </c>
      <c r="G91" s="361"/>
      <c r="H91" s="340" t="s">
        <v>3060</v>
      </c>
      <c r="I91" s="340" t="s">
        <v>3035</v>
      </c>
      <c r="J91" s="340">
        <v>50</v>
      </c>
      <c r="K91" s="354"/>
    </row>
    <row r="92" s="1" customFormat="1" ht="15" customHeight="1">
      <c r="B92" s="363"/>
      <c r="C92" s="340" t="s">
        <v>3061</v>
      </c>
      <c r="D92" s="340"/>
      <c r="E92" s="340"/>
      <c r="F92" s="362" t="s">
        <v>3039</v>
      </c>
      <c r="G92" s="361"/>
      <c r="H92" s="340" t="s">
        <v>3062</v>
      </c>
      <c r="I92" s="340" t="s">
        <v>3035</v>
      </c>
      <c r="J92" s="340">
        <v>255</v>
      </c>
      <c r="K92" s="354"/>
    </row>
    <row r="93" s="1" customFormat="1" ht="15" customHeight="1">
      <c r="B93" s="363"/>
      <c r="C93" s="340" t="s">
        <v>3063</v>
      </c>
      <c r="D93" s="340"/>
      <c r="E93" s="340"/>
      <c r="F93" s="362" t="s">
        <v>3033</v>
      </c>
      <c r="G93" s="361"/>
      <c r="H93" s="340" t="s">
        <v>3064</v>
      </c>
      <c r="I93" s="340" t="s">
        <v>3065</v>
      </c>
      <c r="J93" s="340"/>
      <c r="K93" s="354"/>
    </row>
    <row r="94" s="1" customFormat="1" ht="15" customHeight="1">
      <c r="B94" s="363"/>
      <c r="C94" s="340" t="s">
        <v>3066</v>
      </c>
      <c r="D94" s="340"/>
      <c r="E94" s="340"/>
      <c r="F94" s="362" t="s">
        <v>3033</v>
      </c>
      <c r="G94" s="361"/>
      <c r="H94" s="340" t="s">
        <v>3067</v>
      </c>
      <c r="I94" s="340" t="s">
        <v>3068</v>
      </c>
      <c r="J94" s="340"/>
      <c r="K94" s="354"/>
    </row>
    <row r="95" s="1" customFormat="1" ht="15" customHeight="1">
      <c r="B95" s="363"/>
      <c r="C95" s="340" t="s">
        <v>3069</v>
      </c>
      <c r="D95" s="340"/>
      <c r="E95" s="340"/>
      <c r="F95" s="362" t="s">
        <v>3033</v>
      </c>
      <c r="G95" s="361"/>
      <c r="H95" s="340" t="s">
        <v>3069</v>
      </c>
      <c r="I95" s="340" t="s">
        <v>3068</v>
      </c>
      <c r="J95" s="340"/>
      <c r="K95" s="354"/>
    </row>
    <row r="96" s="1" customFormat="1" ht="15" customHeight="1">
      <c r="B96" s="363"/>
      <c r="C96" s="340" t="s">
        <v>40</v>
      </c>
      <c r="D96" s="340"/>
      <c r="E96" s="340"/>
      <c r="F96" s="362" t="s">
        <v>3033</v>
      </c>
      <c r="G96" s="361"/>
      <c r="H96" s="340" t="s">
        <v>3070</v>
      </c>
      <c r="I96" s="340" t="s">
        <v>3068</v>
      </c>
      <c r="J96" s="340"/>
      <c r="K96" s="354"/>
    </row>
    <row r="97" s="1" customFormat="1" ht="15" customHeight="1">
      <c r="B97" s="363"/>
      <c r="C97" s="340" t="s">
        <v>50</v>
      </c>
      <c r="D97" s="340"/>
      <c r="E97" s="340"/>
      <c r="F97" s="362" t="s">
        <v>3033</v>
      </c>
      <c r="G97" s="361"/>
      <c r="H97" s="340" t="s">
        <v>3071</v>
      </c>
      <c r="I97" s="340" t="s">
        <v>3068</v>
      </c>
      <c r="J97" s="340"/>
      <c r="K97" s="354"/>
    </row>
    <row r="98" s="1" customFormat="1" ht="15" customHeight="1">
      <c r="B98" s="366"/>
      <c r="C98" s="367"/>
      <c r="D98" s="367"/>
      <c r="E98" s="367"/>
      <c r="F98" s="367"/>
      <c r="G98" s="367"/>
      <c r="H98" s="367"/>
      <c r="I98" s="367"/>
      <c r="J98" s="367"/>
      <c r="K98" s="368"/>
    </row>
    <row r="99" s="1" customFormat="1" ht="18.75" customHeight="1">
      <c r="B99" s="369"/>
      <c r="C99" s="370"/>
      <c r="D99" s="370"/>
      <c r="E99" s="370"/>
      <c r="F99" s="370"/>
      <c r="G99" s="370"/>
      <c r="H99" s="370"/>
      <c r="I99" s="370"/>
      <c r="J99" s="370"/>
      <c r="K99" s="369"/>
    </row>
    <row r="100" s="1" customFormat="1" ht="18.75" customHeight="1">
      <c r="B100" s="348"/>
      <c r="C100" s="348"/>
      <c r="D100" s="348"/>
      <c r="E100" s="348"/>
      <c r="F100" s="348"/>
      <c r="G100" s="348"/>
      <c r="H100" s="348"/>
      <c r="I100" s="348"/>
      <c r="J100" s="348"/>
      <c r="K100" s="348"/>
    </row>
    <row r="101" s="1" customFormat="1" ht="7.5" customHeight="1">
      <c r="B101" s="349"/>
      <c r="C101" s="350"/>
      <c r="D101" s="350"/>
      <c r="E101" s="350"/>
      <c r="F101" s="350"/>
      <c r="G101" s="350"/>
      <c r="H101" s="350"/>
      <c r="I101" s="350"/>
      <c r="J101" s="350"/>
      <c r="K101" s="351"/>
    </row>
    <row r="102" s="1" customFormat="1" ht="45" customHeight="1">
      <c r="B102" s="352"/>
      <c r="C102" s="353" t="s">
        <v>3072</v>
      </c>
      <c r="D102" s="353"/>
      <c r="E102" s="353"/>
      <c r="F102" s="353"/>
      <c r="G102" s="353"/>
      <c r="H102" s="353"/>
      <c r="I102" s="353"/>
      <c r="J102" s="353"/>
      <c r="K102" s="354"/>
    </row>
    <row r="103" s="1" customFormat="1" ht="17.25" customHeight="1">
      <c r="B103" s="352"/>
      <c r="C103" s="355" t="s">
        <v>3027</v>
      </c>
      <c r="D103" s="355"/>
      <c r="E103" s="355"/>
      <c r="F103" s="355" t="s">
        <v>3028</v>
      </c>
      <c r="G103" s="356"/>
      <c r="H103" s="355" t="s">
        <v>56</v>
      </c>
      <c r="I103" s="355" t="s">
        <v>59</v>
      </c>
      <c r="J103" s="355" t="s">
        <v>3029</v>
      </c>
      <c r="K103" s="354"/>
    </row>
    <row r="104" s="1" customFormat="1" ht="17.25" customHeight="1">
      <c r="B104" s="352"/>
      <c r="C104" s="357" t="s">
        <v>3030</v>
      </c>
      <c r="D104" s="357"/>
      <c r="E104" s="357"/>
      <c r="F104" s="358" t="s">
        <v>3031</v>
      </c>
      <c r="G104" s="359"/>
      <c r="H104" s="357"/>
      <c r="I104" s="357"/>
      <c r="J104" s="357" t="s">
        <v>3032</v>
      </c>
      <c r="K104" s="354"/>
    </row>
    <row r="105" s="1" customFormat="1" ht="5.25" customHeight="1">
      <c r="B105" s="352"/>
      <c r="C105" s="355"/>
      <c r="D105" s="355"/>
      <c r="E105" s="355"/>
      <c r="F105" s="355"/>
      <c r="G105" s="371"/>
      <c r="H105" s="355"/>
      <c r="I105" s="355"/>
      <c r="J105" s="355"/>
      <c r="K105" s="354"/>
    </row>
    <row r="106" s="1" customFormat="1" ht="15" customHeight="1">
      <c r="B106" s="352"/>
      <c r="C106" s="340" t="s">
        <v>55</v>
      </c>
      <c r="D106" s="360"/>
      <c r="E106" s="360"/>
      <c r="F106" s="362" t="s">
        <v>3033</v>
      </c>
      <c r="G106" s="371"/>
      <c r="H106" s="340" t="s">
        <v>3073</v>
      </c>
      <c r="I106" s="340" t="s">
        <v>3035</v>
      </c>
      <c r="J106" s="340">
        <v>20</v>
      </c>
      <c r="K106" s="354"/>
    </row>
    <row r="107" s="1" customFormat="1" ht="15" customHeight="1">
      <c r="B107" s="352"/>
      <c r="C107" s="340" t="s">
        <v>3036</v>
      </c>
      <c r="D107" s="340"/>
      <c r="E107" s="340"/>
      <c r="F107" s="362" t="s">
        <v>3033</v>
      </c>
      <c r="G107" s="340"/>
      <c r="H107" s="340" t="s">
        <v>3073</v>
      </c>
      <c r="I107" s="340" t="s">
        <v>3035</v>
      </c>
      <c r="J107" s="340">
        <v>120</v>
      </c>
      <c r="K107" s="354"/>
    </row>
    <row r="108" s="1" customFormat="1" ht="15" customHeight="1">
      <c r="B108" s="363"/>
      <c r="C108" s="340" t="s">
        <v>3038</v>
      </c>
      <c r="D108" s="340"/>
      <c r="E108" s="340"/>
      <c r="F108" s="362" t="s">
        <v>3039</v>
      </c>
      <c r="G108" s="340"/>
      <c r="H108" s="340" t="s">
        <v>3073</v>
      </c>
      <c r="I108" s="340" t="s">
        <v>3035</v>
      </c>
      <c r="J108" s="340">
        <v>50</v>
      </c>
      <c r="K108" s="354"/>
    </row>
    <row r="109" s="1" customFormat="1" ht="15" customHeight="1">
      <c r="B109" s="363"/>
      <c r="C109" s="340" t="s">
        <v>3041</v>
      </c>
      <c r="D109" s="340"/>
      <c r="E109" s="340"/>
      <c r="F109" s="362" t="s">
        <v>3033</v>
      </c>
      <c r="G109" s="340"/>
      <c r="H109" s="340" t="s">
        <v>3073</v>
      </c>
      <c r="I109" s="340" t="s">
        <v>3043</v>
      </c>
      <c r="J109" s="340"/>
      <c r="K109" s="354"/>
    </row>
    <row r="110" s="1" customFormat="1" ht="15" customHeight="1">
      <c r="B110" s="363"/>
      <c r="C110" s="340" t="s">
        <v>3052</v>
      </c>
      <c r="D110" s="340"/>
      <c r="E110" s="340"/>
      <c r="F110" s="362" t="s">
        <v>3039</v>
      </c>
      <c r="G110" s="340"/>
      <c r="H110" s="340" t="s">
        <v>3073</v>
      </c>
      <c r="I110" s="340" t="s">
        <v>3035</v>
      </c>
      <c r="J110" s="340">
        <v>50</v>
      </c>
      <c r="K110" s="354"/>
    </row>
    <row r="111" s="1" customFormat="1" ht="15" customHeight="1">
      <c r="B111" s="363"/>
      <c r="C111" s="340" t="s">
        <v>3060</v>
      </c>
      <c r="D111" s="340"/>
      <c r="E111" s="340"/>
      <c r="F111" s="362" t="s">
        <v>3039</v>
      </c>
      <c r="G111" s="340"/>
      <c r="H111" s="340" t="s">
        <v>3073</v>
      </c>
      <c r="I111" s="340" t="s">
        <v>3035</v>
      </c>
      <c r="J111" s="340">
        <v>50</v>
      </c>
      <c r="K111" s="354"/>
    </row>
    <row r="112" s="1" customFormat="1" ht="15" customHeight="1">
      <c r="B112" s="363"/>
      <c r="C112" s="340" t="s">
        <v>3058</v>
      </c>
      <c r="D112" s="340"/>
      <c r="E112" s="340"/>
      <c r="F112" s="362" t="s">
        <v>3039</v>
      </c>
      <c r="G112" s="340"/>
      <c r="H112" s="340" t="s">
        <v>3073</v>
      </c>
      <c r="I112" s="340" t="s">
        <v>3035</v>
      </c>
      <c r="J112" s="340">
        <v>50</v>
      </c>
      <c r="K112" s="354"/>
    </row>
    <row r="113" s="1" customFormat="1" ht="15" customHeight="1">
      <c r="B113" s="363"/>
      <c r="C113" s="340" t="s">
        <v>55</v>
      </c>
      <c r="D113" s="340"/>
      <c r="E113" s="340"/>
      <c r="F113" s="362" t="s">
        <v>3033</v>
      </c>
      <c r="G113" s="340"/>
      <c r="H113" s="340" t="s">
        <v>3074</v>
      </c>
      <c r="I113" s="340" t="s">
        <v>3035</v>
      </c>
      <c r="J113" s="340">
        <v>20</v>
      </c>
      <c r="K113" s="354"/>
    </row>
    <row r="114" s="1" customFormat="1" ht="15" customHeight="1">
      <c r="B114" s="363"/>
      <c r="C114" s="340" t="s">
        <v>3075</v>
      </c>
      <c r="D114" s="340"/>
      <c r="E114" s="340"/>
      <c r="F114" s="362" t="s">
        <v>3033</v>
      </c>
      <c r="G114" s="340"/>
      <c r="H114" s="340" t="s">
        <v>3076</v>
      </c>
      <c r="I114" s="340" t="s">
        <v>3035</v>
      </c>
      <c r="J114" s="340">
        <v>120</v>
      </c>
      <c r="K114" s="354"/>
    </row>
    <row r="115" s="1" customFormat="1" ht="15" customHeight="1">
      <c r="B115" s="363"/>
      <c r="C115" s="340" t="s">
        <v>40</v>
      </c>
      <c r="D115" s="340"/>
      <c r="E115" s="340"/>
      <c r="F115" s="362" t="s">
        <v>3033</v>
      </c>
      <c r="G115" s="340"/>
      <c r="H115" s="340" t="s">
        <v>3077</v>
      </c>
      <c r="I115" s="340" t="s">
        <v>3068</v>
      </c>
      <c r="J115" s="340"/>
      <c r="K115" s="354"/>
    </row>
    <row r="116" s="1" customFormat="1" ht="15" customHeight="1">
      <c r="B116" s="363"/>
      <c r="C116" s="340" t="s">
        <v>50</v>
      </c>
      <c r="D116" s="340"/>
      <c r="E116" s="340"/>
      <c r="F116" s="362" t="s">
        <v>3033</v>
      </c>
      <c r="G116" s="340"/>
      <c r="H116" s="340" t="s">
        <v>3078</v>
      </c>
      <c r="I116" s="340" t="s">
        <v>3068</v>
      </c>
      <c r="J116" s="340"/>
      <c r="K116" s="354"/>
    </row>
    <row r="117" s="1" customFormat="1" ht="15" customHeight="1">
      <c r="B117" s="363"/>
      <c r="C117" s="340" t="s">
        <v>59</v>
      </c>
      <c r="D117" s="340"/>
      <c r="E117" s="340"/>
      <c r="F117" s="362" t="s">
        <v>3033</v>
      </c>
      <c r="G117" s="340"/>
      <c r="H117" s="340" t="s">
        <v>3079</v>
      </c>
      <c r="I117" s="340" t="s">
        <v>3080</v>
      </c>
      <c r="J117" s="340"/>
      <c r="K117" s="354"/>
    </row>
    <row r="118" s="1" customFormat="1" ht="15" customHeight="1">
      <c r="B118" s="366"/>
      <c r="C118" s="372"/>
      <c r="D118" s="372"/>
      <c r="E118" s="372"/>
      <c r="F118" s="372"/>
      <c r="G118" s="372"/>
      <c r="H118" s="372"/>
      <c r="I118" s="372"/>
      <c r="J118" s="372"/>
      <c r="K118" s="368"/>
    </row>
    <row r="119" s="1" customFormat="1" ht="18.75" customHeight="1">
      <c r="B119" s="373"/>
      <c r="C119" s="337"/>
      <c r="D119" s="337"/>
      <c r="E119" s="337"/>
      <c r="F119" s="374"/>
      <c r="G119" s="337"/>
      <c r="H119" s="337"/>
      <c r="I119" s="337"/>
      <c r="J119" s="337"/>
      <c r="K119" s="373"/>
    </row>
    <row r="120" s="1" customFormat="1" ht="18.75" customHeight="1">
      <c r="B120" s="348"/>
      <c r="C120" s="348"/>
      <c r="D120" s="348"/>
      <c r="E120" s="348"/>
      <c r="F120" s="348"/>
      <c r="G120" s="348"/>
      <c r="H120" s="348"/>
      <c r="I120" s="348"/>
      <c r="J120" s="348"/>
      <c r="K120" s="348"/>
    </row>
    <row r="121" s="1" customFormat="1" ht="7.5" customHeight="1">
      <c r="B121" s="375"/>
      <c r="C121" s="376"/>
      <c r="D121" s="376"/>
      <c r="E121" s="376"/>
      <c r="F121" s="376"/>
      <c r="G121" s="376"/>
      <c r="H121" s="376"/>
      <c r="I121" s="376"/>
      <c r="J121" s="376"/>
      <c r="K121" s="377"/>
    </row>
    <row r="122" s="1" customFormat="1" ht="45" customHeight="1">
      <c r="B122" s="378"/>
      <c r="C122" s="331" t="s">
        <v>3081</v>
      </c>
      <c r="D122" s="331"/>
      <c r="E122" s="331"/>
      <c r="F122" s="331"/>
      <c r="G122" s="331"/>
      <c r="H122" s="331"/>
      <c r="I122" s="331"/>
      <c r="J122" s="331"/>
      <c r="K122" s="379"/>
    </row>
    <row r="123" s="1" customFormat="1" ht="17.25" customHeight="1">
      <c r="B123" s="380"/>
      <c r="C123" s="355" t="s">
        <v>3027</v>
      </c>
      <c r="D123" s="355"/>
      <c r="E123" s="355"/>
      <c r="F123" s="355" t="s">
        <v>3028</v>
      </c>
      <c r="G123" s="356"/>
      <c r="H123" s="355" t="s">
        <v>56</v>
      </c>
      <c r="I123" s="355" t="s">
        <v>59</v>
      </c>
      <c r="J123" s="355" t="s">
        <v>3029</v>
      </c>
      <c r="K123" s="381"/>
    </row>
    <row r="124" s="1" customFormat="1" ht="17.25" customHeight="1">
      <c r="B124" s="380"/>
      <c r="C124" s="357" t="s">
        <v>3030</v>
      </c>
      <c r="D124" s="357"/>
      <c r="E124" s="357"/>
      <c r="F124" s="358" t="s">
        <v>3031</v>
      </c>
      <c r="G124" s="359"/>
      <c r="H124" s="357"/>
      <c r="I124" s="357"/>
      <c r="J124" s="357" t="s">
        <v>3032</v>
      </c>
      <c r="K124" s="381"/>
    </row>
    <row r="125" s="1" customFormat="1" ht="5.25" customHeight="1">
      <c r="B125" s="382"/>
      <c r="C125" s="360"/>
      <c r="D125" s="360"/>
      <c r="E125" s="360"/>
      <c r="F125" s="360"/>
      <c r="G125" s="340"/>
      <c r="H125" s="360"/>
      <c r="I125" s="360"/>
      <c r="J125" s="360"/>
      <c r="K125" s="383"/>
    </row>
    <row r="126" s="1" customFormat="1" ht="15" customHeight="1">
      <c r="B126" s="382"/>
      <c r="C126" s="340" t="s">
        <v>3036</v>
      </c>
      <c r="D126" s="360"/>
      <c r="E126" s="360"/>
      <c r="F126" s="362" t="s">
        <v>3033</v>
      </c>
      <c r="G126" s="340"/>
      <c r="H126" s="340" t="s">
        <v>3073</v>
      </c>
      <c r="I126" s="340" t="s">
        <v>3035</v>
      </c>
      <c r="J126" s="340">
        <v>120</v>
      </c>
      <c r="K126" s="384"/>
    </row>
    <row r="127" s="1" customFormat="1" ht="15" customHeight="1">
      <c r="B127" s="382"/>
      <c r="C127" s="340" t="s">
        <v>3082</v>
      </c>
      <c r="D127" s="340"/>
      <c r="E127" s="340"/>
      <c r="F127" s="362" t="s">
        <v>3033</v>
      </c>
      <c r="G127" s="340"/>
      <c r="H127" s="340" t="s">
        <v>3083</v>
      </c>
      <c r="I127" s="340" t="s">
        <v>3035</v>
      </c>
      <c r="J127" s="340" t="s">
        <v>3084</v>
      </c>
      <c r="K127" s="384"/>
    </row>
    <row r="128" s="1" customFormat="1" ht="15" customHeight="1">
      <c r="B128" s="382"/>
      <c r="C128" s="340" t="s">
        <v>87</v>
      </c>
      <c r="D128" s="340"/>
      <c r="E128" s="340"/>
      <c r="F128" s="362" t="s">
        <v>3033</v>
      </c>
      <c r="G128" s="340"/>
      <c r="H128" s="340" t="s">
        <v>3085</v>
      </c>
      <c r="I128" s="340" t="s">
        <v>3035</v>
      </c>
      <c r="J128" s="340" t="s">
        <v>3084</v>
      </c>
      <c r="K128" s="384"/>
    </row>
    <row r="129" s="1" customFormat="1" ht="15" customHeight="1">
      <c r="B129" s="382"/>
      <c r="C129" s="340" t="s">
        <v>3044</v>
      </c>
      <c r="D129" s="340"/>
      <c r="E129" s="340"/>
      <c r="F129" s="362" t="s">
        <v>3039</v>
      </c>
      <c r="G129" s="340"/>
      <c r="H129" s="340" t="s">
        <v>3045</v>
      </c>
      <c r="I129" s="340" t="s">
        <v>3035</v>
      </c>
      <c r="J129" s="340">
        <v>15</v>
      </c>
      <c r="K129" s="384"/>
    </row>
    <row r="130" s="1" customFormat="1" ht="15" customHeight="1">
      <c r="B130" s="382"/>
      <c r="C130" s="364" t="s">
        <v>3046</v>
      </c>
      <c r="D130" s="364"/>
      <c r="E130" s="364"/>
      <c r="F130" s="365" t="s">
        <v>3039</v>
      </c>
      <c r="G130" s="364"/>
      <c r="H130" s="364" t="s">
        <v>3047</v>
      </c>
      <c r="I130" s="364" t="s">
        <v>3035</v>
      </c>
      <c r="J130" s="364">
        <v>15</v>
      </c>
      <c r="K130" s="384"/>
    </row>
    <row r="131" s="1" customFormat="1" ht="15" customHeight="1">
      <c r="B131" s="382"/>
      <c r="C131" s="364" t="s">
        <v>3048</v>
      </c>
      <c r="D131" s="364"/>
      <c r="E131" s="364"/>
      <c r="F131" s="365" t="s">
        <v>3039</v>
      </c>
      <c r="G131" s="364"/>
      <c r="H131" s="364" t="s">
        <v>3049</v>
      </c>
      <c r="I131" s="364" t="s">
        <v>3035</v>
      </c>
      <c r="J131" s="364">
        <v>20</v>
      </c>
      <c r="K131" s="384"/>
    </row>
    <row r="132" s="1" customFormat="1" ht="15" customHeight="1">
      <c r="B132" s="382"/>
      <c r="C132" s="364" t="s">
        <v>3050</v>
      </c>
      <c r="D132" s="364"/>
      <c r="E132" s="364"/>
      <c r="F132" s="365" t="s">
        <v>3039</v>
      </c>
      <c r="G132" s="364"/>
      <c r="H132" s="364" t="s">
        <v>3051</v>
      </c>
      <c r="I132" s="364" t="s">
        <v>3035</v>
      </c>
      <c r="J132" s="364">
        <v>20</v>
      </c>
      <c r="K132" s="384"/>
    </row>
    <row r="133" s="1" customFormat="1" ht="15" customHeight="1">
      <c r="B133" s="382"/>
      <c r="C133" s="340" t="s">
        <v>3038</v>
      </c>
      <c r="D133" s="340"/>
      <c r="E133" s="340"/>
      <c r="F133" s="362" t="s">
        <v>3039</v>
      </c>
      <c r="G133" s="340"/>
      <c r="H133" s="340" t="s">
        <v>3073</v>
      </c>
      <c r="I133" s="340" t="s">
        <v>3035</v>
      </c>
      <c r="J133" s="340">
        <v>50</v>
      </c>
      <c r="K133" s="384"/>
    </row>
    <row r="134" s="1" customFormat="1" ht="15" customHeight="1">
      <c r="B134" s="382"/>
      <c r="C134" s="340" t="s">
        <v>3052</v>
      </c>
      <c r="D134" s="340"/>
      <c r="E134" s="340"/>
      <c r="F134" s="362" t="s">
        <v>3039</v>
      </c>
      <c r="G134" s="340"/>
      <c r="H134" s="340" t="s">
        <v>3073</v>
      </c>
      <c r="I134" s="340" t="s">
        <v>3035</v>
      </c>
      <c r="J134" s="340">
        <v>50</v>
      </c>
      <c r="K134" s="384"/>
    </row>
    <row r="135" s="1" customFormat="1" ht="15" customHeight="1">
      <c r="B135" s="382"/>
      <c r="C135" s="340" t="s">
        <v>3058</v>
      </c>
      <c r="D135" s="340"/>
      <c r="E135" s="340"/>
      <c r="F135" s="362" t="s">
        <v>3039</v>
      </c>
      <c r="G135" s="340"/>
      <c r="H135" s="340" t="s">
        <v>3073</v>
      </c>
      <c r="I135" s="340" t="s">
        <v>3035</v>
      </c>
      <c r="J135" s="340">
        <v>50</v>
      </c>
      <c r="K135" s="384"/>
    </row>
    <row r="136" s="1" customFormat="1" ht="15" customHeight="1">
      <c r="B136" s="382"/>
      <c r="C136" s="340" t="s">
        <v>3060</v>
      </c>
      <c r="D136" s="340"/>
      <c r="E136" s="340"/>
      <c r="F136" s="362" t="s">
        <v>3039</v>
      </c>
      <c r="G136" s="340"/>
      <c r="H136" s="340" t="s">
        <v>3073</v>
      </c>
      <c r="I136" s="340" t="s">
        <v>3035</v>
      </c>
      <c r="J136" s="340">
        <v>50</v>
      </c>
      <c r="K136" s="384"/>
    </row>
    <row r="137" s="1" customFormat="1" ht="15" customHeight="1">
      <c r="B137" s="382"/>
      <c r="C137" s="340" t="s">
        <v>3061</v>
      </c>
      <c r="D137" s="340"/>
      <c r="E137" s="340"/>
      <c r="F137" s="362" t="s">
        <v>3039</v>
      </c>
      <c r="G137" s="340"/>
      <c r="H137" s="340" t="s">
        <v>3086</v>
      </c>
      <c r="I137" s="340" t="s">
        <v>3035</v>
      </c>
      <c r="J137" s="340">
        <v>255</v>
      </c>
      <c r="K137" s="384"/>
    </row>
    <row r="138" s="1" customFormat="1" ht="15" customHeight="1">
      <c r="B138" s="382"/>
      <c r="C138" s="340" t="s">
        <v>3063</v>
      </c>
      <c r="D138" s="340"/>
      <c r="E138" s="340"/>
      <c r="F138" s="362" t="s">
        <v>3033</v>
      </c>
      <c r="G138" s="340"/>
      <c r="H138" s="340" t="s">
        <v>3087</v>
      </c>
      <c r="I138" s="340" t="s">
        <v>3065</v>
      </c>
      <c r="J138" s="340"/>
      <c r="K138" s="384"/>
    </row>
    <row r="139" s="1" customFormat="1" ht="15" customHeight="1">
      <c r="B139" s="382"/>
      <c r="C139" s="340" t="s">
        <v>3066</v>
      </c>
      <c r="D139" s="340"/>
      <c r="E139" s="340"/>
      <c r="F139" s="362" t="s">
        <v>3033</v>
      </c>
      <c r="G139" s="340"/>
      <c r="H139" s="340" t="s">
        <v>3088</v>
      </c>
      <c r="I139" s="340" t="s">
        <v>3068</v>
      </c>
      <c r="J139" s="340"/>
      <c r="K139" s="384"/>
    </row>
    <row r="140" s="1" customFormat="1" ht="15" customHeight="1">
      <c r="B140" s="382"/>
      <c r="C140" s="340" t="s">
        <v>3069</v>
      </c>
      <c r="D140" s="340"/>
      <c r="E140" s="340"/>
      <c r="F140" s="362" t="s">
        <v>3033</v>
      </c>
      <c r="G140" s="340"/>
      <c r="H140" s="340" t="s">
        <v>3069</v>
      </c>
      <c r="I140" s="340" t="s">
        <v>3068</v>
      </c>
      <c r="J140" s="340"/>
      <c r="K140" s="384"/>
    </row>
    <row r="141" s="1" customFormat="1" ht="15" customHeight="1">
      <c r="B141" s="382"/>
      <c r="C141" s="340" t="s">
        <v>40</v>
      </c>
      <c r="D141" s="340"/>
      <c r="E141" s="340"/>
      <c r="F141" s="362" t="s">
        <v>3033</v>
      </c>
      <c r="G141" s="340"/>
      <c r="H141" s="340" t="s">
        <v>3089</v>
      </c>
      <c r="I141" s="340" t="s">
        <v>3068</v>
      </c>
      <c r="J141" s="340"/>
      <c r="K141" s="384"/>
    </row>
    <row r="142" s="1" customFormat="1" ht="15" customHeight="1">
      <c r="B142" s="382"/>
      <c r="C142" s="340" t="s">
        <v>3090</v>
      </c>
      <c r="D142" s="340"/>
      <c r="E142" s="340"/>
      <c r="F142" s="362" t="s">
        <v>3033</v>
      </c>
      <c r="G142" s="340"/>
      <c r="H142" s="340" t="s">
        <v>3091</v>
      </c>
      <c r="I142" s="340" t="s">
        <v>3068</v>
      </c>
      <c r="J142" s="340"/>
      <c r="K142" s="384"/>
    </row>
    <row r="143" s="1" customFormat="1" ht="15" customHeight="1">
      <c r="B143" s="385"/>
      <c r="C143" s="386"/>
      <c r="D143" s="386"/>
      <c r="E143" s="386"/>
      <c r="F143" s="386"/>
      <c r="G143" s="386"/>
      <c r="H143" s="386"/>
      <c r="I143" s="386"/>
      <c r="J143" s="386"/>
      <c r="K143" s="387"/>
    </row>
    <row r="144" s="1" customFormat="1" ht="18.75" customHeight="1">
      <c r="B144" s="337"/>
      <c r="C144" s="337"/>
      <c r="D144" s="337"/>
      <c r="E144" s="337"/>
      <c r="F144" s="374"/>
      <c r="G144" s="337"/>
      <c r="H144" s="337"/>
      <c r="I144" s="337"/>
      <c r="J144" s="337"/>
      <c r="K144" s="337"/>
    </row>
    <row r="145" s="1" customFormat="1" ht="18.75" customHeight="1">
      <c r="B145" s="348"/>
      <c r="C145" s="348"/>
      <c r="D145" s="348"/>
      <c r="E145" s="348"/>
      <c r="F145" s="348"/>
      <c r="G145" s="348"/>
      <c r="H145" s="348"/>
      <c r="I145" s="348"/>
      <c r="J145" s="348"/>
      <c r="K145" s="348"/>
    </row>
    <row r="146" s="1" customFormat="1" ht="7.5" customHeight="1">
      <c r="B146" s="349"/>
      <c r="C146" s="350"/>
      <c r="D146" s="350"/>
      <c r="E146" s="350"/>
      <c r="F146" s="350"/>
      <c r="G146" s="350"/>
      <c r="H146" s="350"/>
      <c r="I146" s="350"/>
      <c r="J146" s="350"/>
      <c r="K146" s="351"/>
    </row>
    <row r="147" s="1" customFormat="1" ht="45" customHeight="1">
      <c r="B147" s="352"/>
      <c r="C147" s="353" t="s">
        <v>3092</v>
      </c>
      <c r="D147" s="353"/>
      <c r="E147" s="353"/>
      <c r="F147" s="353"/>
      <c r="G147" s="353"/>
      <c r="H147" s="353"/>
      <c r="I147" s="353"/>
      <c r="J147" s="353"/>
      <c r="K147" s="354"/>
    </row>
    <row r="148" s="1" customFormat="1" ht="17.25" customHeight="1">
      <c r="B148" s="352"/>
      <c r="C148" s="355" t="s">
        <v>3027</v>
      </c>
      <c r="D148" s="355"/>
      <c r="E148" s="355"/>
      <c r="F148" s="355" t="s">
        <v>3028</v>
      </c>
      <c r="G148" s="356"/>
      <c r="H148" s="355" t="s">
        <v>56</v>
      </c>
      <c r="I148" s="355" t="s">
        <v>59</v>
      </c>
      <c r="J148" s="355" t="s">
        <v>3029</v>
      </c>
      <c r="K148" s="354"/>
    </row>
    <row r="149" s="1" customFormat="1" ht="17.25" customHeight="1">
      <c r="B149" s="352"/>
      <c r="C149" s="357" t="s">
        <v>3030</v>
      </c>
      <c r="D149" s="357"/>
      <c r="E149" s="357"/>
      <c r="F149" s="358" t="s">
        <v>3031</v>
      </c>
      <c r="G149" s="359"/>
      <c r="H149" s="357"/>
      <c r="I149" s="357"/>
      <c r="J149" s="357" t="s">
        <v>3032</v>
      </c>
      <c r="K149" s="354"/>
    </row>
    <row r="150" s="1" customFormat="1" ht="5.25" customHeight="1">
      <c r="B150" s="363"/>
      <c r="C150" s="360"/>
      <c r="D150" s="360"/>
      <c r="E150" s="360"/>
      <c r="F150" s="360"/>
      <c r="G150" s="361"/>
      <c r="H150" s="360"/>
      <c r="I150" s="360"/>
      <c r="J150" s="360"/>
      <c r="K150" s="384"/>
    </row>
    <row r="151" s="1" customFormat="1" ht="15" customHeight="1">
      <c r="B151" s="363"/>
      <c r="C151" s="388" t="s">
        <v>3036</v>
      </c>
      <c r="D151" s="340"/>
      <c r="E151" s="340"/>
      <c r="F151" s="389" t="s">
        <v>3033</v>
      </c>
      <c r="G151" s="340"/>
      <c r="H151" s="388" t="s">
        <v>3073</v>
      </c>
      <c r="I151" s="388" t="s">
        <v>3035</v>
      </c>
      <c r="J151" s="388">
        <v>120</v>
      </c>
      <c r="K151" s="384"/>
    </row>
    <row r="152" s="1" customFormat="1" ht="15" customHeight="1">
      <c r="B152" s="363"/>
      <c r="C152" s="388" t="s">
        <v>3082</v>
      </c>
      <c r="D152" s="340"/>
      <c r="E152" s="340"/>
      <c r="F152" s="389" t="s">
        <v>3033</v>
      </c>
      <c r="G152" s="340"/>
      <c r="H152" s="388" t="s">
        <v>3093</v>
      </c>
      <c r="I152" s="388" t="s">
        <v>3035</v>
      </c>
      <c r="J152" s="388" t="s">
        <v>3084</v>
      </c>
      <c r="K152" s="384"/>
    </row>
    <row r="153" s="1" customFormat="1" ht="15" customHeight="1">
      <c r="B153" s="363"/>
      <c r="C153" s="388" t="s">
        <v>87</v>
      </c>
      <c r="D153" s="340"/>
      <c r="E153" s="340"/>
      <c r="F153" s="389" t="s">
        <v>3033</v>
      </c>
      <c r="G153" s="340"/>
      <c r="H153" s="388" t="s">
        <v>3094</v>
      </c>
      <c r="I153" s="388" t="s">
        <v>3035</v>
      </c>
      <c r="J153" s="388" t="s">
        <v>3084</v>
      </c>
      <c r="K153" s="384"/>
    </row>
    <row r="154" s="1" customFormat="1" ht="15" customHeight="1">
      <c r="B154" s="363"/>
      <c r="C154" s="388" t="s">
        <v>3038</v>
      </c>
      <c r="D154" s="340"/>
      <c r="E154" s="340"/>
      <c r="F154" s="389" t="s">
        <v>3039</v>
      </c>
      <c r="G154" s="340"/>
      <c r="H154" s="388" t="s">
        <v>3073</v>
      </c>
      <c r="I154" s="388" t="s">
        <v>3035</v>
      </c>
      <c r="J154" s="388">
        <v>50</v>
      </c>
      <c r="K154" s="384"/>
    </row>
    <row r="155" s="1" customFormat="1" ht="15" customHeight="1">
      <c r="B155" s="363"/>
      <c r="C155" s="388" t="s">
        <v>3041</v>
      </c>
      <c r="D155" s="340"/>
      <c r="E155" s="340"/>
      <c r="F155" s="389" t="s">
        <v>3033</v>
      </c>
      <c r="G155" s="340"/>
      <c r="H155" s="388" t="s">
        <v>3073</v>
      </c>
      <c r="I155" s="388" t="s">
        <v>3043</v>
      </c>
      <c r="J155" s="388"/>
      <c r="K155" s="384"/>
    </row>
    <row r="156" s="1" customFormat="1" ht="15" customHeight="1">
      <c r="B156" s="363"/>
      <c r="C156" s="388" t="s">
        <v>3052</v>
      </c>
      <c r="D156" s="340"/>
      <c r="E156" s="340"/>
      <c r="F156" s="389" t="s">
        <v>3039</v>
      </c>
      <c r="G156" s="340"/>
      <c r="H156" s="388" t="s">
        <v>3073</v>
      </c>
      <c r="I156" s="388" t="s">
        <v>3035</v>
      </c>
      <c r="J156" s="388">
        <v>50</v>
      </c>
      <c r="K156" s="384"/>
    </row>
    <row r="157" s="1" customFormat="1" ht="15" customHeight="1">
      <c r="B157" s="363"/>
      <c r="C157" s="388" t="s">
        <v>3060</v>
      </c>
      <c r="D157" s="340"/>
      <c r="E157" s="340"/>
      <c r="F157" s="389" t="s">
        <v>3039</v>
      </c>
      <c r="G157" s="340"/>
      <c r="H157" s="388" t="s">
        <v>3073</v>
      </c>
      <c r="I157" s="388" t="s">
        <v>3035</v>
      </c>
      <c r="J157" s="388">
        <v>50</v>
      </c>
      <c r="K157" s="384"/>
    </row>
    <row r="158" s="1" customFormat="1" ht="15" customHeight="1">
      <c r="B158" s="363"/>
      <c r="C158" s="388" t="s">
        <v>3058</v>
      </c>
      <c r="D158" s="340"/>
      <c r="E158" s="340"/>
      <c r="F158" s="389" t="s">
        <v>3039</v>
      </c>
      <c r="G158" s="340"/>
      <c r="H158" s="388" t="s">
        <v>3073</v>
      </c>
      <c r="I158" s="388" t="s">
        <v>3035</v>
      </c>
      <c r="J158" s="388">
        <v>50</v>
      </c>
      <c r="K158" s="384"/>
    </row>
    <row r="159" s="1" customFormat="1" ht="15" customHeight="1">
      <c r="B159" s="363"/>
      <c r="C159" s="388" t="s">
        <v>216</v>
      </c>
      <c r="D159" s="340"/>
      <c r="E159" s="340"/>
      <c r="F159" s="389" t="s">
        <v>3033</v>
      </c>
      <c r="G159" s="340"/>
      <c r="H159" s="388" t="s">
        <v>3095</v>
      </c>
      <c r="I159" s="388" t="s">
        <v>3035</v>
      </c>
      <c r="J159" s="388" t="s">
        <v>3096</v>
      </c>
      <c r="K159" s="384"/>
    </row>
    <row r="160" s="1" customFormat="1" ht="15" customHeight="1">
      <c r="B160" s="363"/>
      <c r="C160" s="388" t="s">
        <v>3097</v>
      </c>
      <c r="D160" s="340"/>
      <c r="E160" s="340"/>
      <c r="F160" s="389" t="s">
        <v>3033</v>
      </c>
      <c r="G160" s="340"/>
      <c r="H160" s="388" t="s">
        <v>3098</v>
      </c>
      <c r="I160" s="388" t="s">
        <v>3068</v>
      </c>
      <c r="J160" s="388"/>
      <c r="K160" s="384"/>
    </row>
    <row r="161" s="1" customFormat="1" ht="15" customHeight="1">
      <c r="B161" s="390"/>
      <c r="C161" s="372"/>
      <c r="D161" s="372"/>
      <c r="E161" s="372"/>
      <c r="F161" s="372"/>
      <c r="G161" s="372"/>
      <c r="H161" s="372"/>
      <c r="I161" s="372"/>
      <c r="J161" s="372"/>
      <c r="K161" s="391"/>
    </row>
    <row r="162" s="1" customFormat="1" ht="18.75" customHeight="1">
      <c r="B162" s="337"/>
      <c r="C162" s="340"/>
      <c r="D162" s="340"/>
      <c r="E162" s="340"/>
      <c r="F162" s="362"/>
      <c r="G162" s="340"/>
      <c r="H162" s="340"/>
      <c r="I162" s="340"/>
      <c r="J162" s="340"/>
      <c r="K162" s="337"/>
    </row>
    <row r="163" s="1" customFormat="1" ht="18.75" customHeight="1">
      <c r="B163" s="348"/>
      <c r="C163" s="348"/>
      <c r="D163" s="348"/>
      <c r="E163" s="348"/>
      <c r="F163" s="348"/>
      <c r="G163" s="348"/>
      <c r="H163" s="348"/>
      <c r="I163" s="348"/>
      <c r="J163" s="348"/>
      <c r="K163" s="348"/>
    </row>
    <row r="164" s="1" customFormat="1" ht="7.5" customHeight="1">
      <c r="B164" s="327"/>
      <c r="C164" s="328"/>
      <c r="D164" s="328"/>
      <c r="E164" s="328"/>
      <c r="F164" s="328"/>
      <c r="G164" s="328"/>
      <c r="H164" s="328"/>
      <c r="I164" s="328"/>
      <c r="J164" s="328"/>
      <c r="K164" s="329"/>
    </row>
    <row r="165" s="1" customFormat="1" ht="45" customHeight="1">
      <c r="B165" s="330"/>
      <c r="C165" s="331" t="s">
        <v>3099</v>
      </c>
      <c r="D165" s="331"/>
      <c r="E165" s="331"/>
      <c r="F165" s="331"/>
      <c r="G165" s="331"/>
      <c r="H165" s="331"/>
      <c r="I165" s="331"/>
      <c r="J165" s="331"/>
      <c r="K165" s="332"/>
    </row>
    <row r="166" s="1" customFormat="1" ht="17.25" customHeight="1">
      <c r="B166" s="330"/>
      <c r="C166" s="355" t="s">
        <v>3027</v>
      </c>
      <c r="D166" s="355"/>
      <c r="E166" s="355"/>
      <c r="F166" s="355" t="s">
        <v>3028</v>
      </c>
      <c r="G166" s="392"/>
      <c r="H166" s="393" t="s">
        <v>56</v>
      </c>
      <c r="I166" s="393" t="s">
        <v>59</v>
      </c>
      <c r="J166" s="355" t="s">
        <v>3029</v>
      </c>
      <c r="K166" s="332"/>
    </row>
    <row r="167" s="1" customFormat="1" ht="17.25" customHeight="1">
      <c r="B167" s="333"/>
      <c r="C167" s="357" t="s">
        <v>3030</v>
      </c>
      <c r="D167" s="357"/>
      <c r="E167" s="357"/>
      <c r="F167" s="358" t="s">
        <v>3031</v>
      </c>
      <c r="G167" s="394"/>
      <c r="H167" s="395"/>
      <c r="I167" s="395"/>
      <c r="J167" s="357" t="s">
        <v>3032</v>
      </c>
      <c r="K167" s="335"/>
    </row>
    <row r="168" s="1" customFormat="1" ht="5.25" customHeight="1">
      <c r="B168" s="363"/>
      <c r="C168" s="360"/>
      <c r="D168" s="360"/>
      <c r="E168" s="360"/>
      <c r="F168" s="360"/>
      <c r="G168" s="361"/>
      <c r="H168" s="360"/>
      <c r="I168" s="360"/>
      <c r="J168" s="360"/>
      <c r="K168" s="384"/>
    </row>
    <row r="169" s="1" customFormat="1" ht="15" customHeight="1">
      <c r="B169" s="363"/>
      <c r="C169" s="340" t="s">
        <v>3036</v>
      </c>
      <c r="D169" s="340"/>
      <c r="E169" s="340"/>
      <c r="F169" s="362" t="s">
        <v>3033</v>
      </c>
      <c r="G169" s="340"/>
      <c r="H169" s="340" t="s">
        <v>3073</v>
      </c>
      <c r="I169" s="340" t="s">
        <v>3035</v>
      </c>
      <c r="J169" s="340">
        <v>120</v>
      </c>
      <c r="K169" s="384"/>
    </row>
    <row r="170" s="1" customFormat="1" ht="15" customHeight="1">
      <c r="B170" s="363"/>
      <c r="C170" s="340" t="s">
        <v>3082</v>
      </c>
      <c r="D170" s="340"/>
      <c r="E170" s="340"/>
      <c r="F170" s="362" t="s">
        <v>3033</v>
      </c>
      <c r="G170" s="340"/>
      <c r="H170" s="340" t="s">
        <v>3083</v>
      </c>
      <c r="I170" s="340" t="s">
        <v>3035</v>
      </c>
      <c r="J170" s="340" t="s">
        <v>3084</v>
      </c>
      <c r="K170" s="384"/>
    </row>
    <row r="171" s="1" customFormat="1" ht="15" customHeight="1">
      <c r="B171" s="363"/>
      <c r="C171" s="340" t="s">
        <v>87</v>
      </c>
      <c r="D171" s="340"/>
      <c r="E171" s="340"/>
      <c r="F171" s="362" t="s">
        <v>3033</v>
      </c>
      <c r="G171" s="340"/>
      <c r="H171" s="340" t="s">
        <v>3100</v>
      </c>
      <c r="I171" s="340" t="s">
        <v>3035</v>
      </c>
      <c r="J171" s="340" t="s">
        <v>3084</v>
      </c>
      <c r="K171" s="384"/>
    </row>
    <row r="172" s="1" customFormat="1" ht="15" customHeight="1">
      <c r="B172" s="363"/>
      <c r="C172" s="340" t="s">
        <v>3038</v>
      </c>
      <c r="D172" s="340"/>
      <c r="E172" s="340"/>
      <c r="F172" s="362" t="s">
        <v>3039</v>
      </c>
      <c r="G172" s="340"/>
      <c r="H172" s="340" t="s">
        <v>3100</v>
      </c>
      <c r="I172" s="340" t="s">
        <v>3035</v>
      </c>
      <c r="J172" s="340">
        <v>50</v>
      </c>
      <c r="K172" s="384"/>
    </row>
    <row r="173" s="1" customFormat="1" ht="15" customHeight="1">
      <c r="B173" s="363"/>
      <c r="C173" s="340" t="s">
        <v>3041</v>
      </c>
      <c r="D173" s="340"/>
      <c r="E173" s="340"/>
      <c r="F173" s="362" t="s">
        <v>3033</v>
      </c>
      <c r="G173" s="340"/>
      <c r="H173" s="340" t="s">
        <v>3100</v>
      </c>
      <c r="I173" s="340" t="s">
        <v>3043</v>
      </c>
      <c r="J173" s="340"/>
      <c r="K173" s="384"/>
    </row>
    <row r="174" s="1" customFormat="1" ht="15" customHeight="1">
      <c r="B174" s="363"/>
      <c r="C174" s="340" t="s">
        <v>3052</v>
      </c>
      <c r="D174" s="340"/>
      <c r="E174" s="340"/>
      <c r="F174" s="362" t="s">
        <v>3039</v>
      </c>
      <c r="G174" s="340"/>
      <c r="H174" s="340" t="s">
        <v>3100</v>
      </c>
      <c r="I174" s="340" t="s">
        <v>3035</v>
      </c>
      <c r="J174" s="340">
        <v>50</v>
      </c>
      <c r="K174" s="384"/>
    </row>
    <row r="175" s="1" customFormat="1" ht="15" customHeight="1">
      <c r="B175" s="363"/>
      <c r="C175" s="340" t="s">
        <v>3060</v>
      </c>
      <c r="D175" s="340"/>
      <c r="E175" s="340"/>
      <c r="F175" s="362" t="s">
        <v>3039</v>
      </c>
      <c r="G175" s="340"/>
      <c r="H175" s="340" t="s">
        <v>3100</v>
      </c>
      <c r="I175" s="340" t="s">
        <v>3035</v>
      </c>
      <c r="J175" s="340">
        <v>50</v>
      </c>
      <c r="K175" s="384"/>
    </row>
    <row r="176" s="1" customFormat="1" ht="15" customHeight="1">
      <c r="B176" s="363"/>
      <c r="C176" s="340" t="s">
        <v>3058</v>
      </c>
      <c r="D176" s="340"/>
      <c r="E176" s="340"/>
      <c r="F176" s="362" t="s">
        <v>3039</v>
      </c>
      <c r="G176" s="340"/>
      <c r="H176" s="340" t="s">
        <v>3100</v>
      </c>
      <c r="I176" s="340" t="s">
        <v>3035</v>
      </c>
      <c r="J176" s="340">
        <v>50</v>
      </c>
      <c r="K176" s="384"/>
    </row>
    <row r="177" s="1" customFormat="1" ht="15" customHeight="1">
      <c r="B177" s="363"/>
      <c r="C177" s="340" t="s">
        <v>245</v>
      </c>
      <c r="D177" s="340"/>
      <c r="E177" s="340"/>
      <c r="F177" s="362" t="s">
        <v>3033</v>
      </c>
      <c r="G177" s="340"/>
      <c r="H177" s="340" t="s">
        <v>3101</v>
      </c>
      <c r="I177" s="340" t="s">
        <v>3102</v>
      </c>
      <c r="J177" s="340"/>
      <c r="K177" s="384"/>
    </row>
    <row r="178" s="1" customFormat="1" ht="15" customHeight="1">
      <c r="B178" s="363"/>
      <c r="C178" s="340" t="s">
        <v>59</v>
      </c>
      <c r="D178" s="340"/>
      <c r="E178" s="340"/>
      <c r="F178" s="362" t="s">
        <v>3033</v>
      </c>
      <c r="G178" s="340"/>
      <c r="H178" s="340" t="s">
        <v>3103</v>
      </c>
      <c r="I178" s="340" t="s">
        <v>3104</v>
      </c>
      <c r="J178" s="340">
        <v>1</v>
      </c>
      <c r="K178" s="384"/>
    </row>
    <row r="179" s="1" customFormat="1" ht="15" customHeight="1">
      <c r="B179" s="363"/>
      <c r="C179" s="340" t="s">
        <v>55</v>
      </c>
      <c r="D179" s="340"/>
      <c r="E179" s="340"/>
      <c r="F179" s="362" t="s">
        <v>3033</v>
      </c>
      <c r="G179" s="340"/>
      <c r="H179" s="340" t="s">
        <v>3105</v>
      </c>
      <c r="I179" s="340" t="s">
        <v>3035</v>
      </c>
      <c r="J179" s="340">
        <v>20</v>
      </c>
      <c r="K179" s="384"/>
    </row>
    <row r="180" s="1" customFormat="1" ht="15" customHeight="1">
      <c r="B180" s="363"/>
      <c r="C180" s="340" t="s">
        <v>56</v>
      </c>
      <c r="D180" s="340"/>
      <c r="E180" s="340"/>
      <c r="F180" s="362" t="s">
        <v>3033</v>
      </c>
      <c r="G180" s="340"/>
      <c r="H180" s="340" t="s">
        <v>3106</v>
      </c>
      <c r="I180" s="340" t="s">
        <v>3035</v>
      </c>
      <c r="J180" s="340">
        <v>255</v>
      </c>
      <c r="K180" s="384"/>
    </row>
    <row r="181" s="1" customFormat="1" ht="15" customHeight="1">
      <c r="B181" s="363"/>
      <c r="C181" s="340" t="s">
        <v>246</v>
      </c>
      <c r="D181" s="340"/>
      <c r="E181" s="340"/>
      <c r="F181" s="362" t="s">
        <v>3033</v>
      </c>
      <c r="G181" s="340"/>
      <c r="H181" s="340" t="s">
        <v>2997</v>
      </c>
      <c r="I181" s="340" t="s">
        <v>3035</v>
      </c>
      <c r="J181" s="340">
        <v>10</v>
      </c>
      <c r="K181" s="384"/>
    </row>
    <row r="182" s="1" customFormat="1" ht="15" customHeight="1">
      <c r="B182" s="363"/>
      <c r="C182" s="340" t="s">
        <v>247</v>
      </c>
      <c r="D182" s="340"/>
      <c r="E182" s="340"/>
      <c r="F182" s="362" t="s">
        <v>3033</v>
      </c>
      <c r="G182" s="340"/>
      <c r="H182" s="340" t="s">
        <v>3107</v>
      </c>
      <c r="I182" s="340" t="s">
        <v>3068</v>
      </c>
      <c r="J182" s="340"/>
      <c r="K182" s="384"/>
    </row>
    <row r="183" s="1" customFormat="1" ht="15" customHeight="1">
      <c r="B183" s="363"/>
      <c r="C183" s="340" t="s">
        <v>3108</v>
      </c>
      <c r="D183" s="340"/>
      <c r="E183" s="340"/>
      <c r="F183" s="362" t="s">
        <v>3033</v>
      </c>
      <c r="G183" s="340"/>
      <c r="H183" s="340" t="s">
        <v>3109</v>
      </c>
      <c r="I183" s="340" t="s">
        <v>3068</v>
      </c>
      <c r="J183" s="340"/>
      <c r="K183" s="384"/>
    </row>
    <row r="184" s="1" customFormat="1" ht="15" customHeight="1">
      <c r="B184" s="363"/>
      <c r="C184" s="340" t="s">
        <v>3097</v>
      </c>
      <c r="D184" s="340"/>
      <c r="E184" s="340"/>
      <c r="F184" s="362" t="s">
        <v>3033</v>
      </c>
      <c r="G184" s="340"/>
      <c r="H184" s="340" t="s">
        <v>3110</v>
      </c>
      <c r="I184" s="340" t="s">
        <v>3068</v>
      </c>
      <c r="J184" s="340"/>
      <c r="K184" s="384"/>
    </row>
    <row r="185" s="1" customFormat="1" ht="15" customHeight="1">
      <c r="B185" s="363"/>
      <c r="C185" s="340" t="s">
        <v>249</v>
      </c>
      <c r="D185" s="340"/>
      <c r="E185" s="340"/>
      <c r="F185" s="362" t="s">
        <v>3039</v>
      </c>
      <c r="G185" s="340"/>
      <c r="H185" s="340" t="s">
        <v>3111</v>
      </c>
      <c r="I185" s="340" t="s">
        <v>3035</v>
      </c>
      <c r="J185" s="340">
        <v>50</v>
      </c>
      <c r="K185" s="384"/>
    </row>
    <row r="186" s="1" customFormat="1" ht="15" customHeight="1">
      <c r="B186" s="363"/>
      <c r="C186" s="340" t="s">
        <v>3112</v>
      </c>
      <c r="D186" s="340"/>
      <c r="E186" s="340"/>
      <c r="F186" s="362" t="s">
        <v>3039</v>
      </c>
      <c r="G186" s="340"/>
      <c r="H186" s="340" t="s">
        <v>3113</v>
      </c>
      <c r="I186" s="340" t="s">
        <v>3114</v>
      </c>
      <c r="J186" s="340"/>
      <c r="K186" s="384"/>
    </row>
    <row r="187" s="1" customFormat="1" ht="15" customHeight="1">
      <c r="B187" s="363"/>
      <c r="C187" s="340" t="s">
        <v>3115</v>
      </c>
      <c r="D187" s="340"/>
      <c r="E187" s="340"/>
      <c r="F187" s="362" t="s">
        <v>3039</v>
      </c>
      <c r="G187" s="340"/>
      <c r="H187" s="340" t="s">
        <v>3116</v>
      </c>
      <c r="I187" s="340" t="s">
        <v>3114</v>
      </c>
      <c r="J187" s="340"/>
      <c r="K187" s="384"/>
    </row>
    <row r="188" s="1" customFormat="1" ht="15" customHeight="1">
      <c r="B188" s="363"/>
      <c r="C188" s="340" t="s">
        <v>3117</v>
      </c>
      <c r="D188" s="340"/>
      <c r="E188" s="340"/>
      <c r="F188" s="362" t="s">
        <v>3039</v>
      </c>
      <c r="G188" s="340"/>
      <c r="H188" s="340" t="s">
        <v>3118</v>
      </c>
      <c r="I188" s="340" t="s">
        <v>3114</v>
      </c>
      <c r="J188" s="340"/>
      <c r="K188" s="384"/>
    </row>
    <row r="189" s="1" customFormat="1" ht="15" customHeight="1">
      <c r="B189" s="363"/>
      <c r="C189" s="396" t="s">
        <v>3119</v>
      </c>
      <c r="D189" s="340"/>
      <c r="E189" s="340"/>
      <c r="F189" s="362" t="s">
        <v>3039</v>
      </c>
      <c r="G189" s="340"/>
      <c r="H189" s="340" t="s">
        <v>3120</v>
      </c>
      <c r="I189" s="340" t="s">
        <v>3121</v>
      </c>
      <c r="J189" s="397" t="s">
        <v>3122</v>
      </c>
      <c r="K189" s="384"/>
    </row>
    <row r="190" s="1" customFormat="1" ht="15" customHeight="1">
      <c r="B190" s="363"/>
      <c r="C190" s="347" t="s">
        <v>44</v>
      </c>
      <c r="D190" s="340"/>
      <c r="E190" s="340"/>
      <c r="F190" s="362" t="s">
        <v>3033</v>
      </c>
      <c r="G190" s="340"/>
      <c r="H190" s="337" t="s">
        <v>3123</v>
      </c>
      <c r="I190" s="340" t="s">
        <v>3124</v>
      </c>
      <c r="J190" s="340"/>
      <c r="K190" s="384"/>
    </row>
    <row r="191" s="1" customFormat="1" ht="15" customHeight="1">
      <c r="B191" s="363"/>
      <c r="C191" s="347" t="s">
        <v>3125</v>
      </c>
      <c r="D191" s="340"/>
      <c r="E191" s="340"/>
      <c r="F191" s="362" t="s">
        <v>3033</v>
      </c>
      <c r="G191" s="340"/>
      <c r="H191" s="340" t="s">
        <v>3126</v>
      </c>
      <c r="I191" s="340" t="s">
        <v>3068</v>
      </c>
      <c r="J191" s="340"/>
      <c r="K191" s="384"/>
    </row>
    <row r="192" s="1" customFormat="1" ht="15" customHeight="1">
      <c r="B192" s="363"/>
      <c r="C192" s="347" t="s">
        <v>3127</v>
      </c>
      <c r="D192" s="340"/>
      <c r="E192" s="340"/>
      <c r="F192" s="362" t="s">
        <v>3033</v>
      </c>
      <c r="G192" s="340"/>
      <c r="H192" s="340" t="s">
        <v>3128</v>
      </c>
      <c r="I192" s="340" t="s">
        <v>3068</v>
      </c>
      <c r="J192" s="340"/>
      <c r="K192" s="384"/>
    </row>
    <row r="193" s="1" customFormat="1" ht="15" customHeight="1">
      <c r="B193" s="363"/>
      <c r="C193" s="347" t="s">
        <v>3129</v>
      </c>
      <c r="D193" s="340"/>
      <c r="E193" s="340"/>
      <c r="F193" s="362" t="s">
        <v>3039</v>
      </c>
      <c r="G193" s="340"/>
      <c r="H193" s="340" t="s">
        <v>3130</v>
      </c>
      <c r="I193" s="340" t="s">
        <v>3068</v>
      </c>
      <c r="J193" s="340"/>
      <c r="K193" s="384"/>
    </row>
    <row r="194" s="1" customFormat="1" ht="15" customHeight="1">
      <c r="B194" s="390"/>
      <c r="C194" s="398"/>
      <c r="D194" s="372"/>
      <c r="E194" s="372"/>
      <c r="F194" s="372"/>
      <c r="G194" s="372"/>
      <c r="H194" s="372"/>
      <c r="I194" s="372"/>
      <c r="J194" s="372"/>
      <c r="K194" s="391"/>
    </row>
    <row r="195" s="1" customFormat="1" ht="18.75" customHeight="1">
      <c r="B195" s="337"/>
      <c r="C195" s="340"/>
      <c r="D195" s="340"/>
      <c r="E195" s="340"/>
      <c r="F195" s="362"/>
      <c r="G195" s="340"/>
      <c r="H195" s="340"/>
      <c r="I195" s="340"/>
      <c r="J195" s="340"/>
      <c r="K195" s="337"/>
    </row>
    <row r="196" s="1" customFormat="1" ht="18.75" customHeight="1">
      <c r="B196" s="337"/>
      <c r="C196" s="340"/>
      <c r="D196" s="340"/>
      <c r="E196" s="340"/>
      <c r="F196" s="362"/>
      <c r="G196" s="340"/>
      <c r="H196" s="340"/>
      <c r="I196" s="340"/>
      <c r="J196" s="340"/>
      <c r="K196" s="337"/>
    </row>
    <row r="197" s="1" customFormat="1" ht="18.75" customHeight="1">
      <c r="B197" s="348"/>
      <c r="C197" s="348"/>
      <c r="D197" s="348"/>
      <c r="E197" s="348"/>
      <c r="F197" s="348"/>
      <c r="G197" s="348"/>
      <c r="H197" s="348"/>
      <c r="I197" s="348"/>
      <c r="J197" s="348"/>
      <c r="K197" s="348"/>
    </row>
    <row r="198" s="1" customFormat="1" ht="13.5">
      <c r="B198" s="327"/>
      <c r="C198" s="328"/>
      <c r="D198" s="328"/>
      <c r="E198" s="328"/>
      <c r="F198" s="328"/>
      <c r="G198" s="328"/>
      <c r="H198" s="328"/>
      <c r="I198" s="328"/>
      <c r="J198" s="328"/>
      <c r="K198" s="329"/>
    </row>
    <row r="199" s="1" customFormat="1" ht="21">
      <c r="B199" s="330"/>
      <c r="C199" s="331" t="s">
        <v>3131</v>
      </c>
      <c r="D199" s="331"/>
      <c r="E199" s="331"/>
      <c r="F199" s="331"/>
      <c r="G199" s="331"/>
      <c r="H199" s="331"/>
      <c r="I199" s="331"/>
      <c r="J199" s="331"/>
      <c r="K199" s="332"/>
    </row>
    <row r="200" s="1" customFormat="1" ht="25.5" customHeight="1">
      <c r="B200" s="330"/>
      <c r="C200" s="399" t="s">
        <v>3132</v>
      </c>
      <c r="D200" s="399"/>
      <c r="E200" s="399"/>
      <c r="F200" s="399" t="s">
        <v>3133</v>
      </c>
      <c r="G200" s="400"/>
      <c r="H200" s="399" t="s">
        <v>3134</v>
      </c>
      <c r="I200" s="399"/>
      <c r="J200" s="399"/>
      <c r="K200" s="332"/>
    </row>
    <row r="201" s="1" customFormat="1" ht="5.25" customHeight="1">
      <c r="B201" s="363"/>
      <c r="C201" s="360"/>
      <c r="D201" s="360"/>
      <c r="E201" s="360"/>
      <c r="F201" s="360"/>
      <c r="G201" s="340"/>
      <c r="H201" s="360"/>
      <c r="I201" s="360"/>
      <c r="J201" s="360"/>
      <c r="K201" s="384"/>
    </row>
    <row r="202" s="1" customFormat="1" ht="15" customHeight="1">
      <c r="B202" s="363"/>
      <c r="C202" s="340" t="s">
        <v>3124</v>
      </c>
      <c r="D202" s="340"/>
      <c r="E202" s="340"/>
      <c r="F202" s="362" t="s">
        <v>45</v>
      </c>
      <c r="G202" s="340"/>
      <c r="H202" s="340" t="s">
        <v>3135</v>
      </c>
      <c r="I202" s="340"/>
      <c r="J202" s="340"/>
      <c r="K202" s="384"/>
    </row>
    <row r="203" s="1" customFormat="1" ht="15" customHeight="1">
      <c r="B203" s="363"/>
      <c r="C203" s="369"/>
      <c r="D203" s="340"/>
      <c r="E203" s="340"/>
      <c r="F203" s="362" t="s">
        <v>46</v>
      </c>
      <c r="G203" s="340"/>
      <c r="H203" s="340" t="s">
        <v>3136</v>
      </c>
      <c r="I203" s="340"/>
      <c r="J203" s="340"/>
      <c r="K203" s="384"/>
    </row>
    <row r="204" s="1" customFormat="1" ht="15" customHeight="1">
      <c r="B204" s="363"/>
      <c r="C204" s="369"/>
      <c r="D204" s="340"/>
      <c r="E204" s="340"/>
      <c r="F204" s="362" t="s">
        <v>49</v>
      </c>
      <c r="G204" s="340"/>
      <c r="H204" s="340" t="s">
        <v>3137</v>
      </c>
      <c r="I204" s="340"/>
      <c r="J204" s="340"/>
      <c r="K204" s="384"/>
    </row>
    <row r="205" s="1" customFormat="1" ht="15" customHeight="1">
      <c r="B205" s="363"/>
      <c r="C205" s="340"/>
      <c r="D205" s="340"/>
      <c r="E205" s="340"/>
      <c r="F205" s="362" t="s">
        <v>47</v>
      </c>
      <c r="G205" s="340"/>
      <c r="H205" s="340" t="s">
        <v>3138</v>
      </c>
      <c r="I205" s="340"/>
      <c r="J205" s="340"/>
      <c r="K205" s="384"/>
    </row>
    <row r="206" s="1" customFormat="1" ht="15" customHeight="1">
      <c r="B206" s="363"/>
      <c r="C206" s="340"/>
      <c r="D206" s="340"/>
      <c r="E206" s="340"/>
      <c r="F206" s="362" t="s">
        <v>48</v>
      </c>
      <c r="G206" s="340"/>
      <c r="H206" s="340" t="s">
        <v>3139</v>
      </c>
      <c r="I206" s="340"/>
      <c r="J206" s="340"/>
      <c r="K206" s="384"/>
    </row>
    <row r="207" s="1" customFormat="1" ht="15" customHeight="1">
      <c r="B207" s="363"/>
      <c r="C207" s="340"/>
      <c r="D207" s="340"/>
      <c r="E207" s="340"/>
      <c r="F207" s="362"/>
      <c r="G207" s="340"/>
      <c r="H207" s="340"/>
      <c r="I207" s="340"/>
      <c r="J207" s="340"/>
      <c r="K207" s="384"/>
    </row>
    <row r="208" s="1" customFormat="1" ht="15" customHeight="1">
      <c r="B208" s="363"/>
      <c r="C208" s="340" t="s">
        <v>3080</v>
      </c>
      <c r="D208" s="340"/>
      <c r="E208" s="340"/>
      <c r="F208" s="362" t="s">
        <v>80</v>
      </c>
      <c r="G208" s="340"/>
      <c r="H208" s="340" t="s">
        <v>79</v>
      </c>
      <c r="I208" s="340"/>
      <c r="J208" s="340"/>
      <c r="K208" s="384"/>
    </row>
    <row r="209" s="1" customFormat="1" ht="15" customHeight="1">
      <c r="B209" s="363"/>
      <c r="C209" s="369"/>
      <c r="D209" s="340"/>
      <c r="E209" s="340"/>
      <c r="F209" s="362" t="s">
        <v>2976</v>
      </c>
      <c r="G209" s="340"/>
      <c r="H209" s="340" t="s">
        <v>2977</v>
      </c>
      <c r="I209" s="340"/>
      <c r="J209" s="340"/>
      <c r="K209" s="384"/>
    </row>
    <row r="210" s="1" customFormat="1" ht="15" customHeight="1">
      <c r="B210" s="363"/>
      <c r="C210" s="340"/>
      <c r="D210" s="340"/>
      <c r="E210" s="340"/>
      <c r="F210" s="362" t="s">
        <v>2974</v>
      </c>
      <c r="G210" s="340"/>
      <c r="H210" s="340" t="s">
        <v>3140</v>
      </c>
      <c r="I210" s="340"/>
      <c r="J210" s="340"/>
      <c r="K210" s="384"/>
    </row>
    <row r="211" s="1" customFormat="1" ht="15" customHeight="1">
      <c r="B211" s="401"/>
      <c r="C211" s="369"/>
      <c r="D211" s="369"/>
      <c r="E211" s="369"/>
      <c r="F211" s="362" t="s">
        <v>2978</v>
      </c>
      <c r="G211" s="347"/>
      <c r="H211" s="388" t="s">
        <v>2979</v>
      </c>
      <c r="I211" s="388"/>
      <c r="J211" s="388"/>
      <c r="K211" s="402"/>
    </row>
    <row r="212" s="1" customFormat="1" ht="15" customHeight="1">
      <c r="B212" s="401"/>
      <c r="C212" s="369"/>
      <c r="D212" s="369"/>
      <c r="E212" s="369"/>
      <c r="F212" s="362" t="s">
        <v>2980</v>
      </c>
      <c r="G212" s="347"/>
      <c r="H212" s="388" t="s">
        <v>2862</v>
      </c>
      <c r="I212" s="388"/>
      <c r="J212" s="388"/>
      <c r="K212" s="402"/>
    </row>
    <row r="213" s="1" customFormat="1" ht="15" customHeight="1">
      <c r="B213" s="401"/>
      <c r="C213" s="369"/>
      <c r="D213" s="369"/>
      <c r="E213" s="369"/>
      <c r="F213" s="403"/>
      <c r="G213" s="347"/>
      <c r="H213" s="404"/>
      <c r="I213" s="404"/>
      <c r="J213" s="404"/>
      <c r="K213" s="402"/>
    </row>
    <row r="214" s="1" customFormat="1" ht="15" customHeight="1">
      <c r="B214" s="401"/>
      <c r="C214" s="340" t="s">
        <v>3104</v>
      </c>
      <c r="D214" s="369"/>
      <c r="E214" s="369"/>
      <c r="F214" s="362">
        <v>1</v>
      </c>
      <c r="G214" s="347"/>
      <c r="H214" s="388" t="s">
        <v>3141</v>
      </c>
      <c r="I214" s="388"/>
      <c r="J214" s="388"/>
      <c r="K214" s="402"/>
    </row>
    <row r="215" s="1" customFormat="1" ht="15" customHeight="1">
      <c r="B215" s="401"/>
      <c r="C215" s="369"/>
      <c r="D215" s="369"/>
      <c r="E215" s="369"/>
      <c r="F215" s="362">
        <v>2</v>
      </c>
      <c r="G215" s="347"/>
      <c r="H215" s="388" t="s">
        <v>3142</v>
      </c>
      <c r="I215" s="388"/>
      <c r="J215" s="388"/>
      <c r="K215" s="402"/>
    </row>
    <row r="216" s="1" customFormat="1" ht="15" customHeight="1">
      <c r="B216" s="401"/>
      <c r="C216" s="369"/>
      <c r="D216" s="369"/>
      <c r="E216" s="369"/>
      <c r="F216" s="362">
        <v>3</v>
      </c>
      <c r="G216" s="347"/>
      <c r="H216" s="388" t="s">
        <v>3143</v>
      </c>
      <c r="I216" s="388"/>
      <c r="J216" s="388"/>
      <c r="K216" s="402"/>
    </row>
    <row r="217" s="1" customFormat="1" ht="15" customHeight="1">
      <c r="B217" s="401"/>
      <c r="C217" s="369"/>
      <c r="D217" s="369"/>
      <c r="E217" s="369"/>
      <c r="F217" s="362">
        <v>4</v>
      </c>
      <c r="G217" s="347"/>
      <c r="H217" s="388" t="s">
        <v>3144</v>
      </c>
      <c r="I217" s="388"/>
      <c r="J217" s="388"/>
      <c r="K217" s="402"/>
    </row>
    <row r="218" s="1" customFormat="1" ht="12.75" customHeight="1">
      <c r="B218" s="405"/>
      <c r="C218" s="406"/>
      <c r="D218" s="406"/>
      <c r="E218" s="406"/>
      <c r="F218" s="406"/>
      <c r="G218" s="406"/>
      <c r="H218" s="406"/>
      <c r="I218" s="406"/>
      <c r="J218" s="406"/>
      <c r="K218" s="407"/>
    </row>
  </sheetData>
  <sheetProtection autoFilter="0" deleteColumns="0" deleteRows="0" formatCells="0" formatColumns="0" formatRows="0" insertColumns="0" insertHyperlinks="0" insertRows="0" pivotTables="0" sort="0"/>
  <mergeCells count="77">
    <mergeCell ref="C102:J102"/>
    <mergeCell ref="C122:J122"/>
    <mergeCell ref="C147:J147"/>
    <mergeCell ref="C165:J165"/>
    <mergeCell ref="C199:J199"/>
    <mergeCell ref="H200:J200"/>
    <mergeCell ref="H202:J202"/>
    <mergeCell ref="H203:J203"/>
    <mergeCell ref="H204:J204"/>
    <mergeCell ref="H205:J205"/>
    <mergeCell ref="H206:J206"/>
    <mergeCell ref="H208:J208"/>
    <mergeCell ref="H209:J209"/>
    <mergeCell ref="H210:J210"/>
    <mergeCell ref="H211:J211"/>
    <mergeCell ref="H212:J212"/>
    <mergeCell ref="H214:J214"/>
    <mergeCell ref="H215:J215"/>
    <mergeCell ref="H216:J216"/>
    <mergeCell ref="H217:J217"/>
    <mergeCell ref="D47:J47"/>
    <mergeCell ref="E48:J48"/>
    <mergeCell ref="E49:J49"/>
    <mergeCell ref="E50:J50"/>
    <mergeCell ref="D51:J51"/>
    <mergeCell ref="C52:J52"/>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C3:J3"/>
    <mergeCell ref="C4:J4"/>
    <mergeCell ref="C6:J6"/>
    <mergeCell ref="C7:J7"/>
  </mergeCells>
  <pageMargins left="0.5902778" right="0.5902778" top="0.5902778" bottom="0.5902778" header="0" footer="0"/>
  <pageSetup r:id="rId1" paperSize="9" orientation="portrait" scale="77"/>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95</v>
      </c>
    </row>
    <row r="3" s="1" customFormat="1" ht="6.96" customHeight="1">
      <c r="B3" s="143"/>
      <c r="C3" s="144"/>
      <c r="D3" s="144"/>
      <c r="E3" s="144"/>
      <c r="F3" s="144"/>
      <c r="G3" s="144"/>
      <c r="H3" s="144"/>
      <c r="I3" s="145"/>
      <c r="J3" s="144"/>
      <c r="K3" s="144"/>
      <c r="L3" s="22"/>
      <c r="AT3" s="19" t="s">
        <v>81</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1805</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1806</v>
      </c>
      <c r="E12" s="40"/>
      <c r="F12" s="40"/>
      <c r="G12" s="40"/>
      <c r="H12" s="40"/>
      <c r="I12" s="150"/>
      <c r="J12" s="40"/>
      <c r="K12" s="40"/>
      <c r="L12" s="151"/>
      <c r="S12" s="40"/>
      <c r="T12" s="40"/>
      <c r="U12" s="40"/>
      <c r="V12" s="40"/>
      <c r="W12" s="40"/>
      <c r="X12" s="40"/>
      <c r="Y12" s="40"/>
      <c r="Z12" s="40"/>
      <c r="AA12" s="40"/>
      <c r="AB12" s="40"/>
      <c r="AC12" s="40"/>
      <c r="AD12" s="40"/>
      <c r="AE12" s="40"/>
    </row>
    <row r="13" s="2" customFormat="1" ht="24.75" customHeight="1">
      <c r="A13" s="40"/>
      <c r="B13" s="46"/>
      <c r="C13" s="40"/>
      <c r="D13" s="40"/>
      <c r="E13" s="152" t="s">
        <v>1807</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ROUND(J100,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ROUND((SUM(BE100:BE255)),  2)</f>
        <v>0</v>
      </c>
      <c r="G37" s="40"/>
      <c r="H37" s="40"/>
      <c r="I37" s="168">
        <v>0.20999999999999999</v>
      </c>
      <c r="J37" s="167">
        <f>ROUND(((SUM(BE100:BE255))*I37),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ROUND((SUM(BF100:BF255)),  2)</f>
        <v>0</v>
      </c>
      <c r="G38" s="40"/>
      <c r="H38" s="40"/>
      <c r="I38" s="168">
        <v>0.14999999999999999</v>
      </c>
      <c r="J38" s="167">
        <f>ROUND(((SUM(BF100:BF255))*I38),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ROUND((SUM(BG100:BG255)),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ROUND((SUM(BH100:BH255)),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ROUND((SUM(BI100:BI255)),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1805</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1806</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24.75" customHeight="1">
      <c r="A58" s="40"/>
      <c r="B58" s="41"/>
      <c r="C58" s="42"/>
      <c r="D58" s="42"/>
      <c r="E58" s="71" t="str">
        <f>E13</f>
        <v>SO-01.2.1 - Zdravotní technika, kanalizace, rozvod vody a rozvod NTL</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J100</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219</v>
      </c>
      <c r="E68" s="192"/>
      <c r="F68" s="192"/>
      <c r="G68" s="192"/>
      <c r="H68" s="192"/>
      <c r="I68" s="193"/>
      <c r="J68" s="194">
        <f>J101</f>
        <v>0</v>
      </c>
      <c r="K68" s="190"/>
      <c r="L68" s="195"/>
      <c r="S68" s="9"/>
      <c r="T68" s="9"/>
      <c r="U68" s="9"/>
      <c r="V68" s="9"/>
      <c r="W68" s="9"/>
      <c r="X68" s="9"/>
      <c r="Y68" s="9"/>
      <c r="Z68" s="9"/>
      <c r="AA68" s="9"/>
      <c r="AB68" s="9"/>
      <c r="AC68" s="9"/>
      <c r="AD68" s="9"/>
      <c r="AE68" s="9"/>
    </row>
    <row r="69" s="10" customFormat="1" ht="19.92" customHeight="1">
      <c r="A69" s="10"/>
      <c r="B69" s="196"/>
      <c r="C69" s="127"/>
      <c r="D69" s="197" t="s">
        <v>1808</v>
      </c>
      <c r="E69" s="198"/>
      <c r="F69" s="198"/>
      <c r="G69" s="198"/>
      <c r="H69" s="198"/>
      <c r="I69" s="199"/>
      <c r="J69" s="200">
        <f>J102</f>
        <v>0</v>
      </c>
      <c r="K69" s="127"/>
      <c r="L69" s="201"/>
      <c r="S69" s="10"/>
      <c r="T69" s="10"/>
      <c r="U69" s="10"/>
      <c r="V69" s="10"/>
      <c r="W69" s="10"/>
      <c r="X69" s="10"/>
      <c r="Y69" s="10"/>
      <c r="Z69" s="10"/>
      <c r="AA69" s="10"/>
      <c r="AB69" s="10"/>
      <c r="AC69" s="10"/>
      <c r="AD69" s="10"/>
      <c r="AE69" s="10"/>
    </row>
    <row r="70" s="9" customFormat="1" ht="24.96" customHeight="1">
      <c r="A70" s="9"/>
      <c r="B70" s="189"/>
      <c r="C70" s="190"/>
      <c r="D70" s="191" t="s">
        <v>228</v>
      </c>
      <c r="E70" s="192"/>
      <c r="F70" s="192"/>
      <c r="G70" s="192"/>
      <c r="H70" s="192"/>
      <c r="I70" s="193"/>
      <c r="J70" s="194">
        <f>J111</f>
        <v>0</v>
      </c>
      <c r="K70" s="190"/>
      <c r="L70" s="195"/>
      <c r="S70" s="9"/>
      <c r="T70" s="9"/>
      <c r="U70" s="9"/>
      <c r="V70" s="9"/>
      <c r="W70" s="9"/>
      <c r="X70" s="9"/>
      <c r="Y70" s="9"/>
      <c r="Z70" s="9"/>
      <c r="AA70" s="9"/>
      <c r="AB70" s="9"/>
      <c r="AC70" s="9"/>
      <c r="AD70" s="9"/>
      <c r="AE70" s="9"/>
    </row>
    <row r="71" s="10" customFormat="1" ht="19.92" customHeight="1">
      <c r="A71" s="10"/>
      <c r="B71" s="196"/>
      <c r="C71" s="127"/>
      <c r="D71" s="197" t="s">
        <v>1809</v>
      </c>
      <c r="E71" s="198"/>
      <c r="F71" s="198"/>
      <c r="G71" s="198"/>
      <c r="H71" s="198"/>
      <c r="I71" s="199"/>
      <c r="J71" s="200">
        <f>J112</f>
        <v>0</v>
      </c>
      <c r="K71" s="127"/>
      <c r="L71" s="201"/>
      <c r="S71" s="10"/>
      <c r="T71" s="10"/>
      <c r="U71" s="10"/>
      <c r="V71" s="10"/>
      <c r="W71" s="10"/>
      <c r="X71" s="10"/>
      <c r="Y71" s="10"/>
      <c r="Z71" s="10"/>
      <c r="AA71" s="10"/>
      <c r="AB71" s="10"/>
      <c r="AC71" s="10"/>
      <c r="AD71" s="10"/>
      <c r="AE71" s="10"/>
    </row>
    <row r="72" s="10" customFormat="1" ht="19.92" customHeight="1">
      <c r="A72" s="10"/>
      <c r="B72" s="196"/>
      <c r="C72" s="127"/>
      <c r="D72" s="197" t="s">
        <v>1810</v>
      </c>
      <c r="E72" s="198"/>
      <c r="F72" s="198"/>
      <c r="G72" s="198"/>
      <c r="H72" s="198"/>
      <c r="I72" s="199"/>
      <c r="J72" s="200">
        <f>J143</f>
        <v>0</v>
      </c>
      <c r="K72" s="127"/>
      <c r="L72" s="201"/>
      <c r="S72" s="10"/>
      <c r="T72" s="10"/>
      <c r="U72" s="10"/>
      <c r="V72" s="10"/>
      <c r="W72" s="10"/>
      <c r="X72" s="10"/>
      <c r="Y72" s="10"/>
      <c r="Z72" s="10"/>
      <c r="AA72" s="10"/>
      <c r="AB72" s="10"/>
      <c r="AC72" s="10"/>
      <c r="AD72" s="10"/>
      <c r="AE72" s="10"/>
    </row>
    <row r="73" s="10" customFormat="1" ht="19.92" customHeight="1">
      <c r="A73" s="10"/>
      <c r="B73" s="196"/>
      <c r="C73" s="127"/>
      <c r="D73" s="197" t="s">
        <v>1811</v>
      </c>
      <c r="E73" s="198"/>
      <c r="F73" s="198"/>
      <c r="G73" s="198"/>
      <c r="H73" s="198"/>
      <c r="I73" s="199"/>
      <c r="J73" s="200">
        <f>J191</f>
        <v>0</v>
      </c>
      <c r="K73" s="127"/>
      <c r="L73" s="201"/>
      <c r="S73" s="10"/>
      <c r="T73" s="10"/>
      <c r="U73" s="10"/>
      <c r="V73" s="10"/>
      <c r="W73" s="10"/>
      <c r="X73" s="10"/>
      <c r="Y73" s="10"/>
      <c r="Z73" s="10"/>
      <c r="AA73" s="10"/>
      <c r="AB73" s="10"/>
      <c r="AC73" s="10"/>
      <c r="AD73" s="10"/>
      <c r="AE73" s="10"/>
    </row>
    <row r="74" s="10" customFormat="1" ht="19.92" customHeight="1">
      <c r="A74" s="10"/>
      <c r="B74" s="196"/>
      <c r="C74" s="127"/>
      <c r="D74" s="197" t="s">
        <v>1812</v>
      </c>
      <c r="E74" s="198"/>
      <c r="F74" s="198"/>
      <c r="G74" s="198"/>
      <c r="H74" s="198"/>
      <c r="I74" s="199"/>
      <c r="J74" s="200">
        <f>J206</f>
        <v>0</v>
      </c>
      <c r="K74" s="127"/>
      <c r="L74" s="201"/>
      <c r="S74" s="10"/>
      <c r="T74" s="10"/>
      <c r="U74" s="10"/>
      <c r="V74" s="10"/>
      <c r="W74" s="10"/>
      <c r="X74" s="10"/>
      <c r="Y74" s="10"/>
      <c r="Z74" s="10"/>
      <c r="AA74" s="10"/>
      <c r="AB74" s="10"/>
      <c r="AC74" s="10"/>
      <c r="AD74" s="10"/>
      <c r="AE74" s="10"/>
    </row>
    <row r="75" s="10" customFormat="1" ht="19.92" customHeight="1">
      <c r="A75" s="10"/>
      <c r="B75" s="196"/>
      <c r="C75" s="127"/>
      <c r="D75" s="197" t="s">
        <v>1813</v>
      </c>
      <c r="E75" s="198"/>
      <c r="F75" s="198"/>
      <c r="G75" s="198"/>
      <c r="H75" s="198"/>
      <c r="I75" s="199"/>
      <c r="J75" s="200">
        <f>J212</f>
        <v>0</v>
      </c>
      <c r="K75" s="127"/>
      <c r="L75" s="201"/>
      <c r="S75" s="10"/>
      <c r="T75" s="10"/>
      <c r="U75" s="10"/>
      <c r="V75" s="10"/>
      <c r="W75" s="10"/>
      <c r="X75" s="10"/>
      <c r="Y75" s="10"/>
      <c r="Z75" s="10"/>
      <c r="AA75" s="10"/>
      <c r="AB75" s="10"/>
      <c r="AC75" s="10"/>
      <c r="AD75" s="10"/>
      <c r="AE75" s="10"/>
    </row>
    <row r="76" s="9" customFormat="1" ht="24.96" customHeight="1">
      <c r="A76" s="9"/>
      <c r="B76" s="189"/>
      <c r="C76" s="190"/>
      <c r="D76" s="191" t="s">
        <v>1814</v>
      </c>
      <c r="E76" s="192"/>
      <c r="F76" s="192"/>
      <c r="G76" s="192"/>
      <c r="H76" s="192"/>
      <c r="I76" s="193"/>
      <c r="J76" s="194">
        <f>J250</f>
        <v>0</v>
      </c>
      <c r="K76" s="190"/>
      <c r="L76" s="195"/>
      <c r="S76" s="9"/>
      <c r="T76" s="9"/>
      <c r="U76" s="9"/>
      <c r="V76" s="9"/>
      <c r="W76" s="9"/>
      <c r="X76" s="9"/>
      <c r="Y76" s="9"/>
      <c r="Z76" s="9"/>
      <c r="AA76" s="9"/>
      <c r="AB76" s="9"/>
      <c r="AC76" s="9"/>
      <c r="AD76" s="9"/>
      <c r="AE76" s="9"/>
    </row>
    <row r="77" s="2" customFormat="1" ht="21.84" customHeight="1">
      <c r="A77" s="40"/>
      <c r="B77" s="41"/>
      <c r="C77" s="42"/>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6.96" customHeight="1">
      <c r="A78" s="40"/>
      <c r="B78" s="61"/>
      <c r="C78" s="62"/>
      <c r="D78" s="62"/>
      <c r="E78" s="62"/>
      <c r="F78" s="62"/>
      <c r="G78" s="62"/>
      <c r="H78" s="62"/>
      <c r="I78" s="179"/>
      <c r="J78" s="62"/>
      <c r="K78" s="62"/>
      <c r="L78" s="151"/>
      <c r="S78" s="40"/>
      <c r="T78" s="40"/>
      <c r="U78" s="40"/>
      <c r="V78" s="40"/>
      <c r="W78" s="40"/>
      <c r="X78" s="40"/>
      <c r="Y78" s="40"/>
      <c r="Z78" s="40"/>
      <c r="AA78" s="40"/>
      <c r="AB78" s="40"/>
      <c r="AC78" s="40"/>
      <c r="AD78" s="40"/>
      <c r="AE78" s="40"/>
    </row>
    <row r="82" s="2" customFormat="1" ht="6.96" customHeight="1">
      <c r="A82" s="40"/>
      <c r="B82" s="63"/>
      <c r="C82" s="64"/>
      <c r="D82" s="64"/>
      <c r="E82" s="64"/>
      <c r="F82" s="64"/>
      <c r="G82" s="64"/>
      <c r="H82" s="64"/>
      <c r="I82" s="182"/>
      <c r="J82" s="64"/>
      <c r="K82" s="64"/>
      <c r="L82" s="151"/>
      <c r="S82" s="40"/>
      <c r="T82" s="40"/>
      <c r="U82" s="40"/>
      <c r="V82" s="40"/>
      <c r="W82" s="40"/>
      <c r="X82" s="40"/>
      <c r="Y82" s="40"/>
      <c r="Z82" s="40"/>
      <c r="AA82" s="40"/>
      <c r="AB82" s="40"/>
      <c r="AC82" s="40"/>
      <c r="AD82" s="40"/>
      <c r="AE82" s="40"/>
    </row>
    <row r="83" s="2" customFormat="1" ht="24.96" customHeight="1">
      <c r="A83" s="40"/>
      <c r="B83" s="41"/>
      <c r="C83" s="25" t="s">
        <v>244</v>
      </c>
      <c r="D83" s="42"/>
      <c r="E83" s="42"/>
      <c r="F83" s="42"/>
      <c r="G83" s="42"/>
      <c r="H83" s="42"/>
      <c r="I83" s="150"/>
      <c r="J83" s="42"/>
      <c r="K83" s="42"/>
      <c r="L83" s="151"/>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2" customHeight="1">
      <c r="A85" s="40"/>
      <c r="B85" s="41"/>
      <c r="C85" s="34" t="s">
        <v>16</v>
      </c>
      <c r="D85" s="42"/>
      <c r="E85" s="42"/>
      <c r="F85" s="42"/>
      <c r="G85" s="42"/>
      <c r="H85" s="42"/>
      <c r="I85" s="150"/>
      <c r="J85" s="42"/>
      <c r="K85" s="42"/>
      <c r="L85" s="151"/>
      <c r="S85" s="40"/>
      <c r="T85" s="40"/>
      <c r="U85" s="40"/>
      <c r="V85" s="40"/>
      <c r="W85" s="40"/>
      <c r="X85" s="40"/>
      <c r="Y85" s="40"/>
      <c r="Z85" s="40"/>
      <c r="AA85" s="40"/>
      <c r="AB85" s="40"/>
      <c r="AC85" s="40"/>
      <c r="AD85" s="40"/>
      <c r="AE85" s="40"/>
    </row>
    <row r="86" s="2" customFormat="1" ht="16.5" customHeight="1">
      <c r="A86" s="40"/>
      <c r="B86" s="41"/>
      <c r="C86" s="42"/>
      <c r="D86" s="42"/>
      <c r="E86" s="183" t="str">
        <f>E7</f>
        <v>SEN a stavební úpravy objektu občanského vybavení č.p. 37</v>
      </c>
      <c r="F86" s="34"/>
      <c r="G86" s="34"/>
      <c r="H86" s="34"/>
      <c r="I86" s="150"/>
      <c r="J86" s="42"/>
      <c r="K86" s="42"/>
      <c r="L86" s="151"/>
      <c r="S86" s="40"/>
      <c r="T86" s="40"/>
      <c r="U86" s="40"/>
      <c r="V86" s="40"/>
      <c r="W86" s="40"/>
      <c r="X86" s="40"/>
      <c r="Y86" s="40"/>
      <c r="Z86" s="40"/>
      <c r="AA86" s="40"/>
      <c r="AB86" s="40"/>
      <c r="AC86" s="40"/>
      <c r="AD86" s="40"/>
      <c r="AE86" s="40"/>
    </row>
    <row r="87" s="1" customFormat="1" ht="12" customHeight="1">
      <c r="B87" s="23"/>
      <c r="C87" s="34" t="s">
        <v>166</v>
      </c>
      <c r="D87" s="24"/>
      <c r="E87" s="24"/>
      <c r="F87" s="24"/>
      <c r="G87" s="24"/>
      <c r="H87" s="24"/>
      <c r="I87" s="141"/>
      <c r="J87" s="24"/>
      <c r="K87" s="24"/>
      <c r="L87" s="22"/>
    </row>
    <row r="88" s="1" customFormat="1" ht="16.5" customHeight="1">
      <c r="B88" s="23"/>
      <c r="C88" s="24"/>
      <c r="D88" s="24"/>
      <c r="E88" s="183" t="s">
        <v>170</v>
      </c>
      <c r="F88" s="24"/>
      <c r="G88" s="24"/>
      <c r="H88" s="24"/>
      <c r="I88" s="141"/>
      <c r="J88" s="24"/>
      <c r="K88" s="24"/>
      <c r="L88" s="22"/>
    </row>
    <row r="89" s="1" customFormat="1" ht="12" customHeight="1">
      <c r="B89" s="23"/>
      <c r="C89" s="34" t="s">
        <v>174</v>
      </c>
      <c r="D89" s="24"/>
      <c r="E89" s="24"/>
      <c r="F89" s="24"/>
      <c r="G89" s="24"/>
      <c r="H89" s="24"/>
      <c r="I89" s="141"/>
      <c r="J89" s="24"/>
      <c r="K89" s="24"/>
      <c r="L89" s="22"/>
    </row>
    <row r="90" s="2" customFormat="1" ht="16.5" customHeight="1">
      <c r="A90" s="40"/>
      <c r="B90" s="41"/>
      <c r="C90" s="42"/>
      <c r="D90" s="42"/>
      <c r="E90" s="305" t="s">
        <v>1805</v>
      </c>
      <c r="F90" s="42"/>
      <c r="G90" s="42"/>
      <c r="H90" s="42"/>
      <c r="I90" s="150"/>
      <c r="J90" s="42"/>
      <c r="K90" s="42"/>
      <c r="L90" s="151"/>
      <c r="S90" s="40"/>
      <c r="T90" s="40"/>
      <c r="U90" s="40"/>
      <c r="V90" s="40"/>
      <c r="W90" s="40"/>
      <c r="X90" s="40"/>
      <c r="Y90" s="40"/>
      <c r="Z90" s="40"/>
      <c r="AA90" s="40"/>
      <c r="AB90" s="40"/>
      <c r="AC90" s="40"/>
      <c r="AD90" s="40"/>
      <c r="AE90" s="40"/>
    </row>
    <row r="91" s="2" customFormat="1" ht="12" customHeight="1">
      <c r="A91" s="40"/>
      <c r="B91" s="41"/>
      <c r="C91" s="34" t="s">
        <v>1806</v>
      </c>
      <c r="D91" s="42"/>
      <c r="E91" s="42"/>
      <c r="F91" s="42"/>
      <c r="G91" s="42"/>
      <c r="H91" s="42"/>
      <c r="I91" s="150"/>
      <c r="J91" s="42"/>
      <c r="K91" s="42"/>
      <c r="L91" s="151"/>
      <c r="S91" s="40"/>
      <c r="T91" s="40"/>
      <c r="U91" s="40"/>
      <c r="V91" s="40"/>
      <c r="W91" s="40"/>
      <c r="X91" s="40"/>
      <c r="Y91" s="40"/>
      <c r="Z91" s="40"/>
      <c r="AA91" s="40"/>
      <c r="AB91" s="40"/>
      <c r="AC91" s="40"/>
      <c r="AD91" s="40"/>
      <c r="AE91" s="40"/>
    </row>
    <row r="92" s="2" customFormat="1" ht="24.75" customHeight="1">
      <c r="A92" s="40"/>
      <c r="B92" s="41"/>
      <c r="C92" s="42"/>
      <c r="D92" s="42"/>
      <c r="E92" s="71" t="str">
        <f>E13</f>
        <v>SO-01.2.1 - Zdravotní technika, kanalizace, rozvod vody a rozvod NTL</v>
      </c>
      <c r="F92" s="42"/>
      <c r="G92" s="42"/>
      <c r="H92" s="42"/>
      <c r="I92" s="150"/>
      <c r="J92" s="42"/>
      <c r="K92" s="42"/>
      <c r="L92" s="151"/>
      <c r="S92" s="40"/>
      <c r="T92" s="40"/>
      <c r="U92" s="40"/>
      <c r="V92" s="40"/>
      <c r="W92" s="40"/>
      <c r="X92" s="40"/>
      <c r="Y92" s="40"/>
      <c r="Z92" s="40"/>
      <c r="AA92" s="40"/>
      <c r="AB92" s="40"/>
      <c r="AC92" s="40"/>
      <c r="AD92" s="40"/>
      <c r="AE92" s="40"/>
    </row>
    <row r="93" s="2" customFormat="1" ht="6.96" customHeight="1">
      <c r="A93" s="40"/>
      <c r="B93" s="41"/>
      <c r="C93" s="42"/>
      <c r="D93" s="42"/>
      <c r="E93" s="42"/>
      <c r="F93" s="42"/>
      <c r="G93" s="42"/>
      <c r="H93" s="42"/>
      <c r="I93" s="150"/>
      <c r="J93" s="42"/>
      <c r="K93" s="42"/>
      <c r="L93" s="151"/>
      <c r="S93" s="40"/>
      <c r="T93" s="40"/>
      <c r="U93" s="40"/>
      <c r="V93" s="40"/>
      <c r="W93" s="40"/>
      <c r="X93" s="40"/>
      <c r="Y93" s="40"/>
      <c r="Z93" s="40"/>
      <c r="AA93" s="40"/>
      <c r="AB93" s="40"/>
      <c r="AC93" s="40"/>
      <c r="AD93" s="40"/>
      <c r="AE93" s="40"/>
    </row>
    <row r="94" s="2" customFormat="1" ht="12" customHeight="1">
      <c r="A94" s="40"/>
      <c r="B94" s="41"/>
      <c r="C94" s="34" t="s">
        <v>22</v>
      </c>
      <c r="D94" s="42"/>
      <c r="E94" s="42"/>
      <c r="F94" s="29" t="str">
        <f>F16</f>
        <v>Libkovice 37</v>
      </c>
      <c r="G94" s="42"/>
      <c r="H94" s="42"/>
      <c r="I94" s="153" t="s">
        <v>24</v>
      </c>
      <c r="J94" s="74" t="str">
        <f>IF(J16="","",J16)</f>
        <v>7. 10. 2019</v>
      </c>
      <c r="K94" s="42"/>
      <c r="L94" s="151"/>
      <c r="S94" s="40"/>
      <c r="T94" s="40"/>
      <c r="U94" s="40"/>
      <c r="V94" s="40"/>
      <c r="W94" s="40"/>
      <c r="X94" s="40"/>
      <c r="Y94" s="40"/>
      <c r="Z94" s="40"/>
      <c r="AA94" s="40"/>
      <c r="AB94" s="40"/>
      <c r="AC94" s="40"/>
      <c r="AD94" s="40"/>
      <c r="AE94" s="40"/>
    </row>
    <row r="95" s="2" customFormat="1" ht="6.96" customHeight="1">
      <c r="A95" s="40"/>
      <c r="B95" s="41"/>
      <c r="C95" s="42"/>
      <c r="D95" s="42"/>
      <c r="E95" s="42"/>
      <c r="F95" s="42"/>
      <c r="G95" s="42"/>
      <c r="H95" s="42"/>
      <c r="I95" s="150"/>
      <c r="J95" s="42"/>
      <c r="K95" s="42"/>
      <c r="L95" s="151"/>
      <c r="S95" s="40"/>
      <c r="T95" s="40"/>
      <c r="U95" s="40"/>
      <c r="V95" s="40"/>
      <c r="W95" s="40"/>
      <c r="X95" s="40"/>
      <c r="Y95" s="40"/>
      <c r="Z95" s="40"/>
      <c r="AA95" s="40"/>
      <c r="AB95" s="40"/>
      <c r="AC95" s="40"/>
      <c r="AD95" s="40"/>
      <c r="AE95" s="40"/>
    </row>
    <row r="96" s="2" customFormat="1" ht="25.65" customHeight="1">
      <c r="A96" s="40"/>
      <c r="B96" s="41"/>
      <c r="C96" s="34" t="s">
        <v>26</v>
      </c>
      <c r="D96" s="42"/>
      <c r="E96" s="42"/>
      <c r="F96" s="29" t="str">
        <f>E19</f>
        <v>Obec Libkovice</v>
      </c>
      <c r="G96" s="42"/>
      <c r="H96" s="42"/>
      <c r="I96" s="153" t="s">
        <v>32</v>
      </c>
      <c r="J96" s="38" t="str">
        <f>E25</f>
        <v>SONETBUILDING s.r.o</v>
      </c>
      <c r="K96" s="42"/>
      <c r="L96" s="151"/>
      <c r="S96" s="40"/>
      <c r="T96" s="40"/>
      <c r="U96" s="40"/>
      <c r="V96" s="40"/>
      <c r="W96" s="40"/>
      <c r="X96" s="40"/>
      <c r="Y96" s="40"/>
      <c r="Z96" s="40"/>
      <c r="AA96" s="40"/>
      <c r="AB96" s="40"/>
      <c r="AC96" s="40"/>
      <c r="AD96" s="40"/>
      <c r="AE96" s="40"/>
    </row>
    <row r="97" s="2" customFormat="1" ht="15.15" customHeight="1">
      <c r="A97" s="40"/>
      <c r="B97" s="41"/>
      <c r="C97" s="34" t="s">
        <v>30</v>
      </c>
      <c r="D97" s="42"/>
      <c r="E97" s="42"/>
      <c r="F97" s="29" t="str">
        <f>IF(E22="","",E22)</f>
        <v>Vyplň údaj</v>
      </c>
      <c r="G97" s="42"/>
      <c r="H97" s="42"/>
      <c r="I97" s="153" t="s">
        <v>35</v>
      </c>
      <c r="J97" s="38" t="str">
        <f>E28</f>
        <v>Toman Martin</v>
      </c>
      <c r="K97" s="42"/>
      <c r="L97" s="151"/>
      <c r="S97" s="40"/>
      <c r="T97" s="40"/>
      <c r="U97" s="40"/>
      <c r="V97" s="40"/>
      <c r="W97" s="40"/>
      <c r="X97" s="40"/>
      <c r="Y97" s="40"/>
      <c r="Z97" s="40"/>
      <c r="AA97" s="40"/>
      <c r="AB97" s="40"/>
      <c r="AC97" s="40"/>
      <c r="AD97" s="40"/>
      <c r="AE97" s="40"/>
    </row>
    <row r="98" s="2" customFormat="1" ht="10.32" customHeight="1">
      <c r="A98" s="40"/>
      <c r="B98" s="41"/>
      <c r="C98" s="42"/>
      <c r="D98" s="42"/>
      <c r="E98" s="42"/>
      <c r="F98" s="42"/>
      <c r="G98" s="42"/>
      <c r="H98" s="42"/>
      <c r="I98" s="150"/>
      <c r="J98" s="42"/>
      <c r="K98" s="42"/>
      <c r="L98" s="151"/>
      <c r="S98" s="40"/>
      <c r="T98" s="40"/>
      <c r="U98" s="40"/>
      <c r="V98" s="40"/>
      <c r="W98" s="40"/>
      <c r="X98" s="40"/>
      <c r="Y98" s="40"/>
      <c r="Z98" s="40"/>
      <c r="AA98" s="40"/>
      <c r="AB98" s="40"/>
      <c r="AC98" s="40"/>
      <c r="AD98" s="40"/>
      <c r="AE98" s="40"/>
    </row>
    <row r="99" s="11" customFormat="1" ht="29.28" customHeight="1">
      <c r="A99" s="202"/>
      <c r="B99" s="203"/>
      <c r="C99" s="204" t="s">
        <v>245</v>
      </c>
      <c r="D99" s="205" t="s">
        <v>59</v>
      </c>
      <c r="E99" s="205" t="s">
        <v>55</v>
      </c>
      <c r="F99" s="205" t="s">
        <v>56</v>
      </c>
      <c r="G99" s="205" t="s">
        <v>246</v>
      </c>
      <c r="H99" s="205" t="s">
        <v>247</v>
      </c>
      <c r="I99" s="206" t="s">
        <v>248</v>
      </c>
      <c r="J99" s="205" t="s">
        <v>217</v>
      </c>
      <c r="K99" s="207" t="s">
        <v>249</v>
      </c>
      <c r="L99" s="208"/>
      <c r="M99" s="94" t="s">
        <v>21</v>
      </c>
      <c r="N99" s="95" t="s">
        <v>44</v>
      </c>
      <c r="O99" s="95" t="s">
        <v>250</v>
      </c>
      <c r="P99" s="95" t="s">
        <v>251</v>
      </c>
      <c r="Q99" s="95" t="s">
        <v>252</v>
      </c>
      <c r="R99" s="95" t="s">
        <v>253</v>
      </c>
      <c r="S99" s="95" t="s">
        <v>254</v>
      </c>
      <c r="T99" s="96" t="s">
        <v>255</v>
      </c>
      <c r="U99" s="202"/>
      <c r="V99" s="202"/>
      <c r="W99" s="202"/>
      <c r="X99" s="202"/>
      <c r="Y99" s="202"/>
      <c r="Z99" s="202"/>
      <c r="AA99" s="202"/>
      <c r="AB99" s="202"/>
      <c r="AC99" s="202"/>
      <c r="AD99" s="202"/>
      <c r="AE99" s="202"/>
    </row>
    <row r="100" s="2" customFormat="1" ht="22.8" customHeight="1">
      <c r="A100" s="40"/>
      <c r="B100" s="41"/>
      <c r="C100" s="101" t="s">
        <v>256</v>
      </c>
      <c r="D100" s="42"/>
      <c r="E100" s="42"/>
      <c r="F100" s="42"/>
      <c r="G100" s="42"/>
      <c r="H100" s="42"/>
      <c r="I100" s="150"/>
      <c r="J100" s="209">
        <f>BK100</f>
        <v>0</v>
      </c>
      <c r="K100" s="42"/>
      <c r="L100" s="46"/>
      <c r="M100" s="97"/>
      <c r="N100" s="210"/>
      <c r="O100" s="98"/>
      <c r="P100" s="211">
        <f>P101+P111+P250</f>
        <v>0</v>
      </c>
      <c r="Q100" s="98"/>
      <c r="R100" s="211">
        <f>R101+R111+R250</f>
        <v>1.488572266</v>
      </c>
      <c r="S100" s="98"/>
      <c r="T100" s="212">
        <f>T101+T111+T250</f>
        <v>0</v>
      </c>
      <c r="U100" s="40"/>
      <c r="V100" s="40"/>
      <c r="W100" s="40"/>
      <c r="X100" s="40"/>
      <c r="Y100" s="40"/>
      <c r="Z100" s="40"/>
      <c r="AA100" s="40"/>
      <c r="AB100" s="40"/>
      <c r="AC100" s="40"/>
      <c r="AD100" s="40"/>
      <c r="AE100" s="40"/>
      <c r="AT100" s="19" t="s">
        <v>73</v>
      </c>
      <c r="AU100" s="19" t="s">
        <v>218</v>
      </c>
      <c r="BK100" s="213">
        <f>BK101+BK111+BK250</f>
        <v>0</v>
      </c>
    </row>
    <row r="101" s="12" customFormat="1" ht="25.92" customHeight="1">
      <c r="A101" s="12"/>
      <c r="B101" s="214"/>
      <c r="C101" s="215"/>
      <c r="D101" s="216" t="s">
        <v>73</v>
      </c>
      <c r="E101" s="217" t="s">
        <v>257</v>
      </c>
      <c r="F101" s="217" t="s">
        <v>258</v>
      </c>
      <c r="G101" s="215"/>
      <c r="H101" s="215"/>
      <c r="I101" s="218"/>
      <c r="J101" s="219">
        <f>BK101</f>
        <v>0</v>
      </c>
      <c r="K101" s="215"/>
      <c r="L101" s="220"/>
      <c r="M101" s="221"/>
      <c r="N101" s="222"/>
      <c r="O101" s="222"/>
      <c r="P101" s="223">
        <f>P102</f>
        <v>0</v>
      </c>
      <c r="Q101" s="222"/>
      <c r="R101" s="223">
        <f>R102</f>
        <v>0.11096</v>
      </c>
      <c r="S101" s="222"/>
      <c r="T101" s="224">
        <f>T102</f>
        <v>0</v>
      </c>
      <c r="U101" s="12"/>
      <c r="V101" s="12"/>
      <c r="W101" s="12"/>
      <c r="X101" s="12"/>
      <c r="Y101" s="12"/>
      <c r="Z101" s="12"/>
      <c r="AA101" s="12"/>
      <c r="AB101" s="12"/>
      <c r="AC101" s="12"/>
      <c r="AD101" s="12"/>
      <c r="AE101" s="12"/>
      <c r="AR101" s="225" t="s">
        <v>81</v>
      </c>
      <c r="AT101" s="226" t="s">
        <v>73</v>
      </c>
      <c r="AU101" s="226" t="s">
        <v>74</v>
      </c>
      <c r="AY101" s="225" t="s">
        <v>259</v>
      </c>
      <c r="BK101" s="227">
        <f>BK102</f>
        <v>0</v>
      </c>
    </row>
    <row r="102" s="12" customFormat="1" ht="22.8" customHeight="1">
      <c r="A102" s="12"/>
      <c r="B102" s="214"/>
      <c r="C102" s="215"/>
      <c r="D102" s="216" t="s">
        <v>73</v>
      </c>
      <c r="E102" s="228" t="s">
        <v>303</v>
      </c>
      <c r="F102" s="228" t="s">
        <v>1815</v>
      </c>
      <c r="G102" s="215"/>
      <c r="H102" s="215"/>
      <c r="I102" s="218"/>
      <c r="J102" s="229">
        <f>BK102</f>
        <v>0</v>
      </c>
      <c r="K102" s="215"/>
      <c r="L102" s="220"/>
      <c r="M102" s="221"/>
      <c r="N102" s="222"/>
      <c r="O102" s="222"/>
      <c r="P102" s="223">
        <f>SUM(P103:P110)</f>
        <v>0</v>
      </c>
      <c r="Q102" s="222"/>
      <c r="R102" s="223">
        <f>SUM(R103:R110)</f>
        <v>0.11096</v>
      </c>
      <c r="S102" s="222"/>
      <c r="T102" s="224">
        <f>SUM(T103:T110)</f>
        <v>0</v>
      </c>
      <c r="U102" s="12"/>
      <c r="V102" s="12"/>
      <c r="W102" s="12"/>
      <c r="X102" s="12"/>
      <c r="Y102" s="12"/>
      <c r="Z102" s="12"/>
      <c r="AA102" s="12"/>
      <c r="AB102" s="12"/>
      <c r="AC102" s="12"/>
      <c r="AD102" s="12"/>
      <c r="AE102" s="12"/>
      <c r="AR102" s="225" t="s">
        <v>81</v>
      </c>
      <c r="AT102" s="226" t="s">
        <v>73</v>
      </c>
      <c r="AU102" s="226" t="s">
        <v>81</v>
      </c>
      <c r="AY102" s="225" t="s">
        <v>259</v>
      </c>
      <c r="BK102" s="227">
        <f>SUM(BK103:BK110)</f>
        <v>0</v>
      </c>
    </row>
    <row r="103" s="2" customFormat="1" ht="33" customHeight="1">
      <c r="A103" s="40"/>
      <c r="B103" s="41"/>
      <c r="C103" s="230" t="s">
        <v>81</v>
      </c>
      <c r="D103" s="230" t="s">
        <v>261</v>
      </c>
      <c r="E103" s="231" t="s">
        <v>1816</v>
      </c>
      <c r="F103" s="232" t="s">
        <v>1817</v>
      </c>
      <c r="G103" s="233" t="s">
        <v>432</v>
      </c>
      <c r="H103" s="234">
        <v>1</v>
      </c>
      <c r="I103" s="235"/>
      <c r="J103" s="236">
        <f>ROUND(I103*H103,2)</f>
        <v>0</v>
      </c>
      <c r="K103" s="232" t="s">
        <v>265</v>
      </c>
      <c r="L103" s="46"/>
      <c r="M103" s="237" t="s">
        <v>21</v>
      </c>
      <c r="N103" s="238" t="s">
        <v>46</v>
      </c>
      <c r="O103" s="86"/>
      <c r="P103" s="239">
        <f>O103*H103</f>
        <v>0</v>
      </c>
      <c r="Q103" s="239">
        <v>0.058029999999999998</v>
      </c>
      <c r="R103" s="239">
        <f>Q103*H103</f>
        <v>0.058029999999999998</v>
      </c>
      <c r="S103" s="239">
        <v>0</v>
      </c>
      <c r="T103" s="240">
        <f>S103*H103</f>
        <v>0</v>
      </c>
      <c r="U103" s="40"/>
      <c r="V103" s="40"/>
      <c r="W103" s="40"/>
      <c r="X103" s="40"/>
      <c r="Y103" s="40"/>
      <c r="Z103" s="40"/>
      <c r="AA103" s="40"/>
      <c r="AB103" s="40"/>
      <c r="AC103" s="40"/>
      <c r="AD103" s="40"/>
      <c r="AE103" s="40"/>
      <c r="AR103" s="241" t="s">
        <v>266</v>
      </c>
      <c r="AT103" s="241" t="s">
        <v>261</v>
      </c>
      <c r="AU103" s="241" t="s">
        <v>83</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1818</v>
      </c>
    </row>
    <row r="104" s="2" customFormat="1">
      <c r="A104" s="40"/>
      <c r="B104" s="41"/>
      <c r="C104" s="42"/>
      <c r="D104" s="243" t="s">
        <v>268</v>
      </c>
      <c r="E104" s="42"/>
      <c r="F104" s="244" t="s">
        <v>1819</v>
      </c>
      <c r="G104" s="42"/>
      <c r="H104" s="42"/>
      <c r="I104" s="150"/>
      <c r="J104" s="42"/>
      <c r="K104" s="42"/>
      <c r="L104" s="46"/>
      <c r="M104" s="245"/>
      <c r="N104" s="246"/>
      <c r="O104" s="86"/>
      <c r="P104" s="86"/>
      <c r="Q104" s="86"/>
      <c r="R104" s="86"/>
      <c r="S104" s="86"/>
      <c r="T104" s="87"/>
      <c r="U104" s="40"/>
      <c r="V104" s="40"/>
      <c r="W104" s="40"/>
      <c r="X104" s="40"/>
      <c r="Y104" s="40"/>
      <c r="Z104" s="40"/>
      <c r="AA104" s="40"/>
      <c r="AB104" s="40"/>
      <c r="AC104" s="40"/>
      <c r="AD104" s="40"/>
      <c r="AE104" s="40"/>
      <c r="AT104" s="19" t="s">
        <v>268</v>
      </c>
      <c r="AU104" s="19" t="s">
        <v>83</v>
      </c>
    </row>
    <row r="105" s="2" customFormat="1" ht="33" customHeight="1">
      <c r="A105" s="40"/>
      <c r="B105" s="41"/>
      <c r="C105" s="230" t="s">
        <v>83</v>
      </c>
      <c r="D105" s="230" t="s">
        <v>261</v>
      </c>
      <c r="E105" s="231" t="s">
        <v>1820</v>
      </c>
      <c r="F105" s="232" t="s">
        <v>1821</v>
      </c>
      <c r="G105" s="233" t="s">
        <v>432</v>
      </c>
      <c r="H105" s="234">
        <v>1</v>
      </c>
      <c r="I105" s="235"/>
      <c r="J105" s="236">
        <f>ROUND(I105*H105,2)</f>
        <v>0</v>
      </c>
      <c r="K105" s="232" t="s">
        <v>265</v>
      </c>
      <c r="L105" s="46"/>
      <c r="M105" s="237" t="s">
        <v>21</v>
      </c>
      <c r="N105" s="238" t="s">
        <v>46</v>
      </c>
      <c r="O105" s="86"/>
      <c r="P105" s="239">
        <f>O105*H105</f>
        <v>0</v>
      </c>
      <c r="Q105" s="239">
        <v>0.01136</v>
      </c>
      <c r="R105" s="239">
        <f>Q105*H105</f>
        <v>0.01136</v>
      </c>
      <c r="S105" s="239">
        <v>0</v>
      </c>
      <c r="T105" s="240">
        <f>S105*H105</f>
        <v>0</v>
      </c>
      <c r="U105" s="40"/>
      <c r="V105" s="40"/>
      <c r="W105" s="40"/>
      <c r="X105" s="40"/>
      <c r="Y105" s="40"/>
      <c r="Z105" s="40"/>
      <c r="AA105" s="40"/>
      <c r="AB105" s="40"/>
      <c r="AC105" s="40"/>
      <c r="AD105" s="40"/>
      <c r="AE105" s="40"/>
      <c r="AR105" s="241" t="s">
        <v>266</v>
      </c>
      <c r="AT105" s="241" t="s">
        <v>261</v>
      </c>
      <c r="AU105" s="241" t="s">
        <v>83</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1822</v>
      </c>
    </row>
    <row r="106" s="2" customFormat="1">
      <c r="A106" s="40"/>
      <c r="B106" s="41"/>
      <c r="C106" s="42"/>
      <c r="D106" s="243" t="s">
        <v>268</v>
      </c>
      <c r="E106" s="42"/>
      <c r="F106" s="244" t="s">
        <v>1819</v>
      </c>
      <c r="G106" s="42"/>
      <c r="H106" s="42"/>
      <c r="I106" s="150"/>
      <c r="J106" s="42"/>
      <c r="K106" s="42"/>
      <c r="L106" s="46"/>
      <c r="M106" s="245"/>
      <c r="N106" s="246"/>
      <c r="O106" s="86"/>
      <c r="P106" s="86"/>
      <c r="Q106" s="86"/>
      <c r="R106" s="86"/>
      <c r="S106" s="86"/>
      <c r="T106" s="87"/>
      <c r="U106" s="40"/>
      <c r="V106" s="40"/>
      <c r="W106" s="40"/>
      <c r="X106" s="40"/>
      <c r="Y106" s="40"/>
      <c r="Z106" s="40"/>
      <c r="AA106" s="40"/>
      <c r="AB106" s="40"/>
      <c r="AC106" s="40"/>
      <c r="AD106" s="40"/>
      <c r="AE106" s="40"/>
      <c r="AT106" s="19" t="s">
        <v>268</v>
      </c>
      <c r="AU106" s="19" t="s">
        <v>83</v>
      </c>
    </row>
    <row r="107" s="2" customFormat="1" ht="33" customHeight="1">
      <c r="A107" s="40"/>
      <c r="B107" s="41"/>
      <c r="C107" s="230" t="s">
        <v>94</v>
      </c>
      <c r="D107" s="230" t="s">
        <v>261</v>
      </c>
      <c r="E107" s="231" t="s">
        <v>1823</v>
      </c>
      <c r="F107" s="232" t="s">
        <v>1824</v>
      </c>
      <c r="G107" s="233" t="s">
        <v>432</v>
      </c>
      <c r="H107" s="234">
        <v>1</v>
      </c>
      <c r="I107" s="235"/>
      <c r="J107" s="236">
        <f>ROUND(I107*H107,2)</f>
        <v>0</v>
      </c>
      <c r="K107" s="232" t="s">
        <v>265</v>
      </c>
      <c r="L107" s="46"/>
      <c r="M107" s="237" t="s">
        <v>21</v>
      </c>
      <c r="N107" s="238" t="s">
        <v>46</v>
      </c>
      <c r="O107" s="86"/>
      <c r="P107" s="239">
        <f>O107*H107</f>
        <v>0</v>
      </c>
      <c r="Q107" s="239">
        <v>0.0062199999999999998</v>
      </c>
      <c r="R107" s="239">
        <f>Q107*H107</f>
        <v>0.0062199999999999998</v>
      </c>
      <c r="S107" s="239">
        <v>0</v>
      </c>
      <c r="T107" s="240">
        <f>S107*H107</f>
        <v>0</v>
      </c>
      <c r="U107" s="40"/>
      <c r="V107" s="40"/>
      <c r="W107" s="40"/>
      <c r="X107" s="40"/>
      <c r="Y107" s="40"/>
      <c r="Z107" s="40"/>
      <c r="AA107" s="40"/>
      <c r="AB107" s="40"/>
      <c r="AC107" s="40"/>
      <c r="AD107" s="40"/>
      <c r="AE107" s="40"/>
      <c r="AR107" s="241" t="s">
        <v>266</v>
      </c>
      <c r="AT107" s="241" t="s">
        <v>261</v>
      </c>
      <c r="AU107" s="241" t="s">
        <v>83</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1825</v>
      </c>
    </row>
    <row r="108" s="2" customFormat="1">
      <c r="A108" s="40"/>
      <c r="B108" s="41"/>
      <c r="C108" s="42"/>
      <c r="D108" s="243" t="s">
        <v>268</v>
      </c>
      <c r="E108" s="42"/>
      <c r="F108" s="244" t="s">
        <v>1819</v>
      </c>
      <c r="G108" s="42"/>
      <c r="H108" s="42"/>
      <c r="I108" s="150"/>
      <c r="J108" s="42"/>
      <c r="K108" s="42"/>
      <c r="L108" s="46"/>
      <c r="M108" s="245"/>
      <c r="N108" s="246"/>
      <c r="O108" s="86"/>
      <c r="P108" s="86"/>
      <c r="Q108" s="86"/>
      <c r="R108" s="86"/>
      <c r="S108" s="86"/>
      <c r="T108" s="87"/>
      <c r="U108" s="40"/>
      <c r="V108" s="40"/>
      <c r="W108" s="40"/>
      <c r="X108" s="40"/>
      <c r="Y108" s="40"/>
      <c r="Z108" s="40"/>
      <c r="AA108" s="40"/>
      <c r="AB108" s="40"/>
      <c r="AC108" s="40"/>
      <c r="AD108" s="40"/>
      <c r="AE108" s="40"/>
      <c r="AT108" s="19" t="s">
        <v>268</v>
      </c>
      <c r="AU108" s="19" t="s">
        <v>83</v>
      </c>
    </row>
    <row r="109" s="2" customFormat="1" ht="33" customHeight="1">
      <c r="A109" s="40"/>
      <c r="B109" s="41"/>
      <c r="C109" s="230" t="s">
        <v>266</v>
      </c>
      <c r="D109" s="230" t="s">
        <v>261</v>
      </c>
      <c r="E109" s="231" t="s">
        <v>1826</v>
      </c>
      <c r="F109" s="232" t="s">
        <v>1827</v>
      </c>
      <c r="G109" s="233" t="s">
        <v>432</v>
      </c>
      <c r="H109" s="234">
        <v>1</v>
      </c>
      <c r="I109" s="235"/>
      <c r="J109" s="236">
        <f>ROUND(I109*H109,2)</f>
        <v>0</v>
      </c>
      <c r="K109" s="232" t="s">
        <v>265</v>
      </c>
      <c r="L109" s="46"/>
      <c r="M109" s="237" t="s">
        <v>21</v>
      </c>
      <c r="N109" s="238" t="s">
        <v>46</v>
      </c>
      <c r="O109" s="86"/>
      <c r="P109" s="239">
        <f>O109*H109</f>
        <v>0</v>
      </c>
      <c r="Q109" s="239">
        <v>0.035349999999999999</v>
      </c>
      <c r="R109" s="239">
        <f>Q109*H109</f>
        <v>0.035349999999999999</v>
      </c>
      <c r="S109" s="239">
        <v>0</v>
      </c>
      <c r="T109" s="240">
        <f>S109*H109</f>
        <v>0</v>
      </c>
      <c r="U109" s="40"/>
      <c r="V109" s="40"/>
      <c r="W109" s="40"/>
      <c r="X109" s="40"/>
      <c r="Y109" s="40"/>
      <c r="Z109" s="40"/>
      <c r="AA109" s="40"/>
      <c r="AB109" s="40"/>
      <c r="AC109" s="40"/>
      <c r="AD109" s="40"/>
      <c r="AE109" s="40"/>
      <c r="AR109" s="241" t="s">
        <v>266</v>
      </c>
      <c r="AT109" s="241" t="s">
        <v>261</v>
      </c>
      <c r="AU109" s="241" t="s">
        <v>83</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1828</v>
      </c>
    </row>
    <row r="110" s="2" customFormat="1">
      <c r="A110" s="40"/>
      <c r="B110" s="41"/>
      <c r="C110" s="42"/>
      <c r="D110" s="243" t="s">
        <v>268</v>
      </c>
      <c r="E110" s="42"/>
      <c r="F110" s="244" t="s">
        <v>1819</v>
      </c>
      <c r="G110" s="42"/>
      <c r="H110" s="42"/>
      <c r="I110" s="150"/>
      <c r="J110" s="42"/>
      <c r="K110" s="42"/>
      <c r="L110" s="46"/>
      <c r="M110" s="245"/>
      <c r="N110" s="246"/>
      <c r="O110" s="86"/>
      <c r="P110" s="86"/>
      <c r="Q110" s="86"/>
      <c r="R110" s="86"/>
      <c r="S110" s="86"/>
      <c r="T110" s="87"/>
      <c r="U110" s="40"/>
      <c r="V110" s="40"/>
      <c r="W110" s="40"/>
      <c r="X110" s="40"/>
      <c r="Y110" s="40"/>
      <c r="Z110" s="40"/>
      <c r="AA110" s="40"/>
      <c r="AB110" s="40"/>
      <c r="AC110" s="40"/>
      <c r="AD110" s="40"/>
      <c r="AE110" s="40"/>
      <c r="AT110" s="19" t="s">
        <v>268</v>
      </c>
      <c r="AU110" s="19" t="s">
        <v>83</v>
      </c>
    </row>
    <row r="111" s="12" customFormat="1" ht="25.92" customHeight="1">
      <c r="A111" s="12"/>
      <c r="B111" s="214"/>
      <c r="C111" s="215"/>
      <c r="D111" s="216" t="s">
        <v>73</v>
      </c>
      <c r="E111" s="217" t="s">
        <v>968</v>
      </c>
      <c r="F111" s="217" t="s">
        <v>969</v>
      </c>
      <c r="G111" s="215"/>
      <c r="H111" s="215"/>
      <c r="I111" s="218"/>
      <c r="J111" s="219">
        <f>BK111</f>
        <v>0</v>
      </c>
      <c r="K111" s="215"/>
      <c r="L111" s="220"/>
      <c r="M111" s="221"/>
      <c r="N111" s="222"/>
      <c r="O111" s="222"/>
      <c r="P111" s="223">
        <f>P112+P143+P191+P206+P212</f>
        <v>0</v>
      </c>
      <c r="Q111" s="222"/>
      <c r="R111" s="223">
        <f>R112+R143+R191+R206+R212</f>
        <v>1.3776122660000001</v>
      </c>
      <c r="S111" s="222"/>
      <c r="T111" s="224">
        <f>T112+T143+T191+T206+T212</f>
        <v>0</v>
      </c>
      <c r="U111" s="12"/>
      <c r="V111" s="12"/>
      <c r="W111" s="12"/>
      <c r="X111" s="12"/>
      <c r="Y111" s="12"/>
      <c r="Z111" s="12"/>
      <c r="AA111" s="12"/>
      <c r="AB111" s="12"/>
      <c r="AC111" s="12"/>
      <c r="AD111" s="12"/>
      <c r="AE111" s="12"/>
      <c r="AR111" s="225" t="s">
        <v>83</v>
      </c>
      <c r="AT111" s="226" t="s">
        <v>73</v>
      </c>
      <c r="AU111" s="226" t="s">
        <v>74</v>
      </c>
      <c r="AY111" s="225" t="s">
        <v>259</v>
      </c>
      <c r="BK111" s="227">
        <f>BK112+BK143+BK191+BK206+BK212</f>
        <v>0</v>
      </c>
    </row>
    <row r="112" s="12" customFormat="1" ht="22.8" customHeight="1">
      <c r="A112" s="12"/>
      <c r="B112" s="214"/>
      <c r="C112" s="215"/>
      <c r="D112" s="216" t="s">
        <v>73</v>
      </c>
      <c r="E112" s="228" t="s">
        <v>1829</v>
      </c>
      <c r="F112" s="228" t="s">
        <v>1830</v>
      </c>
      <c r="G112" s="215"/>
      <c r="H112" s="215"/>
      <c r="I112" s="218"/>
      <c r="J112" s="229">
        <f>BK112</f>
        <v>0</v>
      </c>
      <c r="K112" s="215"/>
      <c r="L112" s="220"/>
      <c r="M112" s="221"/>
      <c r="N112" s="222"/>
      <c r="O112" s="222"/>
      <c r="P112" s="223">
        <f>SUM(P113:P142)</f>
        <v>0</v>
      </c>
      <c r="Q112" s="222"/>
      <c r="R112" s="223">
        <f>SUM(R113:R142)</f>
        <v>0.58199000000000001</v>
      </c>
      <c r="S112" s="222"/>
      <c r="T112" s="224">
        <f>SUM(T113:T142)</f>
        <v>0</v>
      </c>
      <c r="U112" s="12"/>
      <c r="V112" s="12"/>
      <c r="W112" s="12"/>
      <c r="X112" s="12"/>
      <c r="Y112" s="12"/>
      <c r="Z112" s="12"/>
      <c r="AA112" s="12"/>
      <c r="AB112" s="12"/>
      <c r="AC112" s="12"/>
      <c r="AD112" s="12"/>
      <c r="AE112" s="12"/>
      <c r="AR112" s="225" t="s">
        <v>83</v>
      </c>
      <c r="AT112" s="226" t="s">
        <v>73</v>
      </c>
      <c r="AU112" s="226" t="s">
        <v>81</v>
      </c>
      <c r="AY112" s="225" t="s">
        <v>259</v>
      </c>
      <c r="BK112" s="227">
        <f>SUM(BK113:BK142)</f>
        <v>0</v>
      </c>
    </row>
    <row r="113" s="2" customFormat="1" ht="21.75" customHeight="1">
      <c r="A113" s="40"/>
      <c r="B113" s="41"/>
      <c r="C113" s="230" t="s">
        <v>287</v>
      </c>
      <c r="D113" s="230" t="s">
        <v>261</v>
      </c>
      <c r="E113" s="231" t="s">
        <v>1831</v>
      </c>
      <c r="F113" s="232" t="s">
        <v>1832</v>
      </c>
      <c r="G113" s="233" t="s">
        <v>449</v>
      </c>
      <c r="H113" s="234">
        <v>15</v>
      </c>
      <c r="I113" s="235"/>
      <c r="J113" s="236">
        <f>ROUND(I113*H113,2)</f>
        <v>0</v>
      </c>
      <c r="K113" s="232" t="s">
        <v>265</v>
      </c>
      <c r="L113" s="46"/>
      <c r="M113" s="237" t="s">
        <v>21</v>
      </c>
      <c r="N113" s="238" t="s">
        <v>46</v>
      </c>
      <c r="O113" s="86"/>
      <c r="P113" s="239">
        <f>O113*H113</f>
        <v>0</v>
      </c>
      <c r="Q113" s="239">
        <v>0.0033700000000000002</v>
      </c>
      <c r="R113" s="239">
        <f>Q113*H113</f>
        <v>0.050550000000000005</v>
      </c>
      <c r="S113" s="239">
        <v>0</v>
      </c>
      <c r="T113" s="240">
        <f>S113*H113</f>
        <v>0</v>
      </c>
      <c r="U113" s="40"/>
      <c r="V113" s="40"/>
      <c r="W113" s="40"/>
      <c r="X113" s="40"/>
      <c r="Y113" s="40"/>
      <c r="Z113" s="40"/>
      <c r="AA113" s="40"/>
      <c r="AB113" s="40"/>
      <c r="AC113" s="40"/>
      <c r="AD113" s="40"/>
      <c r="AE113" s="40"/>
      <c r="AR113" s="241" t="s">
        <v>355</v>
      </c>
      <c r="AT113" s="241" t="s">
        <v>261</v>
      </c>
      <c r="AU113" s="241" t="s">
        <v>83</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355</v>
      </c>
      <c r="BM113" s="241" t="s">
        <v>1833</v>
      </c>
    </row>
    <row r="114" s="2" customFormat="1">
      <c r="A114" s="40"/>
      <c r="B114" s="41"/>
      <c r="C114" s="42"/>
      <c r="D114" s="243" t="s">
        <v>268</v>
      </c>
      <c r="E114" s="42"/>
      <c r="F114" s="244" t="s">
        <v>1834</v>
      </c>
      <c r="G114" s="42"/>
      <c r="H114" s="42"/>
      <c r="I114" s="150"/>
      <c r="J114" s="42"/>
      <c r="K114" s="42"/>
      <c r="L114" s="46"/>
      <c r="M114" s="245"/>
      <c r="N114" s="246"/>
      <c r="O114" s="86"/>
      <c r="P114" s="86"/>
      <c r="Q114" s="86"/>
      <c r="R114" s="86"/>
      <c r="S114" s="86"/>
      <c r="T114" s="87"/>
      <c r="U114" s="40"/>
      <c r="V114" s="40"/>
      <c r="W114" s="40"/>
      <c r="X114" s="40"/>
      <c r="Y114" s="40"/>
      <c r="Z114" s="40"/>
      <c r="AA114" s="40"/>
      <c r="AB114" s="40"/>
      <c r="AC114" s="40"/>
      <c r="AD114" s="40"/>
      <c r="AE114" s="40"/>
      <c r="AT114" s="19" t="s">
        <v>268</v>
      </c>
      <c r="AU114" s="19" t="s">
        <v>83</v>
      </c>
    </row>
    <row r="115" s="2" customFormat="1" ht="21.75" customHeight="1">
      <c r="A115" s="40"/>
      <c r="B115" s="41"/>
      <c r="C115" s="230" t="s">
        <v>291</v>
      </c>
      <c r="D115" s="230" t="s">
        <v>261</v>
      </c>
      <c r="E115" s="231" t="s">
        <v>1835</v>
      </c>
      <c r="F115" s="232" t="s">
        <v>1836</v>
      </c>
      <c r="G115" s="233" t="s">
        <v>449</v>
      </c>
      <c r="H115" s="234">
        <v>20</v>
      </c>
      <c r="I115" s="235"/>
      <c r="J115" s="236">
        <f>ROUND(I115*H115,2)</f>
        <v>0</v>
      </c>
      <c r="K115" s="232" t="s">
        <v>265</v>
      </c>
      <c r="L115" s="46"/>
      <c r="M115" s="237" t="s">
        <v>21</v>
      </c>
      <c r="N115" s="238" t="s">
        <v>46</v>
      </c>
      <c r="O115" s="86"/>
      <c r="P115" s="239">
        <f>O115*H115</f>
        <v>0</v>
      </c>
      <c r="Q115" s="239">
        <v>0.0072199999999999999</v>
      </c>
      <c r="R115" s="239">
        <f>Q115*H115</f>
        <v>0.1444</v>
      </c>
      <c r="S115" s="239">
        <v>0</v>
      </c>
      <c r="T115" s="240">
        <f>S115*H115</f>
        <v>0</v>
      </c>
      <c r="U115" s="40"/>
      <c r="V115" s="40"/>
      <c r="W115" s="40"/>
      <c r="X115" s="40"/>
      <c r="Y115" s="40"/>
      <c r="Z115" s="40"/>
      <c r="AA115" s="40"/>
      <c r="AB115" s="40"/>
      <c r="AC115" s="40"/>
      <c r="AD115" s="40"/>
      <c r="AE115" s="40"/>
      <c r="AR115" s="241" t="s">
        <v>355</v>
      </c>
      <c r="AT115" s="241" t="s">
        <v>261</v>
      </c>
      <c r="AU115" s="241" t="s">
        <v>83</v>
      </c>
      <c r="AY115" s="19" t="s">
        <v>259</v>
      </c>
      <c r="BE115" s="242">
        <f>IF(N115="základní",J115,0)</f>
        <v>0</v>
      </c>
      <c r="BF115" s="242">
        <f>IF(N115="snížená",J115,0)</f>
        <v>0</v>
      </c>
      <c r="BG115" s="242">
        <f>IF(N115="zákl. přenesená",J115,0)</f>
        <v>0</v>
      </c>
      <c r="BH115" s="242">
        <f>IF(N115="sníž. přenesená",J115,0)</f>
        <v>0</v>
      </c>
      <c r="BI115" s="242">
        <f>IF(N115="nulová",J115,0)</f>
        <v>0</v>
      </c>
      <c r="BJ115" s="19" t="s">
        <v>83</v>
      </c>
      <c r="BK115" s="242">
        <f>ROUND(I115*H115,2)</f>
        <v>0</v>
      </c>
      <c r="BL115" s="19" t="s">
        <v>355</v>
      </c>
      <c r="BM115" s="241" t="s">
        <v>1837</v>
      </c>
    </row>
    <row r="116" s="2" customFormat="1">
      <c r="A116" s="40"/>
      <c r="B116" s="41"/>
      <c r="C116" s="42"/>
      <c r="D116" s="243" t="s">
        <v>268</v>
      </c>
      <c r="E116" s="42"/>
      <c r="F116" s="244" t="s">
        <v>1834</v>
      </c>
      <c r="G116" s="42"/>
      <c r="H116" s="42"/>
      <c r="I116" s="150"/>
      <c r="J116" s="42"/>
      <c r="K116" s="42"/>
      <c r="L116" s="46"/>
      <c r="M116" s="245"/>
      <c r="N116" s="246"/>
      <c r="O116" s="86"/>
      <c r="P116" s="86"/>
      <c r="Q116" s="86"/>
      <c r="R116" s="86"/>
      <c r="S116" s="86"/>
      <c r="T116" s="87"/>
      <c r="U116" s="40"/>
      <c r="V116" s="40"/>
      <c r="W116" s="40"/>
      <c r="X116" s="40"/>
      <c r="Y116" s="40"/>
      <c r="Z116" s="40"/>
      <c r="AA116" s="40"/>
      <c r="AB116" s="40"/>
      <c r="AC116" s="40"/>
      <c r="AD116" s="40"/>
      <c r="AE116" s="40"/>
      <c r="AT116" s="19" t="s">
        <v>268</v>
      </c>
      <c r="AU116" s="19" t="s">
        <v>83</v>
      </c>
    </row>
    <row r="117" s="2" customFormat="1" ht="21.75" customHeight="1">
      <c r="A117" s="40"/>
      <c r="B117" s="41"/>
      <c r="C117" s="230" t="s">
        <v>299</v>
      </c>
      <c r="D117" s="230" t="s">
        <v>261</v>
      </c>
      <c r="E117" s="231" t="s">
        <v>1838</v>
      </c>
      <c r="F117" s="232" t="s">
        <v>1839</v>
      </c>
      <c r="G117" s="233" t="s">
        <v>449</v>
      </c>
      <c r="H117" s="234">
        <v>20</v>
      </c>
      <c r="I117" s="235"/>
      <c r="J117" s="236">
        <f>ROUND(I117*H117,2)</f>
        <v>0</v>
      </c>
      <c r="K117" s="232" t="s">
        <v>265</v>
      </c>
      <c r="L117" s="46"/>
      <c r="M117" s="237" t="s">
        <v>21</v>
      </c>
      <c r="N117" s="238" t="s">
        <v>46</v>
      </c>
      <c r="O117" s="86"/>
      <c r="P117" s="239">
        <f>O117*H117</f>
        <v>0</v>
      </c>
      <c r="Q117" s="239">
        <v>0.0091500000000000001</v>
      </c>
      <c r="R117" s="239">
        <f>Q117*H117</f>
        <v>0.183</v>
      </c>
      <c r="S117" s="239">
        <v>0</v>
      </c>
      <c r="T117" s="240">
        <f>S117*H117</f>
        <v>0</v>
      </c>
      <c r="U117" s="40"/>
      <c r="V117" s="40"/>
      <c r="W117" s="40"/>
      <c r="X117" s="40"/>
      <c r="Y117" s="40"/>
      <c r="Z117" s="40"/>
      <c r="AA117" s="40"/>
      <c r="AB117" s="40"/>
      <c r="AC117" s="40"/>
      <c r="AD117" s="40"/>
      <c r="AE117" s="40"/>
      <c r="AR117" s="241" t="s">
        <v>355</v>
      </c>
      <c r="AT117" s="241" t="s">
        <v>261</v>
      </c>
      <c r="AU117" s="241" t="s">
        <v>83</v>
      </c>
      <c r="AY117" s="19" t="s">
        <v>259</v>
      </c>
      <c r="BE117" s="242">
        <f>IF(N117="základní",J117,0)</f>
        <v>0</v>
      </c>
      <c r="BF117" s="242">
        <f>IF(N117="snížená",J117,0)</f>
        <v>0</v>
      </c>
      <c r="BG117" s="242">
        <f>IF(N117="zákl. přenesená",J117,0)</f>
        <v>0</v>
      </c>
      <c r="BH117" s="242">
        <f>IF(N117="sníž. přenesená",J117,0)</f>
        <v>0</v>
      </c>
      <c r="BI117" s="242">
        <f>IF(N117="nulová",J117,0)</f>
        <v>0</v>
      </c>
      <c r="BJ117" s="19" t="s">
        <v>83</v>
      </c>
      <c r="BK117" s="242">
        <f>ROUND(I117*H117,2)</f>
        <v>0</v>
      </c>
      <c r="BL117" s="19" t="s">
        <v>355</v>
      </c>
      <c r="BM117" s="241" t="s">
        <v>1840</v>
      </c>
    </row>
    <row r="118" s="2" customFormat="1">
      <c r="A118" s="40"/>
      <c r="B118" s="41"/>
      <c r="C118" s="42"/>
      <c r="D118" s="243" t="s">
        <v>268</v>
      </c>
      <c r="E118" s="42"/>
      <c r="F118" s="244" t="s">
        <v>1834</v>
      </c>
      <c r="G118" s="42"/>
      <c r="H118" s="42"/>
      <c r="I118" s="150"/>
      <c r="J118" s="42"/>
      <c r="K118" s="42"/>
      <c r="L118" s="46"/>
      <c r="M118" s="245"/>
      <c r="N118" s="246"/>
      <c r="O118" s="86"/>
      <c r="P118" s="86"/>
      <c r="Q118" s="86"/>
      <c r="R118" s="86"/>
      <c r="S118" s="86"/>
      <c r="T118" s="87"/>
      <c r="U118" s="40"/>
      <c r="V118" s="40"/>
      <c r="W118" s="40"/>
      <c r="X118" s="40"/>
      <c r="Y118" s="40"/>
      <c r="Z118" s="40"/>
      <c r="AA118" s="40"/>
      <c r="AB118" s="40"/>
      <c r="AC118" s="40"/>
      <c r="AD118" s="40"/>
      <c r="AE118" s="40"/>
      <c r="AT118" s="19" t="s">
        <v>268</v>
      </c>
      <c r="AU118" s="19" t="s">
        <v>83</v>
      </c>
    </row>
    <row r="119" s="2" customFormat="1" ht="21.75" customHeight="1">
      <c r="A119" s="40"/>
      <c r="B119" s="41"/>
      <c r="C119" s="230" t="s">
        <v>303</v>
      </c>
      <c r="D119" s="230" t="s">
        <v>261</v>
      </c>
      <c r="E119" s="231" t="s">
        <v>1841</v>
      </c>
      <c r="F119" s="232" t="s">
        <v>1842</v>
      </c>
      <c r="G119" s="233" t="s">
        <v>449</v>
      </c>
      <c r="H119" s="234">
        <v>10</v>
      </c>
      <c r="I119" s="235"/>
      <c r="J119" s="236">
        <f>ROUND(I119*H119,2)</f>
        <v>0</v>
      </c>
      <c r="K119" s="232" t="s">
        <v>265</v>
      </c>
      <c r="L119" s="46"/>
      <c r="M119" s="237" t="s">
        <v>21</v>
      </c>
      <c r="N119" s="238" t="s">
        <v>46</v>
      </c>
      <c r="O119" s="86"/>
      <c r="P119" s="239">
        <f>O119*H119</f>
        <v>0</v>
      </c>
      <c r="Q119" s="239">
        <v>0.015089999999999999</v>
      </c>
      <c r="R119" s="239">
        <f>Q119*H119</f>
        <v>0.15089999999999998</v>
      </c>
      <c r="S119" s="239">
        <v>0</v>
      </c>
      <c r="T119" s="240">
        <f>S119*H119</f>
        <v>0</v>
      </c>
      <c r="U119" s="40"/>
      <c r="V119" s="40"/>
      <c r="W119" s="40"/>
      <c r="X119" s="40"/>
      <c r="Y119" s="40"/>
      <c r="Z119" s="40"/>
      <c r="AA119" s="40"/>
      <c r="AB119" s="40"/>
      <c r="AC119" s="40"/>
      <c r="AD119" s="40"/>
      <c r="AE119" s="40"/>
      <c r="AR119" s="241" t="s">
        <v>355</v>
      </c>
      <c r="AT119" s="241" t="s">
        <v>261</v>
      </c>
      <c r="AU119" s="241" t="s">
        <v>83</v>
      </c>
      <c r="AY119" s="19" t="s">
        <v>259</v>
      </c>
      <c r="BE119" s="242">
        <f>IF(N119="základní",J119,0)</f>
        <v>0</v>
      </c>
      <c r="BF119" s="242">
        <f>IF(N119="snížená",J119,0)</f>
        <v>0</v>
      </c>
      <c r="BG119" s="242">
        <f>IF(N119="zákl. přenesená",J119,0)</f>
        <v>0</v>
      </c>
      <c r="BH119" s="242">
        <f>IF(N119="sníž. přenesená",J119,0)</f>
        <v>0</v>
      </c>
      <c r="BI119" s="242">
        <f>IF(N119="nulová",J119,0)</f>
        <v>0</v>
      </c>
      <c r="BJ119" s="19" t="s">
        <v>83</v>
      </c>
      <c r="BK119" s="242">
        <f>ROUND(I119*H119,2)</f>
        <v>0</v>
      </c>
      <c r="BL119" s="19" t="s">
        <v>355</v>
      </c>
      <c r="BM119" s="241" t="s">
        <v>1843</v>
      </c>
    </row>
    <row r="120" s="2" customFormat="1">
      <c r="A120" s="40"/>
      <c r="B120" s="41"/>
      <c r="C120" s="42"/>
      <c r="D120" s="243" t="s">
        <v>268</v>
      </c>
      <c r="E120" s="42"/>
      <c r="F120" s="244" t="s">
        <v>1834</v>
      </c>
      <c r="G120" s="42"/>
      <c r="H120" s="42"/>
      <c r="I120" s="150"/>
      <c r="J120" s="42"/>
      <c r="K120" s="42"/>
      <c r="L120" s="46"/>
      <c r="M120" s="245"/>
      <c r="N120" s="246"/>
      <c r="O120" s="86"/>
      <c r="P120" s="86"/>
      <c r="Q120" s="86"/>
      <c r="R120" s="86"/>
      <c r="S120" s="86"/>
      <c r="T120" s="87"/>
      <c r="U120" s="40"/>
      <c r="V120" s="40"/>
      <c r="W120" s="40"/>
      <c r="X120" s="40"/>
      <c r="Y120" s="40"/>
      <c r="Z120" s="40"/>
      <c r="AA120" s="40"/>
      <c r="AB120" s="40"/>
      <c r="AC120" s="40"/>
      <c r="AD120" s="40"/>
      <c r="AE120" s="40"/>
      <c r="AT120" s="19" t="s">
        <v>268</v>
      </c>
      <c r="AU120" s="19" t="s">
        <v>83</v>
      </c>
    </row>
    <row r="121" s="2" customFormat="1" ht="21.75" customHeight="1">
      <c r="A121" s="40"/>
      <c r="B121" s="41"/>
      <c r="C121" s="230" t="s">
        <v>310</v>
      </c>
      <c r="D121" s="230" t="s">
        <v>261</v>
      </c>
      <c r="E121" s="231" t="s">
        <v>1844</v>
      </c>
      <c r="F121" s="232" t="s">
        <v>1845</v>
      </c>
      <c r="G121" s="233" t="s">
        <v>449</v>
      </c>
      <c r="H121" s="234">
        <v>22</v>
      </c>
      <c r="I121" s="235"/>
      <c r="J121" s="236">
        <f>ROUND(I121*H121,2)</f>
        <v>0</v>
      </c>
      <c r="K121" s="232" t="s">
        <v>265</v>
      </c>
      <c r="L121" s="46"/>
      <c r="M121" s="237" t="s">
        <v>21</v>
      </c>
      <c r="N121" s="238" t="s">
        <v>46</v>
      </c>
      <c r="O121" s="86"/>
      <c r="P121" s="239">
        <f>O121*H121</f>
        <v>0</v>
      </c>
      <c r="Q121" s="239">
        <v>0.0016999999999999999</v>
      </c>
      <c r="R121" s="239">
        <f>Q121*H121</f>
        <v>0.037399999999999996</v>
      </c>
      <c r="S121" s="239">
        <v>0</v>
      </c>
      <c r="T121" s="240">
        <f>S121*H121</f>
        <v>0</v>
      </c>
      <c r="U121" s="40"/>
      <c r="V121" s="40"/>
      <c r="W121" s="40"/>
      <c r="X121" s="40"/>
      <c r="Y121" s="40"/>
      <c r="Z121" s="40"/>
      <c r="AA121" s="40"/>
      <c r="AB121" s="40"/>
      <c r="AC121" s="40"/>
      <c r="AD121" s="40"/>
      <c r="AE121" s="40"/>
      <c r="AR121" s="241" t="s">
        <v>355</v>
      </c>
      <c r="AT121" s="241" t="s">
        <v>261</v>
      </c>
      <c r="AU121" s="241" t="s">
        <v>83</v>
      </c>
      <c r="AY121" s="19" t="s">
        <v>259</v>
      </c>
      <c r="BE121" s="242">
        <f>IF(N121="základní",J121,0)</f>
        <v>0</v>
      </c>
      <c r="BF121" s="242">
        <f>IF(N121="snížená",J121,0)</f>
        <v>0</v>
      </c>
      <c r="BG121" s="242">
        <f>IF(N121="zákl. přenesená",J121,0)</f>
        <v>0</v>
      </c>
      <c r="BH121" s="242">
        <f>IF(N121="sníž. přenesená",J121,0)</f>
        <v>0</v>
      </c>
      <c r="BI121" s="242">
        <f>IF(N121="nulová",J121,0)</f>
        <v>0</v>
      </c>
      <c r="BJ121" s="19" t="s">
        <v>83</v>
      </c>
      <c r="BK121" s="242">
        <f>ROUND(I121*H121,2)</f>
        <v>0</v>
      </c>
      <c r="BL121" s="19" t="s">
        <v>355</v>
      </c>
      <c r="BM121" s="241" t="s">
        <v>1846</v>
      </c>
    </row>
    <row r="122" s="2" customFormat="1">
      <c r="A122" s="40"/>
      <c r="B122" s="41"/>
      <c r="C122" s="42"/>
      <c r="D122" s="243" t="s">
        <v>268</v>
      </c>
      <c r="E122" s="42"/>
      <c r="F122" s="244" t="s">
        <v>1834</v>
      </c>
      <c r="G122" s="42"/>
      <c r="H122" s="42"/>
      <c r="I122" s="150"/>
      <c r="J122" s="42"/>
      <c r="K122" s="42"/>
      <c r="L122" s="46"/>
      <c r="M122" s="245"/>
      <c r="N122" s="246"/>
      <c r="O122" s="86"/>
      <c r="P122" s="86"/>
      <c r="Q122" s="86"/>
      <c r="R122" s="86"/>
      <c r="S122" s="86"/>
      <c r="T122" s="87"/>
      <c r="U122" s="40"/>
      <c r="V122" s="40"/>
      <c r="W122" s="40"/>
      <c r="X122" s="40"/>
      <c r="Y122" s="40"/>
      <c r="Z122" s="40"/>
      <c r="AA122" s="40"/>
      <c r="AB122" s="40"/>
      <c r="AC122" s="40"/>
      <c r="AD122" s="40"/>
      <c r="AE122" s="40"/>
      <c r="AT122" s="19" t="s">
        <v>268</v>
      </c>
      <c r="AU122" s="19" t="s">
        <v>83</v>
      </c>
    </row>
    <row r="123" s="2" customFormat="1" ht="21.75" customHeight="1">
      <c r="A123" s="40"/>
      <c r="B123" s="41"/>
      <c r="C123" s="230" t="s">
        <v>314</v>
      </c>
      <c r="D123" s="230" t="s">
        <v>261</v>
      </c>
      <c r="E123" s="231" t="s">
        <v>1847</v>
      </c>
      <c r="F123" s="232" t="s">
        <v>1848</v>
      </c>
      <c r="G123" s="233" t="s">
        <v>449</v>
      </c>
      <c r="H123" s="234">
        <v>4</v>
      </c>
      <c r="I123" s="235"/>
      <c r="J123" s="236">
        <f>ROUND(I123*H123,2)</f>
        <v>0</v>
      </c>
      <c r="K123" s="232" t="s">
        <v>265</v>
      </c>
      <c r="L123" s="46"/>
      <c r="M123" s="237" t="s">
        <v>21</v>
      </c>
      <c r="N123" s="238" t="s">
        <v>46</v>
      </c>
      <c r="O123" s="86"/>
      <c r="P123" s="239">
        <f>O123*H123</f>
        <v>0</v>
      </c>
      <c r="Q123" s="239">
        <v>0.00216</v>
      </c>
      <c r="R123" s="239">
        <f>Q123*H123</f>
        <v>0.0086400000000000001</v>
      </c>
      <c r="S123" s="239">
        <v>0</v>
      </c>
      <c r="T123" s="240">
        <f>S123*H123</f>
        <v>0</v>
      </c>
      <c r="U123" s="40"/>
      <c r="V123" s="40"/>
      <c r="W123" s="40"/>
      <c r="X123" s="40"/>
      <c r="Y123" s="40"/>
      <c r="Z123" s="40"/>
      <c r="AA123" s="40"/>
      <c r="AB123" s="40"/>
      <c r="AC123" s="40"/>
      <c r="AD123" s="40"/>
      <c r="AE123" s="40"/>
      <c r="AR123" s="241" t="s">
        <v>355</v>
      </c>
      <c r="AT123" s="241" t="s">
        <v>261</v>
      </c>
      <c r="AU123" s="241" t="s">
        <v>83</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355</v>
      </c>
      <c r="BM123" s="241" t="s">
        <v>1849</v>
      </c>
    </row>
    <row r="124" s="2" customFormat="1">
      <c r="A124" s="40"/>
      <c r="B124" s="41"/>
      <c r="C124" s="42"/>
      <c r="D124" s="243" t="s">
        <v>268</v>
      </c>
      <c r="E124" s="42"/>
      <c r="F124" s="244" t="s">
        <v>1834</v>
      </c>
      <c r="G124" s="42"/>
      <c r="H124" s="42"/>
      <c r="I124" s="150"/>
      <c r="J124" s="42"/>
      <c r="K124" s="42"/>
      <c r="L124" s="46"/>
      <c r="M124" s="245"/>
      <c r="N124" s="246"/>
      <c r="O124" s="86"/>
      <c r="P124" s="86"/>
      <c r="Q124" s="86"/>
      <c r="R124" s="86"/>
      <c r="S124" s="86"/>
      <c r="T124" s="87"/>
      <c r="U124" s="40"/>
      <c r="V124" s="40"/>
      <c r="W124" s="40"/>
      <c r="X124" s="40"/>
      <c r="Y124" s="40"/>
      <c r="Z124" s="40"/>
      <c r="AA124" s="40"/>
      <c r="AB124" s="40"/>
      <c r="AC124" s="40"/>
      <c r="AD124" s="40"/>
      <c r="AE124" s="40"/>
      <c r="AT124" s="19" t="s">
        <v>268</v>
      </c>
      <c r="AU124" s="19" t="s">
        <v>83</v>
      </c>
    </row>
    <row r="125" s="2" customFormat="1" ht="21.75" customHeight="1">
      <c r="A125" s="40"/>
      <c r="B125" s="41"/>
      <c r="C125" s="230" t="s">
        <v>323</v>
      </c>
      <c r="D125" s="230" t="s">
        <v>261</v>
      </c>
      <c r="E125" s="231" t="s">
        <v>1850</v>
      </c>
      <c r="F125" s="232" t="s">
        <v>1851</v>
      </c>
      <c r="G125" s="233" t="s">
        <v>432</v>
      </c>
      <c r="H125" s="234">
        <v>8</v>
      </c>
      <c r="I125" s="235"/>
      <c r="J125" s="236">
        <f>ROUND(I125*H125,2)</f>
        <v>0</v>
      </c>
      <c r="K125" s="232" t="s">
        <v>265</v>
      </c>
      <c r="L125" s="46"/>
      <c r="M125" s="237" t="s">
        <v>21</v>
      </c>
      <c r="N125" s="238" t="s">
        <v>46</v>
      </c>
      <c r="O125" s="86"/>
      <c r="P125" s="239">
        <f>O125*H125</f>
        <v>0</v>
      </c>
      <c r="Q125" s="239">
        <v>0</v>
      </c>
      <c r="R125" s="239">
        <f>Q125*H125</f>
        <v>0</v>
      </c>
      <c r="S125" s="239">
        <v>0</v>
      </c>
      <c r="T125" s="240">
        <f>S125*H125</f>
        <v>0</v>
      </c>
      <c r="U125" s="40"/>
      <c r="V125" s="40"/>
      <c r="W125" s="40"/>
      <c r="X125" s="40"/>
      <c r="Y125" s="40"/>
      <c r="Z125" s="40"/>
      <c r="AA125" s="40"/>
      <c r="AB125" s="40"/>
      <c r="AC125" s="40"/>
      <c r="AD125" s="40"/>
      <c r="AE125" s="40"/>
      <c r="AR125" s="241" t="s">
        <v>355</v>
      </c>
      <c r="AT125" s="241" t="s">
        <v>261</v>
      </c>
      <c r="AU125" s="241" t="s">
        <v>83</v>
      </c>
      <c r="AY125" s="19" t="s">
        <v>259</v>
      </c>
      <c r="BE125" s="242">
        <f>IF(N125="základní",J125,0)</f>
        <v>0</v>
      </c>
      <c r="BF125" s="242">
        <f>IF(N125="snížená",J125,0)</f>
        <v>0</v>
      </c>
      <c r="BG125" s="242">
        <f>IF(N125="zákl. přenesená",J125,0)</f>
        <v>0</v>
      </c>
      <c r="BH125" s="242">
        <f>IF(N125="sníž. přenesená",J125,0)</f>
        <v>0</v>
      </c>
      <c r="BI125" s="242">
        <f>IF(N125="nulová",J125,0)</f>
        <v>0</v>
      </c>
      <c r="BJ125" s="19" t="s">
        <v>83</v>
      </c>
      <c r="BK125" s="242">
        <f>ROUND(I125*H125,2)</f>
        <v>0</v>
      </c>
      <c r="BL125" s="19" t="s">
        <v>355</v>
      </c>
      <c r="BM125" s="241" t="s">
        <v>1852</v>
      </c>
    </row>
    <row r="126" s="2" customFormat="1">
      <c r="A126" s="40"/>
      <c r="B126" s="41"/>
      <c r="C126" s="42"/>
      <c r="D126" s="243" t="s">
        <v>268</v>
      </c>
      <c r="E126" s="42"/>
      <c r="F126" s="244" t="s">
        <v>1853</v>
      </c>
      <c r="G126" s="42"/>
      <c r="H126" s="42"/>
      <c r="I126" s="150"/>
      <c r="J126" s="42"/>
      <c r="K126" s="42"/>
      <c r="L126" s="46"/>
      <c r="M126" s="245"/>
      <c r="N126" s="246"/>
      <c r="O126" s="86"/>
      <c r="P126" s="86"/>
      <c r="Q126" s="86"/>
      <c r="R126" s="86"/>
      <c r="S126" s="86"/>
      <c r="T126" s="87"/>
      <c r="U126" s="40"/>
      <c r="V126" s="40"/>
      <c r="W126" s="40"/>
      <c r="X126" s="40"/>
      <c r="Y126" s="40"/>
      <c r="Z126" s="40"/>
      <c r="AA126" s="40"/>
      <c r="AB126" s="40"/>
      <c r="AC126" s="40"/>
      <c r="AD126" s="40"/>
      <c r="AE126" s="40"/>
      <c r="AT126" s="19" t="s">
        <v>268</v>
      </c>
      <c r="AU126" s="19" t="s">
        <v>83</v>
      </c>
    </row>
    <row r="127" s="2" customFormat="1" ht="21.75" customHeight="1">
      <c r="A127" s="40"/>
      <c r="B127" s="41"/>
      <c r="C127" s="230" t="s">
        <v>328</v>
      </c>
      <c r="D127" s="230" t="s">
        <v>261</v>
      </c>
      <c r="E127" s="231" t="s">
        <v>1854</v>
      </c>
      <c r="F127" s="232" t="s">
        <v>1855</v>
      </c>
      <c r="G127" s="233" t="s">
        <v>432</v>
      </c>
      <c r="H127" s="234">
        <v>5</v>
      </c>
      <c r="I127" s="235"/>
      <c r="J127" s="236">
        <f>ROUND(I127*H127,2)</f>
        <v>0</v>
      </c>
      <c r="K127" s="232" t="s">
        <v>265</v>
      </c>
      <c r="L127" s="46"/>
      <c r="M127" s="237" t="s">
        <v>21</v>
      </c>
      <c r="N127" s="238" t="s">
        <v>46</v>
      </c>
      <c r="O127" s="86"/>
      <c r="P127" s="239">
        <f>O127*H127</f>
        <v>0</v>
      </c>
      <c r="Q127" s="239">
        <v>0</v>
      </c>
      <c r="R127" s="239">
        <f>Q127*H127</f>
        <v>0</v>
      </c>
      <c r="S127" s="239">
        <v>0</v>
      </c>
      <c r="T127" s="240">
        <f>S127*H127</f>
        <v>0</v>
      </c>
      <c r="U127" s="40"/>
      <c r="V127" s="40"/>
      <c r="W127" s="40"/>
      <c r="X127" s="40"/>
      <c r="Y127" s="40"/>
      <c r="Z127" s="40"/>
      <c r="AA127" s="40"/>
      <c r="AB127" s="40"/>
      <c r="AC127" s="40"/>
      <c r="AD127" s="40"/>
      <c r="AE127" s="40"/>
      <c r="AR127" s="241" t="s">
        <v>355</v>
      </c>
      <c r="AT127" s="241" t="s">
        <v>261</v>
      </c>
      <c r="AU127" s="241" t="s">
        <v>83</v>
      </c>
      <c r="AY127" s="19" t="s">
        <v>259</v>
      </c>
      <c r="BE127" s="242">
        <f>IF(N127="základní",J127,0)</f>
        <v>0</v>
      </c>
      <c r="BF127" s="242">
        <f>IF(N127="snížená",J127,0)</f>
        <v>0</v>
      </c>
      <c r="BG127" s="242">
        <f>IF(N127="zákl. přenesená",J127,0)</f>
        <v>0</v>
      </c>
      <c r="BH127" s="242">
        <f>IF(N127="sníž. přenesená",J127,0)</f>
        <v>0</v>
      </c>
      <c r="BI127" s="242">
        <f>IF(N127="nulová",J127,0)</f>
        <v>0</v>
      </c>
      <c r="BJ127" s="19" t="s">
        <v>83</v>
      </c>
      <c r="BK127" s="242">
        <f>ROUND(I127*H127,2)</f>
        <v>0</v>
      </c>
      <c r="BL127" s="19" t="s">
        <v>355</v>
      </c>
      <c r="BM127" s="241" t="s">
        <v>1856</v>
      </c>
    </row>
    <row r="128" s="2" customFormat="1">
      <c r="A128" s="40"/>
      <c r="B128" s="41"/>
      <c r="C128" s="42"/>
      <c r="D128" s="243" t="s">
        <v>268</v>
      </c>
      <c r="E128" s="42"/>
      <c r="F128" s="244" t="s">
        <v>1853</v>
      </c>
      <c r="G128" s="42"/>
      <c r="H128" s="42"/>
      <c r="I128" s="150"/>
      <c r="J128" s="42"/>
      <c r="K128" s="42"/>
      <c r="L128" s="46"/>
      <c r="M128" s="245"/>
      <c r="N128" s="246"/>
      <c r="O128" s="86"/>
      <c r="P128" s="86"/>
      <c r="Q128" s="86"/>
      <c r="R128" s="86"/>
      <c r="S128" s="86"/>
      <c r="T128" s="87"/>
      <c r="U128" s="40"/>
      <c r="V128" s="40"/>
      <c r="W128" s="40"/>
      <c r="X128" s="40"/>
      <c r="Y128" s="40"/>
      <c r="Z128" s="40"/>
      <c r="AA128" s="40"/>
      <c r="AB128" s="40"/>
      <c r="AC128" s="40"/>
      <c r="AD128" s="40"/>
      <c r="AE128" s="40"/>
      <c r="AT128" s="19" t="s">
        <v>268</v>
      </c>
      <c r="AU128" s="19" t="s">
        <v>83</v>
      </c>
    </row>
    <row r="129" s="2" customFormat="1" ht="21.75" customHeight="1">
      <c r="A129" s="40"/>
      <c r="B129" s="41"/>
      <c r="C129" s="230" t="s">
        <v>334</v>
      </c>
      <c r="D129" s="230" t="s">
        <v>261</v>
      </c>
      <c r="E129" s="231" t="s">
        <v>1857</v>
      </c>
      <c r="F129" s="232" t="s">
        <v>1858</v>
      </c>
      <c r="G129" s="233" t="s">
        <v>432</v>
      </c>
      <c r="H129" s="234">
        <v>1</v>
      </c>
      <c r="I129" s="235"/>
      <c r="J129" s="236">
        <f>ROUND(I129*H129,2)</f>
        <v>0</v>
      </c>
      <c r="K129" s="232" t="s">
        <v>265</v>
      </c>
      <c r="L129" s="46"/>
      <c r="M129" s="237" t="s">
        <v>21</v>
      </c>
      <c r="N129" s="238" t="s">
        <v>46</v>
      </c>
      <c r="O129" s="86"/>
      <c r="P129" s="239">
        <f>O129*H129</f>
        <v>0</v>
      </c>
      <c r="Q129" s="239">
        <v>0</v>
      </c>
      <c r="R129" s="239">
        <f>Q129*H129</f>
        <v>0</v>
      </c>
      <c r="S129" s="239">
        <v>0</v>
      </c>
      <c r="T129" s="240">
        <f>S129*H129</f>
        <v>0</v>
      </c>
      <c r="U129" s="40"/>
      <c r="V129" s="40"/>
      <c r="W129" s="40"/>
      <c r="X129" s="40"/>
      <c r="Y129" s="40"/>
      <c r="Z129" s="40"/>
      <c r="AA129" s="40"/>
      <c r="AB129" s="40"/>
      <c r="AC129" s="40"/>
      <c r="AD129" s="40"/>
      <c r="AE129" s="40"/>
      <c r="AR129" s="241" t="s">
        <v>355</v>
      </c>
      <c r="AT129" s="241" t="s">
        <v>261</v>
      </c>
      <c r="AU129" s="241" t="s">
        <v>83</v>
      </c>
      <c r="AY129" s="19" t="s">
        <v>259</v>
      </c>
      <c r="BE129" s="242">
        <f>IF(N129="základní",J129,0)</f>
        <v>0</v>
      </c>
      <c r="BF129" s="242">
        <f>IF(N129="snížená",J129,0)</f>
        <v>0</v>
      </c>
      <c r="BG129" s="242">
        <f>IF(N129="zákl. přenesená",J129,0)</f>
        <v>0</v>
      </c>
      <c r="BH129" s="242">
        <f>IF(N129="sníž. přenesená",J129,0)</f>
        <v>0</v>
      </c>
      <c r="BI129" s="242">
        <f>IF(N129="nulová",J129,0)</f>
        <v>0</v>
      </c>
      <c r="BJ129" s="19" t="s">
        <v>83</v>
      </c>
      <c r="BK129" s="242">
        <f>ROUND(I129*H129,2)</f>
        <v>0</v>
      </c>
      <c r="BL129" s="19" t="s">
        <v>355</v>
      </c>
      <c r="BM129" s="241" t="s">
        <v>1859</v>
      </c>
    </row>
    <row r="130" s="2" customFormat="1">
      <c r="A130" s="40"/>
      <c r="B130" s="41"/>
      <c r="C130" s="42"/>
      <c r="D130" s="243" t="s">
        <v>268</v>
      </c>
      <c r="E130" s="42"/>
      <c r="F130" s="244" t="s">
        <v>1853</v>
      </c>
      <c r="G130" s="42"/>
      <c r="H130" s="42"/>
      <c r="I130" s="150"/>
      <c r="J130" s="42"/>
      <c r="K130" s="42"/>
      <c r="L130" s="46"/>
      <c r="M130" s="245"/>
      <c r="N130" s="246"/>
      <c r="O130" s="86"/>
      <c r="P130" s="86"/>
      <c r="Q130" s="86"/>
      <c r="R130" s="86"/>
      <c r="S130" s="86"/>
      <c r="T130" s="87"/>
      <c r="U130" s="40"/>
      <c r="V130" s="40"/>
      <c r="W130" s="40"/>
      <c r="X130" s="40"/>
      <c r="Y130" s="40"/>
      <c r="Z130" s="40"/>
      <c r="AA130" s="40"/>
      <c r="AB130" s="40"/>
      <c r="AC130" s="40"/>
      <c r="AD130" s="40"/>
      <c r="AE130" s="40"/>
      <c r="AT130" s="19" t="s">
        <v>268</v>
      </c>
      <c r="AU130" s="19" t="s">
        <v>83</v>
      </c>
    </row>
    <row r="131" s="2" customFormat="1" ht="21.75" customHeight="1">
      <c r="A131" s="40"/>
      <c r="B131" s="41"/>
      <c r="C131" s="230" t="s">
        <v>340</v>
      </c>
      <c r="D131" s="230" t="s">
        <v>261</v>
      </c>
      <c r="E131" s="231" t="s">
        <v>1860</v>
      </c>
      <c r="F131" s="232" t="s">
        <v>1861</v>
      </c>
      <c r="G131" s="233" t="s">
        <v>432</v>
      </c>
      <c r="H131" s="234">
        <v>4</v>
      </c>
      <c r="I131" s="235"/>
      <c r="J131" s="236">
        <f>ROUND(I131*H131,2)</f>
        <v>0</v>
      </c>
      <c r="K131" s="232" t="s">
        <v>265</v>
      </c>
      <c r="L131" s="46"/>
      <c r="M131" s="237" t="s">
        <v>21</v>
      </c>
      <c r="N131" s="238" t="s">
        <v>46</v>
      </c>
      <c r="O131" s="86"/>
      <c r="P131" s="239">
        <f>O131*H131</f>
        <v>0</v>
      </c>
      <c r="Q131" s="239">
        <v>0</v>
      </c>
      <c r="R131" s="239">
        <f>Q131*H131</f>
        <v>0</v>
      </c>
      <c r="S131" s="239">
        <v>0</v>
      </c>
      <c r="T131" s="240">
        <f>S131*H131</f>
        <v>0</v>
      </c>
      <c r="U131" s="40"/>
      <c r="V131" s="40"/>
      <c r="W131" s="40"/>
      <c r="X131" s="40"/>
      <c r="Y131" s="40"/>
      <c r="Z131" s="40"/>
      <c r="AA131" s="40"/>
      <c r="AB131" s="40"/>
      <c r="AC131" s="40"/>
      <c r="AD131" s="40"/>
      <c r="AE131" s="40"/>
      <c r="AR131" s="241" t="s">
        <v>355</v>
      </c>
      <c r="AT131" s="241" t="s">
        <v>261</v>
      </c>
      <c r="AU131" s="241" t="s">
        <v>83</v>
      </c>
      <c r="AY131" s="19" t="s">
        <v>259</v>
      </c>
      <c r="BE131" s="242">
        <f>IF(N131="základní",J131,0)</f>
        <v>0</v>
      </c>
      <c r="BF131" s="242">
        <f>IF(N131="snížená",J131,0)</f>
        <v>0</v>
      </c>
      <c r="BG131" s="242">
        <f>IF(N131="zákl. přenesená",J131,0)</f>
        <v>0</v>
      </c>
      <c r="BH131" s="242">
        <f>IF(N131="sníž. přenesená",J131,0)</f>
        <v>0</v>
      </c>
      <c r="BI131" s="242">
        <f>IF(N131="nulová",J131,0)</f>
        <v>0</v>
      </c>
      <c r="BJ131" s="19" t="s">
        <v>83</v>
      </c>
      <c r="BK131" s="242">
        <f>ROUND(I131*H131,2)</f>
        <v>0</v>
      </c>
      <c r="BL131" s="19" t="s">
        <v>355</v>
      </c>
      <c r="BM131" s="241" t="s">
        <v>1862</v>
      </c>
    </row>
    <row r="132" s="2" customFormat="1">
      <c r="A132" s="40"/>
      <c r="B132" s="41"/>
      <c r="C132" s="42"/>
      <c r="D132" s="243" t="s">
        <v>268</v>
      </c>
      <c r="E132" s="42"/>
      <c r="F132" s="244" t="s">
        <v>1853</v>
      </c>
      <c r="G132" s="42"/>
      <c r="H132" s="42"/>
      <c r="I132" s="150"/>
      <c r="J132" s="42"/>
      <c r="K132" s="42"/>
      <c r="L132" s="46"/>
      <c r="M132" s="245"/>
      <c r="N132" s="246"/>
      <c r="O132" s="86"/>
      <c r="P132" s="86"/>
      <c r="Q132" s="86"/>
      <c r="R132" s="86"/>
      <c r="S132" s="86"/>
      <c r="T132" s="87"/>
      <c r="U132" s="40"/>
      <c r="V132" s="40"/>
      <c r="W132" s="40"/>
      <c r="X132" s="40"/>
      <c r="Y132" s="40"/>
      <c r="Z132" s="40"/>
      <c r="AA132" s="40"/>
      <c r="AB132" s="40"/>
      <c r="AC132" s="40"/>
      <c r="AD132" s="40"/>
      <c r="AE132" s="40"/>
      <c r="AT132" s="19" t="s">
        <v>268</v>
      </c>
      <c r="AU132" s="19" t="s">
        <v>83</v>
      </c>
    </row>
    <row r="133" s="2" customFormat="1" ht="21.75" customHeight="1">
      <c r="A133" s="40"/>
      <c r="B133" s="41"/>
      <c r="C133" s="230" t="s">
        <v>8</v>
      </c>
      <c r="D133" s="230" t="s">
        <v>261</v>
      </c>
      <c r="E133" s="231" t="s">
        <v>1863</v>
      </c>
      <c r="F133" s="232" t="s">
        <v>1864</v>
      </c>
      <c r="G133" s="233" t="s">
        <v>432</v>
      </c>
      <c r="H133" s="234">
        <v>1</v>
      </c>
      <c r="I133" s="235"/>
      <c r="J133" s="236">
        <f>ROUND(I133*H133,2)</f>
        <v>0</v>
      </c>
      <c r="K133" s="232" t="s">
        <v>401</v>
      </c>
      <c r="L133" s="46"/>
      <c r="M133" s="237" t="s">
        <v>21</v>
      </c>
      <c r="N133" s="238" t="s">
        <v>46</v>
      </c>
      <c r="O133" s="86"/>
      <c r="P133" s="239">
        <f>O133*H133</f>
        <v>0</v>
      </c>
      <c r="Q133" s="239">
        <v>0.00148</v>
      </c>
      <c r="R133" s="239">
        <f>Q133*H133</f>
        <v>0.00148</v>
      </c>
      <c r="S133" s="239">
        <v>0</v>
      </c>
      <c r="T133" s="240">
        <f>S133*H133</f>
        <v>0</v>
      </c>
      <c r="U133" s="40"/>
      <c r="V133" s="40"/>
      <c r="W133" s="40"/>
      <c r="X133" s="40"/>
      <c r="Y133" s="40"/>
      <c r="Z133" s="40"/>
      <c r="AA133" s="40"/>
      <c r="AB133" s="40"/>
      <c r="AC133" s="40"/>
      <c r="AD133" s="40"/>
      <c r="AE133" s="40"/>
      <c r="AR133" s="241" t="s">
        <v>355</v>
      </c>
      <c r="AT133" s="241" t="s">
        <v>261</v>
      </c>
      <c r="AU133" s="241" t="s">
        <v>83</v>
      </c>
      <c r="AY133" s="19" t="s">
        <v>259</v>
      </c>
      <c r="BE133" s="242">
        <f>IF(N133="základní",J133,0)</f>
        <v>0</v>
      </c>
      <c r="BF133" s="242">
        <f>IF(N133="snížená",J133,0)</f>
        <v>0</v>
      </c>
      <c r="BG133" s="242">
        <f>IF(N133="zákl. přenesená",J133,0)</f>
        <v>0</v>
      </c>
      <c r="BH133" s="242">
        <f>IF(N133="sníž. přenesená",J133,0)</f>
        <v>0</v>
      </c>
      <c r="BI133" s="242">
        <f>IF(N133="nulová",J133,0)</f>
        <v>0</v>
      </c>
      <c r="BJ133" s="19" t="s">
        <v>83</v>
      </c>
      <c r="BK133" s="242">
        <f>ROUND(I133*H133,2)</f>
        <v>0</v>
      </c>
      <c r="BL133" s="19" t="s">
        <v>355</v>
      </c>
      <c r="BM133" s="241" t="s">
        <v>1865</v>
      </c>
    </row>
    <row r="134" s="2" customFormat="1" ht="21.75" customHeight="1">
      <c r="A134" s="40"/>
      <c r="B134" s="41"/>
      <c r="C134" s="230" t="s">
        <v>355</v>
      </c>
      <c r="D134" s="230" t="s">
        <v>261</v>
      </c>
      <c r="E134" s="231" t="s">
        <v>1866</v>
      </c>
      <c r="F134" s="232" t="s">
        <v>1867</v>
      </c>
      <c r="G134" s="233" t="s">
        <v>432</v>
      </c>
      <c r="H134" s="234">
        <v>3</v>
      </c>
      <c r="I134" s="235"/>
      <c r="J134" s="236">
        <f>ROUND(I134*H134,2)</f>
        <v>0</v>
      </c>
      <c r="K134" s="232" t="s">
        <v>401</v>
      </c>
      <c r="L134" s="46"/>
      <c r="M134" s="237" t="s">
        <v>21</v>
      </c>
      <c r="N134" s="238" t="s">
        <v>46</v>
      </c>
      <c r="O134" s="86"/>
      <c r="P134" s="239">
        <f>O134*H134</f>
        <v>0</v>
      </c>
      <c r="Q134" s="239">
        <v>0.001</v>
      </c>
      <c r="R134" s="239">
        <f>Q134*H134</f>
        <v>0.0030000000000000001</v>
      </c>
      <c r="S134" s="239">
        <v>0</v>
      </c>
      <c r="T134" s="240">
        <f>S134*H134</f>
        <v>0</v>
      </c>
      <c r="U134" s="40"/>
      <c r="V134" s="40"/>
      <c r="W134" s="40"/>
      <c r="X134" s="40"/>
      <c r="Y134" s="40"/>
      <c r="Z134" s="40"/>
      <c r="AA134" s="40"/>
      <c r="AB134" s="40"/>
      <c r="AC134" s="40"/>
      <c r="AD134" s="40"/>
      <c r="AE134" s="40"/>
      <c r="AR134" s="241" t="s">
        <v>355</v>
      </c>
      <c r="AT134" s="241" t="s">
        <v>261</v>
      </c>
      <c r="AU134" s="241" t="s">
        <v>83</v>
      </c>
      <c r="AY134" s="19" t="s">
        <v>259</v>
      </c>
      <c r="BE134" s="242">
        <f>IF(N134="základní",J134,0)</f>
        <v>0</v>
      </c>
      <c r="BF134" s="242">
        <f>IF(N134="snížená",J134,0)</f>
        <v>0</v>
      </c>
      <c r="BG134" s="242">
        <f>IF(N134="zákl. přenesená",J134,0)</f>
        <v>0</v>
      </c>
      <c r="BH134" s="242">
        <f>IF(N134="sníž. přenesená",J134,0)</f>
        <v>0</v>
      </c>
      <c r="BI134" s="242">
        <f>IF(N134="nulová",J134,0)</f>
        <v>0</v>
      </c>
      <c r="BJ134" s="19" t="s">
        <v>83</v>
      </c>
      <c r="BK134" s="242">
        <f>ROUND(I134*H134,2)</f>
        <v>0</v>
      </c>
      <c r="BL134" s="19" t="s">
        <v>355</v>
      </c>
      <c r="BM134" s="241" t="s">
        <v>1868</v>
      </c>
    </row>
    <row r="135" s="2" customFormat="1" ht="33" customHeight="1">
      <c r="A135" s="40"/>
      <c r="B135" s="41"/>
      <c r="C135" s="230" t="s">
        <v>365</v>
      </c>
      <c r="D135" s="230" t="s">
        <v>261</v>
      </c>
      <c r="E135" s="231" t="s">
        <v>1869</v>
      </c>
      <c r="F135" s="232" t="s">
        <v>1870</v>
      </c>
      <c r="G135" s="233" t="s">
        <v>432</v>
      </c>
      <c r="H135" s="234">
        <v>2</v>
      </c>
      <c r="I135" s="235"/>
      <c r="J135" s="236">
        <f>ROUND(I135*H135,2)</f>
        <v>0</v>
      </c>
      <c r="K135" s="232" t="s">
        <v>265</v>
      </c>
      <c r="L135" s="46"/>
      <c r="M135" s="237" t="s">
        <v>21</v>
      </c>
      <c r="N135" s="238" t="s">
        <v>46</v>
      </c>
      <c r="O135" s="86"/>
      <c r="P135" s="239">
        <f>O135*H135</f>
        <v>0</v>
      </c>
      <c r="Q135" s="239">
        <v>0.0010200000000000001</v>
      </c>
      <c r="R135" s="239">
        <f>Q135*H135</f>
        <v>0.0020400000000000001</v>
      </c>
      <c r="S135" s="239">
        <v>0</v>
      </c>
      <c r="T135" s="240">
        <f>S135*H135</f>
        <v>0</v>
      </c>
      <c r="U135" s="40"/>
      <c r="V135" s="40"/>
      <c r="W135" s="40"/>
      <c r="X135" s="40"/>
      <c r="Y135" s="40"/>
      <c r="Z135" s="40"/>
      <c r="AA135" s="40"/>
      <c r="AB135" s="40"/>
      <c r="AC135" s="40"/>
      <c r="AD135" s="40"/>
      <c r="AE135" s="40"/>
      <c r="AR135" s="241" t="s">
        <v>355</v>
      </c>
      <c r="AT135" s="241" t="s">
        <v>261</v>
      </c>
      <c r="AU135" s="241" t="s">
        <v>83</v>
      </c>
      <c r="AY135" s="19" t="s">
        <v>259</v>
      </c>
      <c r="BE135" s="242">
        <f>IF(N135="základní",J135,0)</f>
        <v>0</v>
      </c>
      <c r="BF135" s="242">
        <f>IF(N135="snížená",J135,0)</f>
        <v>0</v>
      </c>
      <c r="BG135" s="242">
        <f>IF(N135="zákl. přenesená",J135,0)</f>
        <v>0</v>
      </c>
      <c r="BH135" s="242">
        <f>IF(N135="sníž. přenesená",J135,0)</f>
        <v>0</v>
      </c>
      <c r="BI135" s="242">
        <f>IF(N135="nulová",J135,0)</f>
        <v>0</v>
      </c>
      <c r="BJ135" s="19" t="s">
        <v>83</v>
      </c>
      <c r="BK135" s="242">
        <f>ROUND(I135*H135,2)</f>
        <v>0</v>
      </c>
      <c r="BL135" s="19" t="s">
        <v>355</v>
      </c>
      <c r="BM135" s="241" t="s">
        <v>1871</v>
      </c>
    </row>
    <row r="136" s="2" customFormat="1" ht="16.5" customHeight="1">
      <c r="A136" s="40"/>
      <c r="B136" s="41"/>
      <c r="C136" s="230" t="s">
        <v>369</v>
      </c>
      <c r="D136" s="230" t="s">
        <v>261</v>
      </c>
      <c r="E136" s="231" t="s">
        <v>1872</v>
      </c>
      <c r="F136" s="232" t="s">
        <v>1873</v>
      </c>
      <c r="G136" s="233" t="s">
        <v>432</v>
      </c>
      <c r="H136" s="234">
        <v>2</v>
      </c>
      <c r="I136" s="235"/>
      <c r="J136" s="236">
        <f>ROUND(I136*H136,2)</f>
        <v>0</v>
      </c>
      <c r="K136" s="232" t="s">
        <v>265</v>
      </c>
      <c r="L136" s="46"/>
      <c r="M136" s="237" t="s">
        <v>21</v>
      </c>
      <c r="N136" s="238" t="s">
        <v>46</v>
      </c>
      <c r="O136" s="86"/>
      <c r="P136" s="239">
        <f>O136*H136</f>
        <v>0</v>
      </c>
      <c r="Q136" s="239">
        <v>0.00029</v>
      </c>
      <c r="R136" s="239">
        <f>Q136*H136</f>
        <v>0.00058</v>
      </c>
      <c r="S136" s="239">
        <v>0</v>
      </c>
      <c r="T136" s="240">
        <f>S136*H136</f>
        <v>0</v>
      </c>
      <c r="U136" s="40"/>
      <c r="V136" s="40"/>
      <c r="W136" s="40"/>
      <c r="X136" s="40"/>
      <c r="Y136" s="40"/>
      <c r="Z136" s="40"/>
      <c r="AA136" s="40"/>
      <c r="AB136" s="40"/>
      <c r="AC136" s="40"/>
      <c r="AD136" s="40"/>
      <c r="AE136" s="40"/>
      <c r="AR136" s="241" t="s">
        <v>355</v>
      </c>
      <c r="AT136" s="241" t="s">
        <v>261</v>
      </c>
      <c r="AU136" s="241" t="s">
        <v>83</v>
      </c>
      <c r="AY136" s="19" t="s">
        <v>259</v>
      </c>
      <c r="BE136" s="242">
        <f>IF(N136="základní",J136,0)</f>
        <v>0</v>
      </c>
      <c r="BF136" s="242">
        <f>IF(N136="snížená",J136,0)</f>
        <v>0</v>
      </c>
      <c r="BG136" s="242">
        <f>IF(N136="zákl. přenesená",J136,0)</f>
        <v>0</v>
      </c>
      <c r="BH136" s="242">
        <f>IF(N136="sníž. přenesená",J136,0)</f>
        <v>0</v>
      </c>
      <c r="BI136" s="242">
        <f>IF(N136="nulová",J136,0)</f>
        <v>0</v>
      </c>
      <c r="BJ136" s="19" t="s">
        <v>83</v>
      </c>
      <c r="BK136" s="242">
        <f>ROUND(I136*H136,2)</f>
        <v>0</v>
      </c>
      <c r="BL136" s="19" t="s">
        <v>355</v>
      </c>
      <c r="BM136" s="241" t="s">
        <v>1874</v>
      </c>
    </row>
    <row r="137" s="2" customFormat="1" ht="21.75" customHeight="1">
      <c r="A137" s="40"/>
      <c r="B137" s="41"/>
      <c r="C137" s="230" t="s">
        <v>375</v>
      </c>
      <c r="D137" s="230" t="s">
        <v>261</v>
      </c>
      <c r="E137" s="231" t="s">
        <v>1875</v>
      </c>
      <c r="F137" s="232" t="s">
        <v>1876</v>
      </c>
      <c r="G137" s="233" t="s">
        <v>449</v>
      </c>
      <c r="H137" s="234">
        <v>81</v>
      </c>
      <c r="I137" s="235"/>
      <c r="J137" s="236">
        <f>ROUND(I137*H137,2)</f>
        <v>0</v>
      </c>
      <c r="K137" s="232" t="s">
        <v>265</v>
      </c>
      <c r="L137" s="46"/>
      <c r="M137" s="237" t="s">
        <v>21</v>
      </c>
      <c r="N137" s="238" t="s">
        <v>46</v>
      </c>
      <c r="O137" s="86"/>
      <c r="P137" s="239">
        <f>O137*H137</f>
        <v>0</v>
      </c>
      <c r="Q137" s="239">
        <v>0</v>
      </c>
      <c r="R137" s="239">
        <f>Q137*H137</f>
        <v>0</v>
      </c>
      <c r="S137" s="239">
        <v>0</v>
      </c>
      <c r="T137" s="240">
        <f>S137*H137</f>
        <v>0</v>
      </c>
      <c r="U137" s="40"/>
      <c r="V137" s="40"/>
      <c r="W137" s="40"/>
      <c r="X137" s="40"/>
      <c r="Y137" s="40"/>
      <c r="Z137" s="40"/>
      <c r="AA137" s="40"/>
      <c r="AB137" s="40"/>
      <c r="AC137" s="40"/>
      <c r="AD137" s="40"/>
      <c r="AE137" s="40"/>
      <c r="AR137" s="241" t="s">
        <v>355</v>
      </c>
      <c r="AT137" s="241" t="s">
        <v>261</v>
      </c>
      <c r="AU137" s="241" t="s">
        <v>83</v>
      </c>
      <c r="AY137" s="19" t="s">
        <v>259</v>
      </c>
      <c r="BE137" s="242">
        <f>IF(N137="základní",J137,0)</f>
        <v>0</v>
      </c>
      <c r="BF137" s="242">
        <f>IF(N137="snížená",J137,0)</f>
        <v>0</v>
      </c>
      <c r="BG137" s="242">
        <f>IF(N137="zákl. přenesená",J137,0)</f>
        <v>0</v>
      </c>
      <c r="BH137" s="242">
        <f>IF(N137="sníž. přenesená",J137,0)</f>
        <v>0</v>
      </c>
      <c r="BI137" s="242">
        <f>IF(N137="nulová",J137,0)</f>
        <v>0</v>
      </c>
      <c r="BJ137" s="19" t="s">
        <v>83</v>
      </c>
      <c r="BK137" s="242">
        <f>ROUND(I137*H137,2)</f>
        <v>0</v>
      </c>
      <c r="BL137" s="19" t="s">
        <v>355</v>
      </c>
      <c r="BM137" s="241" t="s">
        <v>1877</v>
      </c>
    </row>
    <row r="138" s="2" customFormat="1">
      <c r="A138" s="40"/>
      <c r="B138" s="41"/>
      <c r="C138" s="42"/>
      <c r="D138" s="243" t="s">
        <v>268</v>
      </c>
      <c r="E138" s="42"/>
      <c r="F138" s="244" t="s">
        <v>1878</v>
      </c>
      <c r="G138" s="42"/>
      <c r="H138" s="42"/>
      <c r="I138" s="150"/>
      <c r="J138" s="42"/>
      <c r="K138" s="42"/>
      <c r="L138" s="46"/>
      <c r="M138" s="245"/>
      <c r="N138" s="246"/>
      <c r="O138" s="86"/>
      <c r="P138" s="86"/>
      <c r="Q138" s="86"/>
      <c r="R138" s="86"/>
      <c r="S138" s="86"/>
      <c r="T138" s="87"/>
      <c r="U138" s="40"/>
      <c r="V138" s="40"/>
      <c r="W138" s="40"/>
      <c r="X138" s="40"/>
      <c r="Y138" s="40"/>
      <c r="Z138" s="40"/>
      <c r="AA138" s="40"/>
      <c r="AB138" s="40"/>
      <c r="AC138" s="40"/>
      <c r="AD138" s="40"/>
      <c r="AE138" s="40"/>
      <c r="AT138" s="19" t="s">
        <v>268</v>
      </c>
      <c r="AU138" s="19" t="s">
        <v>83</v>
      </c>
    </row>
    <row r="139" s="2" customFormat="1" ht="21.75" customHeight="1">
      <c r="A139" s="40"/>
      <c r="B139" s="41"/>
      <c r="C139" s="230" t="s">
        <v>381</v>
      </c>
      <c r="D139" s="230" t="s">
        <v>261</v>
      </c>
      <c r="E139" s="231" t="s">
        <v>1879</v>
      </c>
      <c r="F139" s="232" t="s">
        <v>1880</v>
      </c>
      <c r="G139" s="233" t="s">
        <v>449</v>
      </c>
      <c r="H139" s="234">
        <v>10</v>
      </c>
      <c r="I139" s="235"/>
      <c r="J139" s="236">
        <f>ROUND(I139*H139,2)</f>
        <v>0</v>
      </c>
      <c r="K139" s="232" t="s">
        <v>265</v>
      </c>
      <c r="L139" s="46"/>
      <c r="M139" s="237" t="s">
        <v>21</v>
      </c>
      <c r="N139" s="238" t="s">
        <v>46</v>
      </c>
      <c r="O139" s="86"/>
      <c r="P139" s="239">
        <f>O139*H139</f>
        <v>0</v>
      </c>
      <c r="Q139" s="239">
        <v>0</v>
      </c>
      <c r="R139" s="239">
        <f>Q139*H139</f>
        <v>0</v>
      </c>
      <c r="S139" s="239">
        <v>0</v>
      </c>
      <c r="T139" s="240">
        <f>S139*H139</f>
        <v>0</v>
      </c>
      <c r="U139" s="40"/>
      <c r="V139" s="40"/>
      <c r="W139" s="40"/>
      <c r="X139" s="40"/>
      <c r="Y139" s="40"/>
      <c r="Z139" s="40"/>
      <c r="AA139" s="40"/>
      <c r="AB139" s="40"/>
      <c r="AC139" s="40"/>
      <c r="AD139" s="40"/>
      <c r="AE139" s="40"/>
      <c r="AR139" s="241" t="s">
        <v>355</v>
      </c>
      <c r="AT139" s="241" t="s">
        <v>261</v>
      </c>
      <c r="AU139" s="241" t="s">
        <v>83</v>
      </c>
      <c r="AY139" s="19" t="s">
        <v>259</v>
      </c>
      <c r="BE139" s="242">
        <f>IF(N139="základní",J139,0)</f>
        <v>0</v>
      </c>
      <c r="BF139" s="242">
        <f>IF(N139="snížená",J139,0)</f>
        <v>0</v>
      </c>
      <c r="BG139" s="242">
        <f>IF(N139="zákl. přenesená",J139,0)</f>
        <v>0</v>
      </c>
      <c r="BH139" s="242">
        <f>IF(N139="sníž. přenesená",J139,0)</f>
        <v>0</v>
      </c>
      <c r="BI139" s="242">
        <f>IF(N139="nulová",J139,0)</f>
        <v>0</v>
      </c>
      <c r="BJ139" s="19" t="s">
        <v>83</v>
      </c>
      <c r="BK139" s="242">
        <f>ROUND(I139*H139,2)</f>
        <v>0</v>
      </c>
      <c r="BL139" s="19" t="s">
        <v>355</v>
      </c>
      <c r="BM139" s="241" t="s">
        <v>1881</v>
      </c>
    </row>
    <row r="140" s="2" customFormat="1">
      <c r="A140" s="40"/>
      <c r="B140" s="41"/>
      <c r="C140" s="42"/>
      <c r="D140" s="243" t="s">
        <v>268</v>
      </c>
      <c r="E140" s="42"/>
      <c r="F140" s="244" t="s">
        <v>1878</v>
      </c>
      <c r="G140" s="42"/>
      <c r="H140" s="42"/>
      <c r="I140" s="150"/>
      <c r="J140" s="42"/>
      <c r="K140" s="42"/>
      <c r="L140" s="46"/>
      <c r="M140" s="245"/>
      <c r="N140" s="246"/>
      <c r="O140" s="86"/>
      <c r="P140" s="86"/>
      <c r="Q140" s="86"/>
      <c r="R140" s="86"/>
      <c r="S140" s="86"/>
      <c r="T140" s="87"/>
      <c r="U140" s="40"/>
      <c r="V140" s="40"/>
      <c r="W140" s="40"/>
      <c r="X140" s="40"/>
      <c r="Y140" s="40"/>
      <c r="Z140" s="40"/>
      <c r="AA140" s="40"/>
      <c r="AB140" s="40"/>
      <c r="AC140" s="40"/>
      <c r="AD140" s="40"/>
      <c r="AE140" s="40"/>
      <c r="AT140" s="19" t="s">
        <v>268</v>
      </c>
      <c r="AU140" s="19" t="s">
        <v>83</v>
      </c>
    </row>
    <row r="141" s="2" customFormat="1" ht="33" customHeight="1">
      <c r="A141" s="40"/>
      <c r="B141" s="41"/>
      <c r="C141" s="230" t="s">
        <v>7</v>
      </c>
      <c r="D141" s="230" t="s">
        <v>261</v>
      </c>
      <c r="E141" s="231" t="s">
        <v>1882</v>
      </c>
      <c r="F141" s="232" t="s">
        <v>1883</v>
      </c>
      <c r="G141" s="233" t="s">
        <v>331</v>
      </c>
      <c r="H141" s="234">
        <v>0.14199999999999999</v>
      </c>
      <c r="I141" s="235"/>
      <c r="J141" s="236">
        <f>ROUND(I141*H141,2)</f>
        <v>0</v>
      </c>
      <c r="K141" s="232" t="s">
        <v>265</v>
      </c>
      <c r="L141" s="46"/>
      <c r="M141" s="237" t="s">
        <v>21</v>
      </c>
      <c r="N141" s="238" t="s">
        <v>46</v>
      </c>
      <c r="O141" s="86"/>
      <c r="P141" s="239">
        <f>O141*H141</f>
        <v>0</v>
      </c>
      <c r="Q141" s="239">
        <v>0</v>
      </c>
      <c r="R141" s="239">
        <f>Q141*H141</f>
        <v>0</v>
      </c>
      <c r="S141" s="239">
        <v>0</v>
      </c>
      <c r="T141" s="240">
        <f>S141*H141</f>
        <v>0</v>
      </c>
      <c r="U141" s="40"/>
      <c r="V141" s="40"/>
      <c r="W141" s="40"/>
      <c r="X141" s="40"/>
      <c r="Y141" s="40"/>
      <c r="Z141" s="40"/>
      <c r="AA141" s="40"/>
      <c r="AB141" s="40"/>
      <c r="AC141" s="40"/>
      <c r="AD141" s="40"/>
      <c r="AE141" s="40"/>
      <c r="AR141" s="241" t="s">
        <v>355</v>
      </c>
      <c r="AT141" s="241" t="s">
        <v>261</v>
      </c>
      <c r="AU141" s="241" t="s">
        <v>83</v>
      </c>
      <c r="AY141" s="19" t="s">
        <v>259</v>
      </c>
      <c r="BE141" s="242">
        <f>IF(N141="základní",J141,0)</f>
        <v>0</v>
      </c>
      <c r="BF141" s="242">
        <f>IF(N141="snížená",J141,0)</f>
        <v>0</v>
      </c>
      <c r="BG141" s="242">
        <f>IF(N141="zákl. přenesená",J141,0)</f>
        <v>0</v>
      </c>
      <c r="BH141" s="242">
        <f>IF(N141="sníž. přenesená",J141,0)</f>
        <v>0</v>
      </c>
      <c r="BI141" s="242">
        <f>IF(N141="nulová",J141,0)</f>
        <v>0</v>
      </c>
      <c r="BJ141" s="19" t="s">
        <v>83</v>
      </c>
      <c r="BK141" s="242">
        <f>ROUND(I141*H141,2)</f>
        <v>0</v>
      </c>
      <c r="BL141" s="19" t="s">
        <v>355</v>
      </c>
      <c r="BM141" s="241" t="s">
        <v>1884</v>
      </c>
    </row>
    <row r="142" s="2" customFormat="1">
      <c r="A142" s="40"/>
      <c r="B142" s="41"/>
      <c r="C142" s="42"/>
      <c r="D142" s="243" t="s">
        <v>268</v>
      </c>
      <c r="E142" s="42"/>
      <c r="F142" s="244" t="s">
        <v>1008</v>
      </c>
      <c r="G142" s="42"/>
      <c r="H142" s="42"/>
      <c r="I142" s="150"/>
      <c r="J142" s="42"/>
      <c r="K142" s="42"/>
      <c r="L142" s="46"/>
      <c r="M142" s="245"/>
      <c r="N142" s="246"/>
      <c r="O142" s="86"/>
      <c r="P142" s="86"/>
      <c r="Q142" s="86"/>
      <c r="R142" s="86"/>
      <c r="S142" s="86"/>
      <c r="T142" s="87"/>
      <c r="U142" s="40"/>
      <c r="V142" s="40"/>
      <c r="W142" s="40"/>
      <c r="X142" s="40"/>
      <c r="Y142" s="40"/>
      <c r="Z142" s="40"/>
      <c r="AA142" s="40"/>
      <c r="AB142" s="40"/>
      <c r="AC142" s="40"/>
      <c r="AD142" s="40"/>
      <c r="AE142" s="40"/>
      <c r="AT142" s="19" t="s">
        <v>268</v>
      </c>
      <c r="AU142" s="19" t="s">
        <v>83</v>
      </c>
    </row>
    <row r="143" s="12" customFormat="1" ht="22.8" customHeight="1">
      <c r="A143" s="12"/>
      <c r="B143" s="214"/>
      <c r="C143" s="215"/>
      <c r="D143" s="216" t="s">
        <v>73</v>
      </c>
      <c r="E143" s="228" t="s">
        <v>1885</v>
      </c>
      <c r="F143" s="228" t="s">
        <v>1886</v>
      </c>
      <c r="G143" s="215"/>
      <c r="H143" s="215"/>
      <c r="I143" s="218"/>
      <c r="J143" s="229">
        <f>BK143</f>
        <v>0</v>
      </c>
      <c r="K143" s="215"/>
      <c r="L143" s="220"/>
      <c r="M143" s="221"/>
      <c r="N143" s="222"/>
      <c r="O143" s="222"/>
      <c r="P143" s="223">
        <f>SUM(P144:P190)</f>
        <v>0</v>
      </c>
      <c r="Q143" s="222"/>
      <c r="R143" s="223">
        <f>SUM(R144:R190)</f>
        <v>0.22353520600000001</v>
      </c>
      <c r="S143" s="222"/>
      <c r="T143" s="224">
        <f>SUM(T144:T190)</f>
        <v>0</v>
      </c>
      <c r="U143" s="12"/>
      <c r="V143" s="12"/>
      <c r="W143" s="12"/>
      <c r="X143" s="12"/>
      <c r="Y143" s="12"/>
      <c r="Z143" s="12"/>
      <c r="AA143" s="12"/>
      <c r="AB143" s="12"/>
      <c r="AC143" s="12"/>
      <c r="AD143" s="12"/>
      <c r="AE143" s="12"/>
      <c r="AR143" s="225" t="s">
        <v>83</v>
      </c>
      <c r="AT143" s="226" t="s">
        <v>73</v>
      </c>
      <c r="AU143" s="226" t="s">
        <v>81</v>
      </c>
      <c r="AY143" s="225" t="s">
        <v>259</v>
      </c>
      <c r="BK143" s="227">
        <f>SUM(BK144:BK190)</f>
        <v>0</v>
      </c>
    </row>
    <row r="144" s="2" customFormat="1" ht="21.75" customHeight="1">
      <c r="A144" s="40"/>
      <c r="B144" s="41"/>
      <c r="C144" s="230" t="s">
        <v>393</v>
      </c>
      <c r="D144" s="230" t="s">
        <v>261</v>
      </c>
      <c r="E144" s="231" t="s">
        <v>1887</v>
      </c>
      <c r="F144" s="232" t="s">
        <v>1888</v>
      </c>
      <c r="G144" s="233" t="s">
        <v>449</v>
      </c>
      <c r="H144" s="234">
        <v>1.5</v>
      </c>
      <c r="I144" s="235"/>
      <c r="J144" s="236">
        <f>ROUND(I144*H144,2)</f>
        <v>0</v>
      </c>
      <c r="K144" s="232" t="s">
        <v>265</v>
      </c>
      <c r="L144" s="46"/>
      <c r="M144" s="237" t="s">
        <v>21</v>
      </c>
      <c r="N144" s="238" t="s">
        <v>46</v>
      </c>
      <c r="O144" s="86"/>
      <c r="P144" s="239">
        <f>O144*H144</f>
        <v>0</v>
      </c>
      <c r="Q144" s="239">
        <v>0.0011900000000000001</v>
      </c>
      <c r="R144" s="239">
        <f>Q144*H144</f>
        <v>0.0017850000000000001</v>
      </c>
      <c r="S144" s="239">
        <v>0</v>
      </c>
      <c r="T144" s="240">
        <f>S144*H144</f>
        <v>0</v>
      </c>
      <c r="U144" s="40"/>
      <c r="V144" s="40"/>
      <c r="W144" s="40"/>
      <c r="X144" s="40"/>
      <c r="Y144" s="40"/>
      <c r="Z144" s="40"/>
      <c r="AA144" s="40"/>
      <c r="AB144" s="40"/>
      <c r="AC144" s="40"/>
      <c r="AD144" s="40"/>
      <c r="AE144" s="40"/>
      <c r="AR144" s="241" t="s">
        <v>355</v>
      </c>
      <c r="AT144" s="241" t="s">
        <v>261</v>
      </c>
      <c r="AU144" s="241" t="s">
        <v>83</v>
      </c>
      <c r="AY144" s="19" t="s">
        <v>259</v>
      </c>
      <c r="BE144" s="242">
        <f>IF(N144="základní",J144,0)</f>
        <v>0</v>
      </c>
      <c r="BF144" s="242">
        <f>IF(N144="snížená",J144,0)</f>
        <v>0</v>
      </c>
      <c r="BG144" s="242">
        <f>IF(N144="zákl. přenesená",J144,0)</f>
        <v>0</v>
      </c>
      <c r="BH144" s="242">
        <f>IF(N144="sníž. přenesená",J144,0)</f>
        <v>0</v>
      </c>
      <c r="BI144" s="242">
        <f>IF(N144="nulová",J144,0)</f>
        <v>0</v>
      </c>
      <c r="BJ144" s="19" t="s">
        <v>83</v>
      </c>
      <c r="BK144" s="242">
        <f>ROUND(I144*H144,2)</f>
        <v>0</v>
      </c>
      <c r="BL144" s="19" t="s">
        <v>355</v>
      </c>
      <c r="BM144" s="241" t="s">
        <v>1889</v>
      </c>
    </row>
    <row r="145" s="2" customFormat="1" ht="16.5" customHeight="1">
      <c r="A145" s="40"/>
      <c r="B145" s="41"/>
      <c r="C145" s="280" t="s">
        <v>398</v>
      </c>
      <c r="D145" s="280" t="s">
        <v>438</v>
      </c>
      <c r="E145" s="281" t="s">
        <v>1890</v>
      </c>
      <c r="F145" s="282" t="s">
        <v>1891</v>
      </c>
      <c r="G145" s="283" t="s">
        <v>432</v>
      </c>
      <c r="H145" s="284">
        <v>1</v>
      </c>
      <c r="I145" s="285"/>
      <c r="J145" s="286">
        <f>ROUND(I145*H145,2)</f>
        <v>0</v>
      </c>
      <c r="K145" s="282" t="s">
        <v>401</v>
      </c>
      <c r="L145" s="287"/>
      <c r="M145" s="288" t="s">
        <v>21</v>
      </c>
      <c r="N145" s="289" t="s">
        <v>46</v>
      </c>
      <c r="O145" s="86"/>
      <c r="P145" s="239">
        <f>O145*H145</f>
        <v>0</v>
      </c>
      <c r="Q145" s="239">
        <v>0.00038999999999999999</v>
      </c>
      <c r="R145" s="239">
        <f>Q145*H145</f>
        <v>0.00038999999999999999</v>
      </c>
      <c r="S145" s="239">
        <v>0</v>
      </c>
      <c r="T145" s="240">
        <f>S145*H145</f>
        <v>0</v>
      </c>
      <c r="U145" s="40"/>
      <c r="V145" s="40"/>
      <c r="W145" s="40"/>
      <c r="X145" s="40"/>
      <c r="Y145" s="40"/>
      <c r="Z145" s="40"/>
      <c r="AA145" s="40"/>
      <c r="AB145" s="40"/>
      <c r="AC145" s="40"/>
      <c r="AD145" s="40"/>
      <c r="AE145" s="40"/>
      <c r="AR145" s="241" t="s">
        <v>455</v>
      </c>
      <c r="AT145" s="241" t="s">
        <v>438</v>
      </c>
      <c r="AU145" s="241" t="s">
        <v>83</v>
      </c>
      <c r="AY145" s="19" t="s">
        <v>259</v>
      </c>
      <c r="BE145" s="242">
        <f>IF(N145="základní",J145,0)</f>
        <v>0</v>
      </c>
      <c r="BF145" s="242">
        <f>IF(N145="snížená",J145,0)</f>
        <v>0</v>
      </c>
      <c r="BG145" s="242">
        <f>IF(N145="zákl. přenesená",J145,0)</f>
        <v>0</v>
      </c>
      <c r="BH145" s="242">
        <f>IF(N145="sníž. přenesená",J145,0)</f>
        <v>0</v>
      </c>
      <c r="BI145" s="242">
        <f>IF(N145="nulová",J145,0)</f>
        <v>0</v>
      </c>
      <c r="BJ145" s="19" t="s">
        <v>83</v>
      </c>
      <c r="BK145" s="242">
        <f>ROUND(I145*H145,2)</f>
        <v>0</v>
      </c>
      <c r="BL145" s="19" t="s">
        <v>355</v>
      </c>
      <c r="BM145" s="241" t="s">
        <v>1892</v>
      </c>
    </row>
    <row r="146" s="2" customFormat="1" ht="21.75" customHeight="1">
      <c r="A146" s="40"/>
      <c r="B146" s="41"/>
      <c r="C146" s="280" t="s">
        <v>406</v>
      </c>
      <c r="D146" s="280" t="s">
        <v>438</v>
      </c>
      <c r="E146" s="281" t="s">
        <v>1893</v>
      </c>
      <c r="F146" s="282" t="s">
        <v>1894</v>
      </c>
      <c r="G146" s="283" t="s">
        <v>432</v>
      </c>
      <c r="H146" s="284">
        <v>1</v>
      </c>
      <c r="I146" s="285"/>
      <c r="J146" s="286">
        <f>ROUND(I146*H146,2)</f>
        <v>0</v>
      </c>
      <c r="K146" s="282" t="s">
        <v>265</v>
      </c>
      <c r="L146" s="287"/>
      <c r="M146" s="288" t="s">
        <v>21</v>
      </c>
      <c r="N146" s="289" t="s">
        <v>46</v>
      </c>
      <c r="O146" s="86"/>
      <c r="P146" s="239">
        <f>O146*H146</f>
        <v>0</v>
      </c>
      <c r="Q146" s="239">
        <v>6.0000000000000002E-05</v>
      </c>
      <c r="R146" s="239">
        <f>Q146*H146</f>
        <v>6.0000000000000002E-05</v>
      </c>
      <c r="S146" s="239">
        <v>0</v>
      </c>
      <c r="T146" s="240">
        <f>S146*H146</f>
        <v>0</v>
      </c>
      <c r="U146" s="40"/>
      <c r="V146" s="40"/>
      <c r="W146" s="40"/>
      <c r="X146" s="40"/>
      <c r="Y146" s="40"/>
      <c r="Z146" s="40"/>
      <c r="AA146" s="40"/>
      <c r="AB146" s="40"/>
      <c r="AC146" s="40"/>
      <c r="AD146" s="40"/>
      <c r="AE146" s="40"/>
      <c r="AR146" s="241" t="s">
        <v>455</v>
      </c>
      <c r="AT146" s="241" t="s">
        <v>438</v>
      </c>
      <c r="AU146" s="241" t="s">
        <v>83</v>
      </c>
      <c r="AY146" s="19" t="s">
        <v>259</v>
      </c>
      <c r="BE146" s="242">
        <f>IF(N146="základní",J146,0)</f>
        <v>0</v>
      </c>
      <c r="BF146" s="242">
        <f>IF(N146="snížená",J146,0)</f>
        <v>0</v>
      </c>
      <c r="BG146" s="242">
        <f>IF(N146="zákl. přenesená",J146,0)</f>
        <v>0</v>
      </c>
      <c r="BH146" s="242">
        <f>IF(N146="sníž. přenesená",J146,0)</f>
        <v>0</v>
      </c>
      <c r="BI146" s="242">
        <f>IF(N146="nulová",J146,0)</f>
        <v>0</v>
      </c>
      <c r="BJ146" s="19" t="s">
        <v>83</v>
      </c>
      <c r="BK146" s="242">
        <f>ROUND(I146*H146,2)</f>
        <v>0</v>
      </c>
      <c r="BL146" s="19" t="s">
        <v>355</v>
      </c>
      <c r="BM146" s="241" t="s">
        <v>1895</v>
      </c>
    </row>
    <row r="147" s="2" customFormat="1" ht="21.75" customHeight="1">
      <c r="A147" s="40"/>
      <c r="B147" s="41"/>
      <c r="C147" s="230" t="s">
        <v>413</v>
      </c>
      <c r="D147" s="230" t="s">
        <v>261</v>
      </c>
      <c r="E147" s="231" t="s">
        <v>1896</v>
      </c>
      <c r="F147" s="232" t="s">
        <v>1897</v>
      </c>
      <c r="G147" s="233" t="s">
        <v>449</v>
      </c>
      <c r="H147" s="234">
        <v>12</v>
      </c>
      <c r="I147" s="235"/>
      <c r="J147" s="236">
        <f>ROUND(I147*H147,2)</f>
        <v>0</v>
      </c>
      <c r="K147" s="232" t="s">
        <v>265</v>
      </c>
      <c r="L147" s="46"/>
      <c r="M147" s="237" t="s">
        <v>21</v>
      </c>
      <c r="N147" s="238" t="s">
        <v>46</v>
      </c>
      <c r="O147" s="86"/>
      <c r="P147" s="239">
        <f>O147*H147</f>
        <v>0</v>
      </c>
      <c r="Q147" s="239">
        <v>0.00040000000000000002</v>
      </c>
      <c r="R147" s="239">
        <f>Q147*H147</f>
        <v>0.0048000000000000004</v>
      </c>
      <c r="S147" s="239">
        <v>0</v>
      </c>
      <c r="T147" s="240">
        <f>S147*H147</f>
        <v>0</v>
      </c>
      <c r="U147" s="40"/>
      <c r="V147" s="40"/>
      <c r="W147" s="40"/>
      <c r="X147" s="40"/>
      <c r="Y147" s="40"/>
      <c r="Z147" s="40"/>
      <c r="AA147" s="40"/>
      <c r="AB147" s="40"/>
      <c r="AC147" s="40"/>
      <c r="AD147" s="40"/>
      <c r="AE147" s="40"/>
      <c r="AR147" s="241" t="s">
        <v>355</v>
      </c>
      <c r="AT147" s="241" t="s">
        <v>261</v>
      </c>
      <c r="AU147" s="241" t="s">
        <v>83</v>
      </c>
      <c r="AY147" s="19" t="s">
        <v>259</v>
      </c>
      <c r="BE147" s="242">
        <f>IF(N147="základní",J147,0)</f>
        <v>0</v>
      </c>
      <c r="BF147" s="242">
        <f>IF(N147="snížená",J147,0)</f>
        <v>0</v>
      </c>
      <c r="BG147" s="242">
        <f>IF(N147="zákl. přenesená",J147,0)</f>
        <v>0</v>
      </c>
      <c r="BH147" s="242">
        <f>IF(N147="sníž. přenesená",J147,0)</f>
        <v>0</v>
      </c>
      <c r="BI147" s="242">
        <f>IF(N147="nulová",J147,0)</f>
        <v>0</v>
      </c>
      <c r="BJ147" s="19" t="s">
        <v>83</v>
      </c>
      <c r="BK147" s="242">
        <f>ROUND(I147*H147,2)</f>
        <v>0</v>
      </c>
      <c r="BL147" s="19" t="s">
        <v>355</v>
      </c>
      <c r="BM147" s="241" t="s">
        <v>1898</v>
      </c>
    </row>
    <row r="148" s="2" customFormat="1">
      <c r="A148" s="40"/>
      <c r="B148" s="41"/>
      <c r="C148" s="42"/>
      <c r="D148" s="243" t="s">
        <v>268</v>
      </c>
      <c r="E148" s="42"/>
      <c r="F148" s="244" t="s">
        <v>1899</v>
      </c>
      <c r="G148" s="42"/>
      <c r="H148" s="42"/>
      <c r="I148" s="150"/>
      <c r="J148" s="42"/>
      <c r="K148" s="42"/>
      <c r="L148" s="46"/>
      <c r="M148" s="245"/>
      <c r="N148" s="246"/>
      <c r="O148" s="86"/>
      <c r="P148" s="86"/>
      <c r="Q148" s="86"/>
      <c r="R148" s="86"/>
      <c r="S148" s="86"/>
      <c r="T148" s="87"/>
      <c r="U148" s="40"/>
      <c r="V148" s="40"/>
      <c r="W148" s="40"/>
      <c r="X148" s="40"/>
      <c r="Y148" s="40"/>
      <c r="Z148" s="40"/>
      <c r="AA148" s="40"/>
      <c r="AB148" s="40"/>
      <c r="AC148" s="40"/>
      <c r="AD148" s="40"/>
      <c r="AE148" s="40"/>
      <c r="AT148" s="19" t="s">
        <v>268</v>
      </c>
      <c r="AU148" s="19" t="s">
        <v>83</v>
      </c>
    </row>
    <row r="149" s="2" customFormat="1" ht="21.75" customHeight="1">
      <c r="A149" s="40"/>
      <c r="B149" s="41"/>
      <c r="C149" s="230" t="s">
        <v>419</v>
      </c>
      <c r="D149" s="230" t="s">
        <v>261</v>
      </c>
      <c r="E149" s="231" t="s">
        <v>1900</v>
      </c>
      <c r="F149" s="232" t="s">
        <v>1901</v>
      </c>
      <c r="G149" s="233" t="s">
        <v>449</v>
      </c>
      <c r="H149" s="234">
        <v>20</v>
      </c>
      <c r="I149" s="235"/>
      <c r="J149" s="236">
        <f>ROUND(I149*H149,2)</f>
        <v>0</v>
      </c>
      <c r="K149" s="232" t="s">
        <v>265</v>
      </c>
      <c r="L149" s="46"/>
      <c r="M149" s="237" t="s">
        <v>21</v>
      </c>
      <c r="N149" s="238" t="s">
        <v>46</v>
      </c>
      <c r="O149" s="86"/>
      <c r="P149" s="239">
        <f>O149*H149</f>
        <v>0</v>
      </c>
      <c r="Q149" s="239">
        <v>0.00066</v>
      </c>
      <c r="R149" s="239">
        <f>Q149*H149</f>
        <v>0.0132</v>
      </c>
      <c r="S149" s="239">
        <v>0</v>
      </c>
      <c r="T149" s="240">
        <f>S149*H149</f>
        <v>0</v>
      </c>
      <c r="U149" s="40"/>
      <c r="V149" s="40"/>
      <c r="W149" s="40"/>
      <c r="X149" s="40"/>
      <c r="Y149" s="40"/>
      <c r="Z149" s="40"/>
      <c r="AA149" s="40"/>
      <c r="AB149" s="40"/>
      <c r="AC149" s="40"/>
      <c r="AD149" s="40"/>
      <c r="AE149" s="40"/>
      <c r="AR149" s="241" t="s">
        <v>355</v>
      </c>
      <c r="AT149" s="241" t="s">
        <v>261</v>
      </c>
      <c r="AU149" s="241" t="s">
        <v>83</v>
      </c>
      <c r="AY149" s="19" t="s">
        <v>259</v>
      </c>
      <c r="BE149" s="242">
        <f>IF(N149="základní",J149,0)</f>
        <v>0</v>
      </c>
      <c r="BF149" s="242">
        <f>IF(N149="snížená",J149,0)</f>
        <v>0</v>
      </c>
      <c r="BG149" s="242">
        <f>IF(N149="zákl. přenesená",J149,0)</f>
        <v>0</v>
      </c>
      <c r="BH149" s="242">
        <f>IF(N149="sníž. přenesená",J149,0)</f>
        <v>0</v>
      </c>
      <c r="BI149" s="242">
        <f>IF(N149="nulová",J149,0)</f>
        <v>0</v>
      </c>
      <c r="BJ149" s="19" t="s">
        <v>83</v>
      </c>
      <c r="BK149" s="242">
        <f>ROUND(I149*H149,2)</f>
        <v>0</v>
      </c>
      <c r="BL149" s="19" t="s">
        <v>355</v>
      </c>
      <c r="BM149" s="241" t="s">
        <v>1902</v>
      </c>
    </row>
    <row r="150" s="2" customFormat="1">
      <c r="A150" s="40"/>
      <c r="B150" s="41"/>
      <c r="C150" s="42"/>
      <c r="D150" s="243" t="s">
        <v>268</v>
      </c>
      <c r="E150" s="42"/>
      <c r="F150" s="244" t="s">
        <v>1899</v>
      </c>
      <c r="G150" s="42"/>
      <c r="H150" s="42"/>
      <c r="I150" s="150"/>
      <c r="J150" s="42"/>
      <c r="K150" s="42"/>
      <c r="L150" s="46"/>
      <c r="M150" s="245"/>
      <c r="N150" s="246"/>
      <c r="O150" s="86"/>
      <c r="P150" s="86"/>
      <c r="Q150" s="86"/>
      <c r="R150" s="86"/>
      <c r="S150" s="86"/>
      <c r="T150" s="87"/>
      <c r="U150" s="40"/>
      <c r="V150" s="40"/>
      <c r="W150" s="40"/>
      <c r="X150" s="40"/>
      <c r="Y150" s="40"/>
      <c r="Z150" s="40"/>
      <c r="AA150" s="40"/>
      <c r="AB150" s="40"/>
      <c r="AC150" s="40"/>
      <c r="AD150" s="40"/>
      <c r="AE150" s="40"/>
      <c r="AT150" s="19" t="s">
        <v>268</v>
      </c>
      <c r="AU150" s="19" t="s">
        <v>83</v>
      </c>
    </row>
    <row r="151" s="2" customFormat="1" ht="21.75" customHeight="1">
      <c r="A151" s="40"/>
      <c r="B151" s="41"/>
      <c r="C151" s="230" t="s">
        <v>424</v>
      </c>
      <c r="D151" s="230" t="s">
        <v>261</v>
      </c>
      <c r="E151" s="231" t="s">
        <v>1903</v>
      </c>
      <c r="F151" s="232" t="s">
        <v>1904</v>
      </c>
      <c r="G151" s="233" t="s">
        <v>449</v>
      </c>
      <c r="H151" s="234">
        <v>25</v>
      </c>
      <c r="I151" s="235"/>
      <c r="J151" s="236">
        <f>ROUND(I151*H151,2)</f>
        <v>0</v>
      </c>
      <c r="K151" s="232" t="s">
        <v>265</v>
      </c>
      <c r="L151" s="46"/>
      <c r="M151" s="237" t="s">
        <v>21</v>
      </c>
      <c r="N151" s="238" t="s">
        <v>46</v>
      </c>
      <c r="O151" s="86"/>
      <c r="P151" s="239">
        <f>O151*H151</f>
        <v>0</v>
      </c>
      <c r="Q151" s="239">
        <v>0.00091</v>
      </c>
      <c r="R151" s="239">
        <f>Q151*H151</f>
        <v>0.022749999999999999</v>
      </c>
      <c r="S151" s="239">
        <v>0</v>
      </c>
      <c r="T151" s="240">
        <f>S151*H151</f>
        <v>0</v>
      </c>
      <c r="U151" s="40"/>
      <c r="V151" s="40"/>
      <c r="W151" s="40"/>
      <c r="X151" s="40"/>
      <c r="Y151" s="40"/>
      <c r="Z151" s="40"/>
      <c r="AA151" s="40"/>
      <c r="AB151" s="40"/>
      <c r="AC151" s="40"/>
      <c r="AD151" s="40"/>
      <c r="AE151" s="40"/>
      <c r="AR151" s="241" t="s">
        <v>355</v>
      </c>
      <c r="AT151" s="241" t="s">
        <v>261</v>
      </c>
      <c r="AU151" s="241" t="s">
        <v>83</v>
      </c>
      <c r="AY151" s="19" t="s">
        <v>259</v>
      </c>
      <c r="BE151" s="242">
        <f>IF(N151="základní",J151,0)</f>
        <v>0</v>
      </c>
      <c r="BF151" s="242">
        <f>IF(N151="snížená",J151,0)</f>
        <v>0</v>
      </c>
      <c r="BG151" s="242">
        <f>IF(N151="zákl. přenesená",J151,0)</f>
        <v>0</v>
      </c>
      <c r="BH151" s="242">
        <f>IF(N151="sníž. přenesená",J151,0)</f>
        <v>0</v>
      </c>
      <c r="BI151" s="242">
        <f>IF(N151="nulová",J151,0)</f>
        <v>0</v>
      </c>
      <c r="BJ151" s="19" t="s">
        <v>83</v>
      </c>
      <c r="BK151" s="242">
        <f>ROUND(I151*H151,2)</f>
        <v>0</v>
      </c>
      <c r="BL151" s="19" t="s">
        <v>355</v>
      </c>
      <c r="BM151" s="241" t="s">
        <v>1905</v>
      </c>
    </row>
    <row r="152" s="2" customFormat="1">
      <c r="A152" s="40"/>
      <c r="B152" s="41"/>
      <c r="C152" s="42"/>
      <c r="D152" s="243" t="s">
        <v>268</v>
      </c>
      <c r="E152" s="42"/>
      <c r="F152" s="244" t="s">
        <v>1899</v>
      </c>
      <c r="G152" s="42"/>
      <c r="H152" s="42"/>
      <c r="I152" s="150"/>
      <c r="J152" s="42"/>
      <c r="K152" s="42"/>
      <c r="L152" s="46"/>
      <c r="M152" s="245"/>
      <c r="N152" s="246"/>
      <c r="O152" s="86"/>
      <c r="P152" s="86"/>
      <c r="Q152" s="86"/>
      <c r="R152" s="86"/>
      <c r="S152" s="86"/>
      <c r="T152" s="87"/>
      <c r="U152" s="40"/>
      <c r="V152" s="40"/>
      <c r="W152" s="40"/>
      <c r="X152" s="40"/>
      <c r="Y152" s="40"/>
      <c r="Z152" s="40"/>
      <c r="AA152" s="40"/>
      <c r="AB152" s="40"/>
      <c r="AC152" s="40"/>
      <c r="AD152" s="40"/>
      <c r="AE152" s="40"/>
      <c r="AT152" s="19" t="s">
        <v>268</v>
      </c>
      <c r="AU152" s="19" t="s">
        <v>83</v>
      </c>
    </row>
    <row r="153" s="2" customFormat="1" ht="21.75" customHeight="1">
      <c r="A153" s="40"/>
      <c r="B153" s="41"/>
      <c r="C153" s="230" t="s">
        <v>429</v>
      </c>
      <c r="D153" s="230" t="s">
        <v>261</v>
      </c>
      <c r="E153" s="231" t="s">
        <v>1906</v>
      </c>
      <c r="F153" s="232" t="s">
        <v>1907</v>
      </c>
      <c r="G153" s="233" t="s">
        <v>449</v>
      </c>
      <c r="H153" s="234">
        <v>45</v>
      </c>
      <c r="I153" s="235"/>
      <c r="J153" s="236">
        <f>ROUND(I153*H153,2)</f>
        <v>0</v>
      </c>
      <c r="K153" s="232" t="s">
        <v>265</v>
      </c>
      <c r="L153" s="46"/>
      <c r="M153" s="237" t="s">
        <v>21</v>
      </c>
      <c r="N153" s="238" t="s">
        <v>46</v>
      </c>
      <c r="O153" s="86"/>
      <c r="P153" s="239">
        <f>O153*H153</f>
        <v>0</v>
      </c>
      <c r="Q153" s="239">
        <v>0.0011900000000000001</v>
      </c>
      <c r="R153" s="239">
        <f>Q153*H153</f>
        <v>0.05355</v>
      </c>
      <c r="S153" s="239">
        <v>0</v>
      </c>
      <c r="T153" s="240">
        <f>S153*H153</f>
        <v>0</v>
      </c>
      <c r="U153" s="40"/>
      <c r="V153" s="40"/>
      <c r="W153" s="40"/>
      <c r="X153" s="40"/>
      <c r="Y153" s="40"/>
      <c r="Z153" s="40"/>
      <c r="AA153" s="40"/>
      <c r="AB153" s="40"/>
      <c r="AC153" s="40"/>
      <c r="AD153" s="40"/>
      <c r="AE153" s="40"/>
      <c r="AR153" s="241" t="s">
        <v>355</v>
      </c>
      <c r="AT153" s="241" t="s">
        <v>261</v>
      </c>
      <c r="AU153" s="241" t="s">
        <v>83</v>
      </c>
      <c r="AY153" s="19" t="s">
        <v>259</v>
      </c>
      <c r="BE153" s="242">
        <f>IF(N153="základní",J153,0)</f>
        <v>0</v>
      </c>
      <c r="BF153" s="242">
        <f>IF(N153="snížená",J153,0)</f>
        <v>0</v>
      </c>
      <c r="BG153" s="242">
        <f>IF(N153="zákl. přenesená",J153,0)</f>
        <v>0</v>
      </c>
      <c r="BH153" s="242">
        <f>IF(N153="sníž. přenesená",J153,0)</f>
        <v>0</v>
      </c>
      <c r="BI153" s="242">
        <f>IF(N153="nulová",J153,0)</f>
        <v>0</v>
      </c>
      <c r="BJ153" s="19" t="s">
        <v>83</v>
      </c>
      <c r="BK153" s="242">
        <f>ROUND(I153*H153,2)</f>
        <v>0</v>
      </c>
      <c r="BL153" s="19" t="s">
        <v>355</v>
      </c>
      <c r="BM153" s="241" t="s">
        <v>1908</v>
      </c>
    </row>
    <row r="154" s="2" customFormat="1">
      <c r="A154" s="40"/>
      <c r="B154" s="41"/>
      <c r="C154" s="42"/>
      <c r="D154" s="243" t="s">
        <v>268</v>
      </c>
      <c r="E154" s="42"/>
      <c r="F154" s="244" t="s">
        <v>1899</v>
      </c>
      <c r="G154" s="42"/>
      <c r="H154" s="42"/>
      <c r="I154" s="150"/>
      <c r="J154" s="42"/>
      <c r="K154" s="42"/>
      <c r="L154" s="46"/>
      <c r="M154" s="245"/>
      <c r="N154" s="246"/>
      <c r="O154" s="86"/>
      <c r="P154" s="86"/>
      <c r="Q154" s="86"/>
      <c r="R154" s="86"/>
      <c r="S154" s="86"/>
      <c r="T154" s="87"/>
      <c r="U154" s="40"/>
      <c r="V154" s="40"/>
      <c r="W154" s="40"/>
      <c r="X154" s="40"/>
      <c r="Y154" s="40"/>
      <c r="Z154" s="40"/>
      <c r="AA154" s="40"/>
      <c r="AB154" s="40"/>
      <c r="AC154" s="40"/>
      <c r="AD154" s="40"/>
      <c r="AE154" s="40"/>
      <c r="AT154" s="19" t="s">
        <v>268</v>
      </c>
      <c r="AU154" s="19" t="s">
        <v>83</v>
      </c>
    </row>
    <row r="155" s="2" customFormat="1" ht="21.75" customHeight="1">
      <c r="A155" s="40"/>
      <c r="B155" s="41"/>
      <c r="C155" s="230" t="s">
        <v>437</v>
      </c>
      <c r="D155" s="230" t="s">
        <v>261</v>
      </c>
      <c r="E155" s="231" t="s">
        <v>1909</v>
      </c>
      <c r="F155" s="232" t="s">
        <v>1910</v>
      </c>
      <c r="G155" s="233" t="s">
        <v>449</v>
      </c>
      <c r="H155" s="234">
        <v>10</v>
      </c>
      <c r="I155" s="235"/>
      <c r="J155" s="236">
        <f>ROUND(I155*H155,2)</f>
        <v>0</v>
      </c>
      <c r="K155" s="232" t="s">
        <v>265</v>
      </c>
      <c r="L155" s="46"/>
      <c r="M155" s="237" t="s">
        <v>21</v>
      </c>
      <c r="N155" s="238" t="s">
        <v>46</v>
      </c>
      <c r="O155" s="86"/>
      <c r="P155" s="239">
        <f>O155*H155</f>
        <v>0</v>
      </c>
      <c r="Q155" s="239">
        <v>0.00069999999999999999</v>
      </c>
      <c r="R155" s="239">
        <f>Q155*H155</f>
        <v>0.0070000000000000001</v>
      </c>
      <c r="S155" s="239">
        <v>0</v>
      </c>
      <c r="T155" s="240">
        <f>S155*H155</f>
        <v>0</v>
      </c>
      <c r="U155" s="40"/>
      <c r="V155" s="40"/>
      <c r="W155" s="40"/>
      <c r="X155" s="40"/>
      <c r="Y155" s="40"/>
      <c r="Z155" s="40"/>
      <c r="AA155" s="40"/>
      <c r="AB155" s="40"/>
      <c r="AC155" s="40"/>
      <c r="AD155" s="40"/>
      <c r="AE155" s="40"/>
      <c r="AR155" s="241" t="s">
        <v>355</v>
      </c>
      <c r="AT155" s="241" t="s">
        <v>261</v>
      </c>
      <c r="AU155" s="241" t="s">
        <v>83</v>
      </c>
      <c r="AY155" s="19" t="s">
        <v>259</v>
      </c>
      <c r="BE155" s="242">
        <f>IF(N155="základní",J155,0)</f>
        <v>0</v>
      </c>
      <c r="BF155" s="242">
        <f>IF(N155="snížená",J155,0)</f>
        <v>0</v>
      </c>
      <c r="BG155" s="242">
        <f>IF(N155="zákl. přenesená",J155,0)</f>
        <v>0</v>
      </c>
      <c r="BH155" s="242">
        <f>IF(N155="sníž. přenesená",J155,0)</f>
        <v>0</v>
      </c>
      <c r="BI155" s="242">
        <f>IF(N155="nulová",J155,0)</f>
        <v>0</v>
      </c>
      <c r="BJ155" s="19" t="s">
        <v>83</v>
      </c>
      <c r="BK155" s="242">
        <f>ROUND(I155*H155,2)</f>
        <v>0</v>
      </c>
      <c r="BL155" s="19" t="s">
        <v>355</v>
      </c>
      <c r="BM155" s="241" t="s">
        <v>1911</v>
      </c>
    </row>
    <row r="156" s="2" customFormat="1">
      <c r="A156" s="40"/>
      <c r="B156" s="41"/>
      <c r="C156" s="42"/>
      <c r="D156" s="243" t="s">
        <v>268</v>
      </c>
      <c r="E156" s="42"/>
      <c r="F156" s="244" t="s">
        <v>1899</v>
      </c>
      <c r="G156" s="42"/>
      <c r="H156" s="42"/>
      <c r="I156" s="150"/>
      <c r="J156" s="42"/>
      <c r="K156" s="42"/>
      <c r="L156" s="46"/>
      <c r="M156" s="245"/>
      <c r="N156" s="246"/>
      <c r="O156" s="86"/>
      <c r="P156" s="86"/>
      <c r="Q156" s="86"/>
      <c r="R156" s="86"/>
      <c r="S156" s="86"/>
      <c r="T156" s="87"/>
      <c r="U156" s="40"/>
      <c r="V156" s="40"/>
      <c r="W156" s="40"/>
      <c r="X156" s="40"/>
      <c r="Y156" s="40"/>
      <c r="Z156" s="40"/>
      <c r="AA156" s="40"/>
      <c r="AB156" s="40"/>
      <c r="AC156" s="40"/>
      <c r="AD156" s="40"/>
      <c r="AE156" s="40"/>
      <c r="AT156" s="19" t="s">
        <v>268</v>
      </c>
      <c r="AU156" s="19" t="s">
        <v>83</v>
      </c>
    </row>
    <row r="157" s="2" customFormat="1" ht="21.75" customHeight="1">
      <c r="A157" s="40"/>
      <c r="B157" s="41"/>
      <c r="C157" s="230" t="s">
        <v>442</v>
      </c>
      <c r="D157" s="230" t="s">
        <v>261</v>
      </c>
      <c r="E157" s="231" t="s">
        <v>1912</v>
      </c>
      <c r="F157" s="232" t="s">
        <v>1913</v>
      </c>
      <c r="G157" s="233" t="s">
        <v>449</v>
      </c>
      <c r="H157" s="234">
        <v>20</v>
      </c>
      <c r="I157" s="235"/>
      <c r="J157" s="236">
        <f>ROUND(I157*H157,2)</f>
        <v>0</v>
      </c>
      <c r="K157" s="232" t="s">
        <v>265</v>
      </c>
      <c r="L157" s="46"/>
      <c r="M157" s="237" t="s">
        <v>21</v>
      </c>
      <c r="N157" s="238" t="s">
        <v>46</v>
      </c>
      <c r="O157" s="86"/>
      <c r="P157" s="239">
        <f>O157*H157</f>
        <v>0</v>
      </c>
      <c r="Q157" s="239">
        <v>0.00077999999999999999</v>
      </c>
      <c r="R157" s="239">
        <f>Q157*H157</f>
        <v>0.015599999999999999</v>
      </c>
      <c r="S157" s="239">
        <v>0</v>
      </c>
      <c r="T157" s="240">
        <f>S157*H157</f>
        <v>0</v>
      </c>
      <c r="U157" s="40"/>
      <c r="V157" s="40"/>
      <c r="W157" s="40"/>
      <c r="X157" s="40"/>
      <c r="Y157" s="40"/>
      <c r="Z157" s="40"/>
      <c r="AA157" s="40"/>
      <c r="AB157" s="40"/>
      <c r="AC157" s="40"/>
      <c r="AD157" s="40"/>
      <c r="AE157" s="40"/>
      <c r="AR157" s="241" t="s">
        <v>355</v>
      </c>
      <c r="AT157" s="241" t="s">
        <v>261</v>
      </c>
      <c r="AU157" s="241" t="s">
        <v>83</v>
      </c>
      <c r="AY157" s="19" t="s">
        <v>259</v>
      </c>
      <c r="BE157" s="242">
        <f>IF(N157="základní",J157,0)</f>
        <v>0</v>
      </c>
      <c r="BF157" s="242">
        <f>IF(N157="snížená",J157,0)</f>
        <v>0</v>
      </c>
      <c r="BG157" s="242">
        <f>IF(N157="zákl. přenesená",J157,0)</f>
        <v>0</v>
      </c>
      <c r="BH157" s="242">
        <f>IF(N157="sníž. přenesená",J157,0)</f>
        <v>0</v>
      </c>
      <c r="BI157" s="242">
        <f>IF(N157="nulová",J157,0)</f>
        <v>0</v>
      </c>
      <c r="BJ157" s="19" t="s">
        <v>83</v>
      </c>
      <c r="BK157" s="242">
        <f>ROUND(I157*H157,2)</f>
        <v>0</v>
      </c>
      <c r="BL157" s="19" t="s">
        <v>355</v>
      </c>
      <c r="BM157" s="241" t="s">
        <v>1914</v>
      </c>
    </row>
    <row r="158" s="2" customFormat="1">
      <c r="A158" s="40"/>
      <c r="B158" s="41"/>
      <c r="C158" s="42"/>
      <c r="D158" s="243" t="s">
        <v>268</v>
      </c>
      <c r="E158" s="42"/>
      <c r="F158" s="244" t="s">
        <v>1899</v>
      </c>
      <c r="G158" s="42"/>
      <c r="H158" s="42"/>
      <c r="I158" s="150"/>
      <c r="J158" s="42"/>
      <c r="K158" s="42"/>
      <c r="L158" s="46"/>
      <c r="M158" s="245"/>
      <c r="N158" s="246"/>
      <c r="O158" s="86"/>
      <c r="P158" s="86"/>
      <c r="Q158" s="86"/>
      <c r="R158" s="86"/>
      <c r="S158" s="86"/>
      <c r="T158" s="87"/>
      <c r="U158" s="40"/>
      <c r="V158" s="40"/>
      <c r="W158" s="40"/>
      <c r="X158" s="40"/>
      <c r="Y158" s="40"/>
      <c r="Z158" s="40"/>
      <c r="AA158" s="40"/>
      <c r="AB158" s="40"/>
      <c r="AC158" s="40"/>
      <c r="AD158" s="40"/>
      <c r="AE158" s="40"/>
      <c r="AT158" s="19" t="s">
        <v>268</v>
      </c>
      <c r="AU158" s="19" t="s">
        <v>83</v>
      </c>
    </row>
    <row r="159" s="2" customFormat="1" ht="21.75" customHeight="1">
      <c r="A159" s="40"/>
      <c r="B159" s="41"/>
      <c r="C159" s="230" t="s">
        <v>446</v>
      </c>
      <c r="D159" s="230" t="s">
        <v>261</v>
      </c>
      <c r="E159" s="231" t="s">
        <v>1915</v>
      </c>
      <c r="F159" s="232" t="s">
        <v>1916</v>
      </c>
      <c r="G159" s="233" t="s">
        <v>449</v>
      </c>
      <c r="H159" s="234">
        <v>20</v>
      </c>
      <c r="I159" s="235"/>
      <c r="J159" s="236">
        <f>ROUND(I159*H159,2)</f>
        <v>0</v>
      </c>
      <c r="K159" s="232" t="s">
        <v>265</v>
      </c>
      <c r="L159" s="46"/>
      <c r="M159" s="237" t="s">
        <v>21</v>
      </c>
      <c r="N159" s="238" t="s">
        <v>46</v>
      </c>
      <c r="O159" s="86"/>
      <c r="P159" s="239">
        <f>O159*H159</f>
        <v>0</v>
      </c>
      <c r="Q159" s="239">
        <v>0.00096000000000000002</v>
      </c>
      <c r="R159" s="239">
        <f>Q159*H159</f>
        <v>0.019200000000000002</v>
      </c>
      <c r="S159" s="239">
        <v>0</v>
      </c>
      <c r="T159" s="240">
        <f>S159*H159</f>
        <v>0</v>
      </c>
      <c r="U159" s="40"/>
      <c r="V159" s="40"/>
      <c r="W159" s="40"/>
      <c r="X159" s="40"/>
      <c r="Y159" s="40"/>
      <c r="Z159" s="40"/>
      <c r="AA159" s="40"/>
      <c r="AB159" s="40"/>
      <c r="AC159" s="40"/>
      <c r="AD159" s="40"/>
      <c r="AE159" s="40"/>
      <c r="AR159" s="241" t="s">
        <v>355</v>
      </c>
      <c r="AT159" s="241" t="s">
        <v>261</v>
      </c>
      <c r="AU159" s="241" t="s">
        <v>83</v>
      </c>
      <c r="AY159" s="19" t="s">
        <v>259</v>
      </c>
      <c r="BE159" s="242">
        <f>IF(N159="základní",J159,0)</f>
        <v>0</v>
      </c>
      <c r="BF159" s="242">
        <f>IF(N159="snížená",J159,0)</f>
        <v>0</v>
      </c>
      <c r="BG159" s="242">
        <f>IF(N159="zákl. přenesená",J159,0)</f>
        <v>0</v>
      </c>
      <c r="BH159" s="242">
        <f>IF(N159="sníž. přenesená",J159,0)</f>
        <v>0</v>
      </c>
      <c r="BI159" s="242">
        <f>IF(N159="nulová",J159,0)</f>
        <v>0</v>
      </c>
      <c r="BJ159" s="19" t="s">
        <v>83</v>
      </c>
      <c r="BK159" s="242">
        <f>ROUND(I159*H159,2)</f>
        <v>0</v>
      </c>
      <c r="BL159" s="19" t="s">
        <v>355</v>
      </c>
      <c r="BM159" s="241" t="s">
        <v>1917</v>
      </c>
    </row>
    <row r="160" s="2" customFormat="1">
      <c r="A160" s="40"/>
      <c r="B160" s="41"/>
      <c r="C160" s="42"/>
      <c r="D160" s="243" t="s">
        <v>268</v>
      </c>
      <c r="E160" s="42"/>
      <c r="F160" s="244" t="s">
        <v>1899</v>
      </c>
      <c r="G160" s="42"/>
      <c r="H160" s="42"/>
      <c r="I160" s="150"/>
      <c r="J160" s="42"/>
      <c r="K160" s="42"/>
      <c r="L160" s="46"/>
      <c r="M160" s="245"/>
      <c r="N160" s="246"/>
      <c r="O160" s="86"/>
      <c r="P160" s="86"/>
      <c r="Q160" s="86"/>
      <c r="R160" s="86"/>
      <c r="S160" s="86"/>
      <c r="T160" s="87"/>
      <c r="U160" s="40"/>
      <c r="V160" s="40"/>
      <c r="W160" s="40"/>
      <c r="X160" s="40"/>
      <c r="Y160" s="40"/>
      <c r="Z160" s="40"/>
      <c r="AA160" s="40"/>
      <c r="AB160" s="40"/>
      <c r="AC160" s="40"/>
      <c r="AD160" s="40"/>
      <c r="AE160" s="40"/>
      <c r="AT160" s="19" t="s">
        <v>268</v>
      </c>
      <c r="AU160" s="19" t="s">
        <v>83</v>
      </c>
    </row>
    <row r="161" s="2" customFormat="1" ht="44.25" customHeight="1">
      <c r="A161" s="40"/>
      <c r="B161" s="41"/>
      <c r="C161" s="230" t="s">
        <v>455</v>
      </c>
      <c r="D161" s="230" t="s">
        <v>261</v>
      </c>
      <c r="E161" s="231" t="s">
        <v>1918</v>
      </c>
      <c r="F161" s="232" t="s">
        <v>1919</v>
      </c>
      <c r="G161" s="233" t="s">
        <v>449</v>
      </c>
      <c r="H161" s="234">
        <v>32</v>
      </c>
      <c r="I161" s="235"/>
      <c r="J161" s="236">
        <f>ROUND(I161*H161,2)</f>
        <v>0</v>
      </c>
      <c r="K161" s="232" t="s">
        <v>265</v>
      </c>
      <c r="L161" s="46"/>
      <c r="M161" s="237" t="s">
        <v>21</v>
      </c>
      <c r="N161" s="238" t="s">
        <v>46</v>
      </c>
      <c r="O161" s="86"/>
      <c r="P161" s="239">
        <f>O161*H161</f>
        <v>0</v>
      </c>
      <c r="Q161" s="239">
        <v>5.0000000000000002E-05</v>
      </c>
      <c r="R161" s="239">
        <f>Q161*H161</f>
        <v>0.0016000000000000001</v>
      </c>
      <c r="S161" s="239">
        <v>0</v>
      </c>
      <c r="T161" s="240">
        <f>S161*H161</f>
        <v>0</v>
      </c>
      <c r="U161" s="40"/>
      <c r="V161" s="40"/>
      <c r="W161" s="40"/>
      <c r="X161" s="40"/>
      <c r="Y161" s="40"/>
      <c r="Z161" s="40"/>
      <c r="AA161" s="40"/>
      <c r="AB161" s="40"/>
      <c r="AC161" s="40"/>
      <c r="AD161" s="40"/>
      <c r="AE161" s="40"/>
      <c r="AR161" s="241" t="s">
        <v>355</v>
      </c>
      <c r="AT161" s="241" t="s">
        <v>261</v>
      </c>
      <c r="AU161" s="241" t="s">
        <v>83</v>
      </c>
      <c r="AY161" s="19" t="s">
        <v>259</v>
      </c>
      <c r="BE161" s="242">
        <f>IF(N161="základní",J161,0)</f>
        <v>0</v>
      </c>
      <c r="BF161" s="242">
        <f>IF(N161="snížená",J161,0)</f>
        <v>0</v>
      </c>
      <c r="BG161" s="242">
        <f>IF(N161="zákl. přenesená",J161,0)</f>
        <v>0</v>
      </c>
      <c r="BH161" s="242">
        <f>IF(N161="sníž. přenesená",J161,0)</f>
        <v>0</v>
      </c>
      <c r="BI161" s="242">
        <f>IF(N161="nulová",J161,0)</f>
        <v>0</v>
      </c>
      <c r="BJ161" s="19" t="s">
        <v>83</v>
      </c>
      <c r="BK161" s="242">
        <f>ROUND(I161*H161,2)</f>
        <v>0</v>
      </c>
      <c r="BL161" s="19" t="s">
        <v>355</v>
      </c>
      <c r="BM161" s="241" t="s">
        <v>1920</v>
      </c>
    </row>
    <row r="162" s="2" customFormat="1">
      <c r="A162" s="40"/>
      <c r="B162" s="41"/>
      <c r="C162" s="42"/>
      <c r="D162" s="243" t="s">
        <v>268</v>
      </c>
      <c r="E162" s="42"/>
      <c r="F162" s="244" t="s">
        <v>1921</v>
      </c>
      <c r="G162" s="42"/>
      <c r="H162" s="42"/>
      <c r="I162" s="150"/>
      <c r="J162" s="42"/>
      <c r="K162" s="42"/>
      <c r="L162" s="46"/>
      <c r="M162" s="245"/>
      <c r="N162" s="246"/>
      <c r="O162" s="86"/>
      <c r="P162" s="86"/>
      <c r="Q162" s="86"/>
      <c r="R162" s="86"/>
      <c r="S162" s="86"/>
      <c r="T162" s="87"/>
      <c r="U162" s="40"/>
      <c r="V162" s="40"/>
      <c r="W162" s="40"/>
      <c r="X162" s="40"/>
      <c r="Y162" s="40"/>
      <c r="Z162" s="40"/>
      <c r="AA162" s="40"/>
      <c r="AB162" s="40"/>
      <c r="AC162" s="40"/>
      <c r="AD162" s="40"/>
      <c r="AE162" s="40"/>
      <c r="AT162" s="19" t="s">
        <v>268</v>
      </c>
      <c r="AU162" s="19" t="s">
        <v>83</v>
      </c>
    </row>
    <row r="163" s="2" customFormat="1" ht="44.25" customHeight="1">
      <c r="A163" s="40"/>
      <c r="B163" s="41"/>
      <c r="C163" s="230" t="s">
        <v>462</v>
      </c>
      <c r="D163" s="230" t="s">
        <v>261</v>
      </c>
      <c r="E163" s="231" t="s">
        <v>1922</v>
      </c>
      <c r="F163" s="232" t="s">
        <v>1923</v>
      </c>
      <c r="G163" s="233" t="s">
        <v>449</v>
      </c>
      <c r="H163" s="234">
        <v>60</v>
      </c>
      <c r="I163" s="235"/>
      <c r="J163" s="236">
        <f>ROUND(I163*H163,2)</f>
        <v>0</v>
      </c>
      <c r="K163" s="232" t="s">
        <v>265</v>
      </c>
      <c r="L163" s="46"/>
      <c r="M163" s="237" t="s">
        <v>21</v>
      </c>
      <c r="N163" s="238" t="s">
        <v>46</v>
      </c>
      <c r="O163" s="86"/>
      <c r="P163" s="239">
        <f>O163*H163</f>
        <v>0</v>
      </c>
      <c r="Q163" s="239">
        <v>6.9999999999999994E-05</v>
      </c>
      <c r="R163" s="239">
        <f>Q163*H163</f>
        <v>0.0041999999999999997</v>
      </c>
      <c r="S163" s="239">
        <v>0</v>
      </c>
      <c r="T163" s="240">
        <f>S163*H163</f>
        <v>0</v>
      </c>
      <c r="U163" s="40"/>
      <c r="V163" s="40"/>
      <c r="W163" s="40"/>
      <c r="X163" s="40"/>
      <c r="Y163" s="40"/>
      <c r="Z163" s="40"/>
      <c r="AA163" s="40"/>
      <c r="AB163" s="40"/>
      <c r="AC163" s="40"/>
      <c r="AD163" s="40"/>
      <c r="AE163" s="40"/>
      <c r="AR163" s="241" t="s">
        <v>355</v>
      </c>
      <c r="AT163" s="241" t="s">
        <v>261</v>
      </c>
      <c r="AU163" s="241" t="s">
        <v>83</v>
      </c>
      <c r="AY163" s="19" t="s">
        <v>259</v>
      </c>
      <c r="BE163" s="242">
        <f>IF(N163="základní",J163,0)</f>
        <v>0</v>
      </c>
      <c r="BF163" s="242">
        <f>IF(N163="snížená",J163,0)</f>
        <v>0</v>
      </c>
      <c r="BG163" s="242">
        <f>IF(N163="zákl. přenesená",J163,0)</f>
        <v>0</v>
      </c>
      <c r="BH163" s="242">
        <f>IF(N163="sníž. přenesená",J163,0)</f>
        <v>0</v>
      </c>
      <c r="BI163" s="242">
        <f>IF(N163="nulová",J163,0)</f>
        <v>0</v>
      </c>
      <c r="BJ163" s="19" t="s">
        <v>83</v>
      </c>
      <c r="BK163" s="242">
        <f>ROUND(I163*H163,2)</f>
        <v>0</v>
      </c>
      <c r="BL163" s="19" t="s">
        <v>355</v>
      </c>
      <c r="BM163" s="241" t="s">
        <v>1924</v>
      </c>
    </row>
    <row r="164" s="2" customFormat="1">
      <c r="A164" s="40"/>
      <c r="B164" s="41"/>
      <c r="C164" s="42"/>
      <c r="D164" s="243" t="s">
        <v>268</v>
      </c>
      <c r="E164" s="42"/>
      <c r="F164" s="244" t="s">
        <v>1921</v>
      </c>
      <c r="G164" s="42"/>
      <c r="H164" s="42"/>
      <c r="I164" s="150"/>
      <c r="J164" s="42"/>
      <c r="K164" s="42"/>
      <c r="L164" s="46"/>
      <c r="M164" s="245"/>
      <c r="N164" s="246"/>
      <c r="O164" s="86"/>
      <c r="P164" s="86"/>
      <c r="Q164" s="86"/>
      <c r="R164" s="86"/>
      <c r="S164" s="86"/>
      <c r="T164" s="87"/>
      <c r="U164" s="40"/>
      <c r="V164" s="40"/>
      <c r="W164" s="40"/>
      <c r="X164" s="40"/>
      <c r="Y164" s="40"/>
      <c r="Z164" s="40"/>
      <c r="AA164" s="40"/>
      <c r="AB164" s="40"/>
      <c r="AC164" s="40"/>
      <c r="AD164" s="40"/>
      <c r="AE164" s="40"/>
      <c r="AT164" s="19" t="s">
        <v>268</v>
      </c>
      <c r="AU164" s="19" t="s">
        <v>83</v>
      </c>
    </row>
    <row r="165" s="2" customFormat="1" ht="44.25" customHeight="1">
      <c r="A165" s="40"/>
      <c r="B165" s="41"/>
      <c r="C165" s="230" t="s">
        <v>467</v>
      </c>
      <c r="D165" s="230" t="s">
        <v>261</v>
      </c>
      <c r="E165" s="231" t="s">
        <v>1925</v>
      </c>
      <c r="F165" s="232" t="s">
        <v>1926</v>
      </c>
      <c r="G165" s="233" t="s">
        <v>449</v>
      </c>
      <c r="H165" s="234">
        <v>30</v>
      </c>
      <c r="I165" s="235"/>
      <c r="J165" s="236">
        <f>ROUND(I165*H165,2)</f>
        <v>0</v>
      </c>
      <c r="K165" s="232" t="s">
        <v>265</v>
      </c>
      <c r="L165" s="46"/>
      <c r="M165" s="237" t="s">
        <v>21</v>
      </c>
      <c r="N165" s="238" t="s">
        <v>46</v>
      </c>
      <c r="O165" s="86"/>
      <c r="P165" s="239">
        <f>O165*H165</f>
        <v>0</v>
      </c>
      <c r="Q165" s="239">
        <v>6.9999999999999994E-05</v>
      </c>
      <c r="R165" s="239">
        <f>Q165*H165</f>
        <v>0.0020999999999999999</v>
      </c>
      <c r="S165" s="239">
        <v>0</v>
      </c>
      <c r="T165" s="240">
        <f>S165*H165</f>
        <v>0</v>
      </c>
      <c r="U165" s="40"/>
      <c r="V165" s="40"/>
      <c r="W165" s="40"/>
      <c r="X165" s="40"/>
      <c r="Y165" s="40"/>
      <c r="Z165" s="40"/>
      <c r="AA165" s="40"/>
      <c r="AB165" s="40"/>
      <c r="AC165" s="40"/>
      <c r="AD165" s="40"/>
      <c r="AE165" s="40"/>
      <c r="AR165" s="241" t="s">
        <v>355</v>
      </c>
      <c r="AT165" s="241" t="s">
        <v>261</v>
      </c>
      <c r="AU165" s="241" t="s">
        <v>83</v>
      </c>
      <c r="AY165" s="19" t="s">
        <v>259</v>
      </c>
      <c r="BE165" s="242">
        <f>IF(N165="základní",J165,0)</f>
        <v>0</v>
      </c>
      <c r="BF165" s="242">
        <f>IF(N165="snížená",J165,0)</f>
        <v>0</v>
      </c>
      <c r="BG165" s="242">
        <f>IF(N165="zákl. přenesená",J165,0)</f>
        <v>0</v>
      </c>
      <c r="BH165" s="242">
        <f>IF(N165="sníž. přenesená",J165,0)</f>
        <v>0</v>
      </c>
      <c r="BI165" s="242">
        <f>IF(N165="nulová",J165,0)</f>
        <v>0</v>
      </c>
      <c r="BJ165" s="19" t="s">
        <v>83</v>
      </c>
      <c r="BK165" s="242">
        <f>ROUND(I165*H165,2)</f>
        <v>0</v>
      </c>
      <c r="BL165" s="19" t="s">
        <v>355</v>
      </c>
      <c r="BM165" s="241" t="s">
        <v>1927</v>
      </c>
    </row>
    <row r="166" s="2" customFormat="1">
      <c r="A166" s="40"/>
      <c r="B166" s="41"/>
      <c r="C166" s="42"/>
      <c r="D166" s="243" t="s">
        <v>268</v>
      </c>
      <c r="E166" s="42"/>
      <c r="F166" s="244" t="s">
        <v>1921</v>
      </c>
      <c r="G166" s="42"/>
      <c r="H166" s="42"/>
      <c r="I166" s="150"/>
      <c r="J166" s="42"/>
      <c r="K166" s="42"/>
      <c r="L166" s="46"/>
      <c r="M166" s="245"/>
      <c r="N166" s="246"/>
      <c r="O166" s="86"/>
      <c r="P166" s="86"/>
      <c r="Q166" s="86"/>
      <c r="R166" s="86"/>
      <c r="S166" s="86"/>
      <c r="T166" s="87"/>
      <c r="U166" s="40"/>
      <c r="V166" s="40"/>
      <c r="W166" s="40"/>
      <c r="X166" s="40"/>
      <c r="Y166" s="40"/>
      <c r="Z166" s="40"/>
      <c r="AA166" s="40"/>
      <c r="AB166" s="40"/>
      <c r="AC166" s="40"/>
      <c r="AD166" s="40"/>
      <c r="AE166" s="40"/>
      <c r="AT166" s="19" t="s">
        <v>268</v>
      </c>
      <c r="AU166" s="19" t="s">
        <v>83</v>
      </c>
    </row>
    <row r="167" s="2" customFormat="1" ht="44.25" customHeight="1">
      <c r="A167" s="40"/>
      <c r="B167" s="41"/>
      <c r="C167" s="230" t="s">
        <v>473</v>
      </c>
      <c r="D167" s="230" t="s">
        <v>261</v>
      </c>
      <c r="E167" s="231" t="s">
        <v>1928</v>
      </c>
      <c r="F167" s="232" t="s">
        <v>1929</v>
      </c>
      <c r="G167" s="233" t="s">
        <v>449</v>
      </c>
      <c r="H167" s="234">
        <v>20</v>
      </c>
      <c r="I167" s="235"/>
      <c r="J167" s="236">
        <f>ROUND(I167*H167,2)</f>
        <v>0</v>
      </c>
      <c r="K167" s="232" t="s">
        <v>265</v>
      </c>
      <c r="L167" s="46"/>
      <c r="M167" s="237" t="s">
        <v>21</v>
      </c>
      <c r="N167" s="238" t="s">
        <v>46</v>
      </c>
      <c r="O167" s="86"/>
      <c r="P167" s="239">
        <f>O167*H167</f>
        <v>0</v>
      </c>
      <c r="Q167" s="239">
        <v>9.0000000000000006E-05</v>
      </c>
      <c r="R167" s="239">
        <f>Q167*H167</f>
        <v>0.0018000000000000002</v>
      </c>
      <c r="S167" s="239">
        <v>0</v>
      </c>
      <c r="T167" s="240">
        <f>S167*H167</f>
        <v>0</v>
      </c>
      <c r="U167" s="40"/>
      <c r="V167" s="40"/>
      <c r="W167" s="40"/>
      <c r="X167" s="40"/>
      <c r="Y167" s="40"/>
      <c r="Z167" s="40"/>
      <c r="AA167" s="40"/>
      <c r="AB167" s="40"/>
      <c r="AC167" s="40"/>
      <c r="AD167" s="40"/>
      <c r="AE167" s="40"/>
      <c r="AR167" s="241" t="s">
        <v>355</v>
      </c>
      <c r="AT167" s="241" t="s">
        <v>261</v>
      </c>
      <c r="AU167" s="241" t="s">
        <v>83</v>
      </c>
      <c r="AY167" s="19" t="s">
        <v>259</v>
      </c>
      <c r="BE167" s="242">
        <f>IF(N167="základní",J167,0)</f>
        <v>0</v>
      </c>
      <c r="BF167" s="242">
        <f>IF(N167="snížená",J167,0)</f>
        <v>0</v>
      </c>
      <c r="BG167" s="242">
        <f>IF(N167="zákl. přenesená",J167,0)</f>
        <v>0</v>
      </c>
      <c r="BH167" s="242">
        <f>IF(N167="sníž. přenesená",J167,0)</f>
        <v>0</v>
      </c>
      <c r="BI167" s="242">
        <f>IF(N167="nulová",J167,0)</f>
        <v>0</v>
      </c>
      <c r="BJ167" s="19" t="s">
        <v>83</v>
      </c>
      <c r="BK167" s="242">
        <f>ROUND(I167*H167,2)</f>
        <v>0</v>
      </c>
      <c r="BL167" s="19" t="s">
        <v>355</v>
      </c>
      <c r="BM167" s="241" t="s">
        <v>1930</v>
      </c>
    </row>
    <row r="168" s="2" customFormat="1">
      <c r="A168" s="40"/>
      <c r="B168" s="41"/>
      <c r="C168" s="42"/>
      <c r="D168" s="243" t="s">
        <v>268</v>
      </c>
      <c r="E168" s="42"/>
      <c r="F168" s="244" t="s">
        <v>1921</v>
      </c>
      <c r="G168" s="42"/>
      <c r="H168" s="42"/>
      <c r="I168" s="150"/>
      <c r="J168" s="42"/>
      <c r="K168" s="42"/>
      <c r="L168" s="46"/>
      <c r="M168" s="245"/>
      <c r="N168" s="246"/>
      <c r="O168" s="86"/>
      <c r="P168" s="86"/>
      <c r="Q168" s="86"/>
      <c r="R168" s="86"/>
      <c r="S168" s="86"/>
      <c r="T168" s="87"/>
      <c r="U168" s="40"/>
      <c r="V168" s="40"/>
      <c r="W168" s="40"/>
      <c r="X168" s="40"/>
      <c r="Y168" s="40"/>
      <c r="Z168" s="40"/>
      <c r="AA168" s="40"/>
      <c r="AB168" s="40"/>
      <c r="AC168" s="40"/>
      <c r="AD168" s="40"/>
      <c r="AE168" s="40"/>
      <c r="AT168" s="19" t="s">
        <v>268</v>
      </c>
      <c r="AU168" s="19" t="s">
        <v>83</v>
      </c>
    </row>
    <row r="169" s="2" customFormat="1" ht="21.75" customHeight="1">
      <c r="A169" s="40"/>
      <c r="B169" s="41"/>
      <c r="C169" s="230" t="s">
        <v>479</v>
      </c>
      <c r="D169" s="230" t="s">
        <v>261</v>
      </c>
      <c r="E169" s="231" t="s">
        <v>1931</v>
      </c>
      <c r="F169" s="232" t="s">
        <v>1932</v>
      </c>
      <c r="G169" s="233" t="s">
        <v>432</v>
      </c>
      <c r="H169" s="234">
        <v>33</v>
      </c>
      <c r="I169" s="235"/>
      <c r="J169" s="236">
        <f>ROUND(I169*H169,2)</f>
        <v>0</v>
      </c>
      <c r="K169" s="232" t="s">
        <v>265</v>
      </c>
      <c r="L169" s="46"/>
      <c r="M169" s="237" t="s">
        <v>21</v>
      </c>
      <c r="N169" s="238" t="s">
        <v>46</v>
      </c>
      <c r="O169" s="86"/>
      <c r="P169" s="239">
        <f>O169*H169</f>
        <v>0</v>
      </c>
      <c r="Q169" s="239">
        <v>0</v>
      </c>
      <c r="R169" s="239">
        <f>Q169*H169</f>
        <v>0</v>
      </c>
      <c r="S169" s="239">
        <v>0</v>
      </c>
      <c r="T169" s="240">
        <f>S169*H169</f>
        <v>0</v>
      </c>
      <c r="U169" s="40"/>
      <c r="V169" s="40"/>
      <c r="W169" s="40"/>
      <c r="X169" s="40"/>
      <c r="Y169" s="40"/>
      <c r="Z169" s="40"/>
      <c r="AA169" s="40"/>
      <c r="AB169" s="40"/>
      <c r="AC169" s="40"/>
      <c r="AD169" s="40"/>
      <c r="AE169" s="40"/>
      <c r="AR169" s="241" t="s">
        <v>355</v>
      </c>
      <c r="AT169" s="241" t="s">
        <v>261</v>
      </c>
      <c r="AU169" s="241" t="s">
        <v>83</v>
      </c>
      <c r="AY169" s="19" t="s">
        <v>259</v>
      </c>
      <c r="BE169" s="242">
        <f>IF(N169="základní",J169,0)</f>
        <v>0</v>
      </c>
      <c r="BF169" s="242">
        <f>IF(N169="snížená",J169,0)</f>
        <v>0</v>
      </c>
      <c r="BG169" s="242">
        <f>IF(N169="zákl. přenesená",J169,0)</f>
        <v>0</v>
      </c>
      <c r="BH169" s="242">
        <f>IF(N169="sníž. přenesená",J169,0)</f>
        <v>0</v>
      </c>
      <c r="BI169" s="242">
        <f>IF(N169="nulová",J169,0)</f>
        <v>0</v>
      </c>
      <c r="BJ169" s="19" t="s">
        <v>83</v>
      </c>
      <c r="BK169" s="242">
        <f>ROUND(I169*H169,2)</f>
        <v>0</v>
      </c>
      <c r="BL169" s="19" t="s">
        <v>355</v>
      </c>
      <c r="BM169" s="241" t="s">
        <v>1933</v>
      </c>
    </row>
    <row r="170" s="2" customFormat="1">
      <c r="A170" s="40"/>
      <c r="B170" s="41"/>
      <c r="C170" s="42"/>
      <c r="D170" s="243" t="s">
        <v>268</v>
      </c>
      <c r="E170" s="42"/>
      <c r="F170" s="244" t="s">
        <v>1934</v>
      </c>
      <c r="G170" s="42"/>
      <c r="H170" s="42"/>
      <c r="I170" s="150"/>
      <c r="J170" s="42"/>
      <c r="K170" s="42"/>
      <c r="L170" s="46"/>
      <c r="M170" s="245"/>
      <c r="N170" s="246"/>
      <c r="O170" s="86"/>
      <c r="P170" s="86"/>
      <c r="Q170" s="86"/>
      <c r="R170" s="86"/>
      <c r="S170" s="86"/>
      <c r="T170" s="87"/>
      <c r="U170" s="40"/>
      <c r="V170" s="40"/>
      <c r="W170" s="40"/>
      <c r="X170" s="40"/>
      <c r="Y170" s="40"/>
      <c r="Z170" s="40"/>
      <c r="AA170" s="40"/>
      <c r="AB170" s="40"/>
      <c r="AC170" s="40"/>
      <c r="AD170" s="40"/>
      <c r="AE170" s="40"/>
      <c r="AT170" s="19" t="s">
        <v>268</v>
      </c>
      <c r="AU170" s="19" t="s">
        <v>83</v>
      </c>
    </row>
    <row r="171" s="2" customFormat="1" ht="21.75" customHeight="1">
      <c r="A171" s="40"/>
      <c r="B171" s="41"/>
      <c r="C171" s="230" t="s">
        <v>484</v>
      </c>
      <c r="D171" s="230" t="s">
        <v>261</v>
      </c>
      <c r="E171" s="231" t="s">
        <v>1935</v>
      </c>
      <c r="F171" s="232" t="s">
        <v>1936</v>
      </c>
      <c r="G171" s="233" t="s">
        <v>432</v>
      </c>
      <c r="H171" s="234">
        <v>21</v>
      </c>
      <c r="I171" s="235"/>
      <c r="J171" s="236">
        <f>ROUND(I171*H171,2)</f>
        <v>0</v>
      </c>
      <c r="K171" s="232" t="s">
        <v>265</v>
      </c>
      <c r="L171" s="46"/>
      <c r="M171" s="237" t="s">
        <v>21</v>
      </c>
      <c r="N171" s="238" t="s">
        <v>46</v>
      </c>
      <c r="O171" s="86"/>
      <c r="P171" s="239">
        <f>O171*H171</f>
        <v>0</v>
      </c>
      <c r="Q171" s="239">
        <v>0.00012999999999999999</v>
      </c>
      <c r="R171" s="239">
        <f>Q171*H171</f>
        <v>0.0027299999999999998</v>
      </c>
      <c r="S171" s="239">
        <v>0</v>
      </c>
      <c r="T171" s="240">
        <f>S171*H171</f>
        <v>0</v>
      </c>
      <c r="U171" s="40"/>
      <c r="V171" s="40"/>
      <c r="W171" s="40"/>
      <c r="X171" s="40"/>
      <c r="Y171" s="40"/>
      <c r="Z171" s="40"/>
      <c r="AA171" s="40"/>
      <c r="AB171" s="40"/>
      <c r="AC171" s="40"/>
      <c r="AD171" s="40"/>
      <c r="AE171" s="40"/>
      <c r="AR171" s="241" t="s">
        <v>355</v>
      </c>
      <c r="AT171" s="241" t="s">
        <v>261</v>
      </c>
      <c r="AU171" s="241" t="s">
        <v>83</v>
      </c>
      <c r="AY171" s="19" t="s">
        <v>259</v>
      </c>
      <c r="BE171" s="242">
        <f>IF(N171="základní",J171,0)</f>
        <v>0</v>
      </c>
      <c r="BF171" s="242">
        <f>IF(N171="snížená",J171,0)</f>
        <v>0</v>
      </c>
      <c r="BG171" s="242">
        <f>IF(N171="zákl. přenesená",J171,0)</f>
        <v>0</v>
      </c>
      <c r="BH171" s="242">
        <f>IF(N171="sníž. přenesená",J171,0)</f>
        <v>0</v>
      </c>
      <c r="BI171" s="242">
        <f>IF(N171="nulová",J171,0)</f>
        <v>0</v>
      </c>
      <c r="BJ171" s="19" t="s">
        <v>83</v>
      </c>
      <c r="BK171" s="242">
        <f>ROUND(I171*H171,2)</f>
        <v>0</v>
      </c>
      <c r="BL171" s="19" t="s">
        <v>355</v>
      </c>
      <c r="BM171" s="241" t="s">
        <v>1937</v>
      </c>
    </row>
    <row r="172" s="2" customFormat="1">
      <c r="A172" s="40"/>
      <c r="B172" s="41"/>
      <c r="C172" s="42"/>
      <c r="D172" s="243" t="s">
        <v>268</v>
      </c>
      <c r="E172" s="42"/>
      <c r="F172" s="244" t="s">
        <v>1938</v>
      </c>
      <c r="G172" s="42"/>
      <c r="H172" s="42"/>
      <c r="I172" s="150"/>
      <c r="J172" s="42"/>
      <c r="K172" s="42"/>
      <c r="L172" s="46"/>
      <c r="M172" s="245"/>
      <c r="N172" s="246"/>
      <c r="O172" s="86"/>
      <c r="P172" s="86"/>
      <c r="Q172" s="86"/>
      <c r="R172" s="86"/>
      <c r="S172" s="86"/>
      <c r="T172" s="87"/>
      <c r="U172" s="40"/>
      <c r="V172" s="40"/>
      <c r="W172" s="40"/>
      <c r="X172" s="40"/>
      <c r="Y172" s="40"/>
      <c r="Z172" s="40"/>
      <c r="AA172" s="40"/>
      <c r="AB172" s="40"/>
      <c r="AC172" s="40"/>
      <c r="AD172" s="40"/>
      <c r="AE172" s="40"/>
      <c r="AT172" s="19" t="s">
        <v>268</v>
      </c>
      <c r="AU172" s="19" t="s">
        <v>83</v>
      </c>
    </row>
    <row r="173" s="2" customFormat="1" ht="16.5" customHeight="1">
      <c r="A173" s="40"/>
      <c r="B173" s="41"/>
      <c r="C173" s="230" t="s">
        <v>489</v>
      </c>
      <c r="D173" s="230" t="s">
        <v>261</v>
      </c>
      <c r="E173" s="231" t="s">
        <v>1939</v>
      </c>
      <c r="F173" s="232" t="s">
        <v>1940</v>
      </c>
      <c r="G173" s="233" t="s">
        <v>1941</v>
      </c>
      <c r="H173" s="234">
        <v>8</v>
      </c>
      <c r="I173" s="235"/>
      <c r="J173" s="236">
        <f>ROUND(I173*H173,2)</f>
        <v>0</v>
      </c>
      <c r="K173" s="232" t="s">
        <v>265</v>
      </c>
      <c r="L173" s="46"/>
      <c r="M173" s="237" t="s">
        <v>21</v>
      </c>
      <c r="N173" s="238" t="s">
        <v>46</v>
      </c>
      <c r="O173" s="86"/>
      <c r="P173" s="239">
        <f>O173*H173</f>
        <v>0</v>
      </c>
      <c r="Q173" s="239">
        <v>0.00025000000000000001</v>
      </c>
      <c r="R173" s="239">
        <f>Q173*H173</f>
        <v>0.002</v>
      </c>
      <c r="S173" s="239">
        <v>0</v>
      </c>
      <c r="T173" s="240">
        <f>S173*H173</f>
        <v>0</v>
      </c>
      <c r="U173" s="40"/>
      <c r="V173" s="40"/>
      <c r="W173" s="40"/>
      <c r="X173" s="40"/>
      <c r="Y173" s="40"/>
      <c r="Z173" s="40"/>
      <c r="AA173" s="40"/>
      <c r="AB173" s="40"/>
      <c r="AC173" s="40"/>
      <c r="AD173" s="40"/>
      <c r="AE173" s="40"/>
      <c r="AR173" s="241" t="s">
        <v>355</v>
      </c>
      <c r="AT173" s="241" t="s">
        <v>261</v>
      </c>
      <c r="AU173" s="241" t="s">
        <v>83</v>
      </c>
      <c r="AY173" s="19" t="s">
        <v>259</v>
      </c>
      <c r="BE173" s="242">
        <f>IF(N173="základní",J173,0)</f>
        <v>0</v>
      </c>
      <c r="BF173" s="242">
        <f>IF(N173="snížená",J173,0)</f>
        <v>0</v>
      </c>
      <c r="BG173" s="242">
        <f>IF(N173="zákl. přenesená",J173,0)</f>
        <v>0</v>
      </c>
      <c r="BH173" s="242">
        <f>IF(N173="sníž. přenesená",J173,0)</f>
        <v>0</v>
      </c>
      <c r="BI173" s="242">
        <f>IF(N173="nulová",J173,0)</f>
        <v>0</v>
      </c>
      <c r="BJ173" s="19" t="s">
        <v>83</v>
      </c>
      <c r="BK173" s="242">
        <f>ROUND(I173*H173,2)</f>
        <v>0</v>
      </c>
      <c r="BL173" s="19" t="s">
        <v>355</v>
      </c>
      <c r="BM173" s="241" t="s">
        <v>1942</v>
      </c>
    </row>
    <row r="174" s="2" customFormat="1">
      <c r="A174" s="40"/>
      <c r="B174" s="41"/>
      <c r="C174" s="42"/>
      <c r="D174" s="243" t="s">
        <v>268</v>
      </c>
      <c r="E174" s="42"/>
      <c r="F174" s="244" t="s">
        <v>1938</v>
      </c>
      <c r="G174" s="42"/>
      <c r="H174" s="42"/>
      <c r="I174" s="150"/>
      <c r="J174" s="42"/>
      <c r="K174" s="42"/>
      <c r="L174" s="46"/>
      <c r="M174" s="245"/>
      <c r="N174" s="246"/>
      <c r="O174" s="86"/>
      <c r="P174" s="86"/>
      <c r="Q174" s="86"/>
      <c r="R174" s="86"/>
      <c r="S174" s="86"/>
      <c r="T174" s="87"/>
      <c r="U174" s="40"/>
      <c r="V174" s="40"/>
      <c r="W174" s="40"/>
      <c r="X174" s="40"/>
      <c r="Y174" s="40"/>
      <c r="Z174" s="40"/>
      <c r="AA174" s="40"/>
      <c r="AB174" s="40"/>
      <c r="AC174" s="40"/>
      <c r="AD174" s="40"/>
      <c r="AE174" s="40"/>
      <c r="AT174" s="19" t="s">
        <v>268</v>
      </c>
      <c r="AU174" s="19" t="s">
        <v>83</v>
      </c>
    </row>
    <row r="175" s="2" customFormat="1" ht="21.75" customHeight="1">
      <c r="A175" s="40"/>
      <c r="B175" s="41"/>
      <c r="C175" s="230" t="s">
        <v>497</v>
      </c>
      <c r="D175" s="230" t="s">
        <v>261</v>
      </c>
      <c r="E175" s="231" t="s">
        <v>1943</v>
      </c>
      <c r="F175" s="232" t="s">
        <v>1944</v>
      </c>
      <c r="G175" s="233" t="s">
        <v>432</v>
      </c>
      <c r="H175" s="234">
        <v>1</v>
      </c>
      <c r="I175" s="235"/>
      <c r="J175" s="236">
        <f>ROUND(I175*H175,2)</f>
        <v>0</v>
      </c>
      <c r="K175" s="232" t="s">
        <v>265</v>
      </c>
      <c r="L175" s="46"/>
      <c r="M175" s="237" t="s">
        <v>21</v>
      </c>
      <c r="N175" s="238" t="s">
        <v>46</v>
      </c>
      <c r="O175" s="86"/>
      <c r="P175" s="239">
        <f>O175*H175</f>
        <v>0</v>
      </c>
      <c r="Q175" s="239">
        <v>0.00022000000000000001</v>
      </c>
      <c r="R175" s="239">
        <f>Q175*H175</f>
        <v>0.00022000000000000001</v>
      </c>
      <c r="S175" s="239">
        <v>0</v>
      </c>
      <c r="T175" s="240">
        <f>S175*H175</f>
        <v>0</v>
      </c>
      <c r="U175" s="40"/>
      <c r="V175" s="40"/>
      <c r="W175" s="40"/>
      <c r="X175" s="40"/>
      <c r="Y175" s="40"/>
      <c r="Z175" s="40"/>
      <c r="AA175" s="40"/>
      <c r="AB175" s="40"/>
      <c r="AC175" s="40"/>
      <c r="AD175" s="40"/>
      <c r="AE175" s="40"/>
      <c r="AR175" s="241" t="s">
        <v>355</v>
      </c>
      <c r="AT175" s="241" t="s">
        <v>261</v>
      </c>
      <c r="AU175" s="241" t="s">
        <v>83</v>
      </c>
      <c r="AY175" s="19" t="s">
        <v>259</v>
      </c>
      <c r="BE175" s="242">
        <f>IF(N175="základní",J175,0)</f>
        <v>0</v>
      </c>
      <c r="BF175" s="242">
        <f>IF(N175="snížená",J175,0)</f>
        <v>0</v>
      </c>
      <c r="BG175" s="242">
        <f>IF(N175="zákl. přenesená",J175,0)</f>
        <v>0</v>
      </c>
      <c r="BH175" s="242">
        <f>IF(N175="sníž. přenesená",J175,0)</f>
        <v>0</v>
      </c>
      <c r="BI175" s="242">
        <f>IF(N175="nulová",J175,0)</f>
        <v>0</v>
      </c>
      <c r="BJ175" s="19" t="s">
        <v>83</v>
      </c>
      <c r="BK175" s="242">
        <f>ROUND(I175*H175,2)</f>
        <v>0</v>
      </c>
      <c r="BL175" s="19" t="s">
        <v>355</v>
      </c>
      <c r="BM175" s="241" t="s">
        <v>1945</v>
      </c>
    </row>
    <row r="176" s="2" customFormat="1">
      <c r="A176" s="40"/>
      <c r="B176" s="41"/>
      <c r="C176" s="42"/>
      <c r="D176" s="243" t="s">
        <v>268</v>
      </c>
      <c r="E176" s="42"/>
      <c r="F176" s="244" t="s">
        <v>1938</v>
      </c>
      <c r="G176" s="42"/>
      <c r="H176" s="42"/>
      <c r="I176" s="150"/>
      <c r="J176" s="42"/>
      <c r="K176" s="42"/>
      <c r="L176" s="46"/>
      <c r="M176" s="245"/>
      <c r="N176" s="246"/>
      <c r="O176" s="86"/>
      <c r="P176" s="86"/>
      <c r="Q176" s="86"/>
      <c r="R176" s="86"/>
      <c r="S176" s="86"/>
      <c r="T176" s="87"/>
      <c r="U176" s="40"/>
      <c r="V176" s="40"/>
      <c r="W176" s="40"/>
      <c r="X176" s="40"/>
      <c r="Y176" s="40"/>
      <c r="Z176" s="40"/>
      <c r="AA176" s="40"/>
      <c r="AB176" s="40"/>
      <c r="AC176" s="40"/>
      <c r="AD176" s="40"/>
      <c r="AE176" s="40"/>
      <c r="AT176" s="19" t="s">
        <v>268</v>
      </c>
      <c r="AU176" s="19" t="s">
        <v>83</v>
      </c>
    </row>
    <row r="177" s="2" customFormat="1" ht="21.75" customHeight="1">
      <c r="A177" s="40"/>
      <c r="B177" s="41"/>
      <c r="C177" s="230" t="s">
        <v>502</v>
      </c>
      <c r="D177" s="230" t="s">
        <v>261</v>
      </c>
      <c r="E177" s="231" t="s">
        <v>1946</v>
      </c>
      <c r="F177" s="232" t="s">
        <v>1947</v>
      </c>
      <c r="G177" s="233" t="s">
        <v>432</v>
      </c>
      <c r="H177" s="234">
        <v>3</v>
      </c>
      <c r="I177" s="235"/>
      <c r="J177" s="236">
        <f>ROUND(I177*H177,2)</f>
        <v>0</v>
      </c>
      <c r="K177" s="232" t="s">
        <v>265</v>
      </c>
      <c r="L177" s="46"/>
      <c r="M177" s="237" t="s">
        <v>21</v>
      </c>
      <c r="N177" s="238" t="s">
        <v>46</v>
      </c>
      <c r="O177" s="86"/>
      <c r="P177" s="239">
        <f>O177*H177</f>
        <v>0</v>
      </c>
      <c r="Q177" s="239">
        <v>0.00024000000000000001</v>
      </c>
      <c r="R177" s="239">
        <f>Q177*H177</f>
        <v>0.00072000000000000005</v>
      </c>
      <c r="S177" s="239">
        <v>0</v>
      </c>
      <c r="T177" s="240">
        <f>S177*H177</f>
        <v>0</v>
      </c>
      <c r="U177" s="40"/>
      <c r="V177" s="40"/>
      <c r="W177" s="40"/>
      <c r="X177" s="40"/>
      <c r="Y177" s="40"/>
      <c r="Z177" s="40"/>
      <c r="AA177" s="40"/>
      <c r="AB177" s="40"/>
      <c r="AC177" s="40"/>
      <c r="AD177" s="40"/>
      <c r="AE177" s="40"/>
      <c r="AR177" s="241" t="s">
        <v>355</v>
      </c>
      <c r="AT177" s="241" t="s">
        <v>261</v>
      </c>
      <c r="AU177" s="241" t="s">
        <v>83</v>
      </c>
      <c r="AY177" s="19" t="s">
        <v>259</v>
      </c>
      <c r="BE177" s="242">
        <f>IF(N177="základní",J177,0)</f>
        <v>0</v>
      </c>
      <c r="BF177" s="242">
        <f>IF(N177="snížená",J177,0)</f>
        <v>0</v>
      </c>
      <c r="BG177" s="242">
        <f>IF(N177="zákl. přenesená",J177,0)</f>
        <v>0</v>
      </c>
      <c r="BH177" s="242">
        <f>IF(N177="sníž. přenesená",J177,0)</f>
        <v>0</v>
      </c>
      <c r="BI177" s="242">
        <f>IF(N177="nulová",J177,0)</f>
        <v>0</v>
      </c>
      <c r="BJ177" s="19" t="s">
        <v>83</v>
      </c>
      <c r="BK177" s="242">
        <f>ROUND(I177*H177,2)</f>
        <v>0</v>
      </c>
      <c r="BL177" s="19" t="s">
        <v>355</v>
      </c>
      <c r="BM177" s="241" t="s">
        <v>1948</v>
      </c>
    </row>
    <row r="178" s="2" customFormat="1" ht="21.75" customHeight="1">
      <c r="A178" s="40"/>
      <c r="B178" s="41"/>
      <c r="C178" s="230" t="s">
        <v>507</v>
      </c>
      <c r="D178" s="230" t="s">
        <v>261</v>
      </c>
      <c r="E178" s="231" t="s">
        <v>1949</v>
      </c>
      <c r="F178" s="232" t="s">
        <v>1950</v>
      </c>
      <c r="G178" s="233" t="s">
        <v>432</v>
      </c>
      <c r="H178" s="234">
        <v>2</v>
      </c>
      <c r="I178" s="235"/>
      <c r="J178" s="236">
        <f>ROUND(I178*H178,2)</f>
        <v>0</v>
      </c>
      <c r="K178" s="232" t="s">
        <v>265</v>
      </c>
      <c r="L178" s="46"/>
      <c r="M178" s="237" t="s">
        <v>21</v>
      </c>
      <c r="N178" s="238" t="s">
        <v>46</v>
      </c>
      <c r="O178" s="86"/>
      <c r="P178" s="239">
        <f>O178*H178</f>
        <v>0</v>
      </c>
      <c r="Q178" s="239">
        <v>0.00018000000000000001</v>
      </c>
      <c r="R178" s="239">
        <f>Q178*H178</f>
        <v>0.00036000000000000002</v>
      </c>
      <c r="S178" s="239">
        <v>0</v>
      </c>
      <c r="T178" s="240">
        <f>S178*H178</f>
        <v>0</v>
      </c>
      <c r="U178" s="40"/>
      <c r="V178" s="40"/>
      <c r="W178" s="40"/>
      <c r="X178" s="40"/>
      <c r="Y178" s="40"/>
      <c r="Z178" s="40"/>
      <c r="AA178" s="40"/>
      <c r="AB178" s="40"/>
      <c r="AC178" s="40"/>
      <c r="AD178" s="40"/>
      <c r="AE178" s="40"/>
      <c r="AR178" s="241" t="s">
        <v>355</v>
      </c>
      <c r="AT178" s="241" t="s">
        <v>261</v>
      </c>
      <c r="AU178" s="241" t="s">
        <v>83</v>
      </c>
      <c r="AY178" s="19" t="s">
        <v>259</v>
      </c>
      <c r="BE178" s="242">
        <f>IF(N178="základní",J178,0)</f>
        <v>0</v>
      </c>
      <c r="BF178" s="242">
        <f>IF(N178="snížená",J178,0)</f>
        <v>0</v>
      </c>
      <c r="BG178" s="242">
        <f>IF(N178="zákl. přenesená",J178,0)</f>
        <v>0</v>
      </c>
      <c r="BH178" s="242">
        <f>IF(N178="sníž. přenesená",J178,0)</f>
        <v>0</v>
      </c>
      <c r="BI178" s="242">
        <f>IF(N178="nulová",J178,0)</f>
        <v>0</v>
      </c>
      <c r="BJ178" s="19" t="s">
        <v>83</v>
      </c>
      <c r="BK178" s="242">
        <f>ROUND(I178*H178,2)</f>
        <v>0</v>
      </c>
      <c r="BL178" s="19" t="s">
        <v>355</v>
      </c>
      <c r="BM178" s="241" t="s">
        <v>1951</v>
      </c>
    </row>
    <row r="179" s="2" customFormat="1" ht="21.75" customHeight="1">
      <c r="A179" s="40"/>
      <c r="B179" s="41"/>
      <c r="C179" s="230" t="s">
        <v>512</v>
      </c>
      <c r="D179" s="230" t="s">
        <v>261</v>
      </c>
      <c r="E179" s="231" t="s">
        <v>1952</v>
      </c>
      <c r="F179" s="232" t="s">
        <v>1953</v>
      </c>
      <c r="G179" s="233" t="s">
        <v>432</v>
      </c>
      <c r="H179" s="234">
        <v>2</v>
      </c>
      <c r="I179" s="235"/>
      <c r="J179" s="236">
        <f>ROUND(I179*H179,2)</f>
        <v>0</v>
      </c>
      <c r="K179" s="232" t="s">
        <v>265</v>
      </c>
      <c r="L179" s="46"/>
      <c r="M179" s="237" t="s">
        <v>21</v>
      </c>
      <c r="N179" s="238" t="s">
        <v>46</v>
      </c>
      <c r="O179" s="86"/>
      <c r="P179" s="239">
        <f>O179*H179</f>
        <v>0</v>
      </c>
      <c r="Q179" s="239">
        <v>0.00034000000000000002</v>
      </c>
      <c r="R179" s="239">
        <f>Q179*H179</f>
        <v>0.00068000000000000005</v>
      </c>
      <c r="S179" s="239">
        <v>0</v>
      </c>
      <c r="T179" s="240">
        <f>S179*H179</f>
        <v>0</v>
      </c>
      <c r="U179" s="40"/>
      <c r="V179" s="40"/>
      <c r="W179" s="40"/>
      <c r="X179" s="40"/>
      <c r="Y179" s="40"/>
      <c r="Z179" s="40"/>
      <c r="AA179" s="40"/>
      <c r="AB179" s="40"/>
      <c r="AC179" s="40"/>
      <c r="AD179" s="40"/>
      <c r="AE179" s="40"/>
      <c r="AR179" s="241" t="s">
        <v>355</v>
      </c>
      <c r="AT179" s="241" t="s">
        <v>261</v>
      </c>
      <c r="AU179" s="241" t="s">
        <v>83</v>
      </c>
      <c r="AY179" s="19" t="s">
        <v>259</v>
      </c>
      <c r="BE179" s="242">
        <f>IF(N179="základní",J179,0)</f>
        <v>0</v>
      </c>
      <c r="BF179" s="242">
        <f>IF(N179="snížená",J179,0)</f>
        <v>0</v>
      </c>
      <c r="BG179" s="242">
        <f>IF(N179="zákl. přenesená",J179,0)</f>
        <v>0</v>
      </c>
      <c r="BH179" s="242">
        <f>IF(N179="sníž. přenesená",J179,0)</f>
        <v>0</v>
      </c>
      <c r="BI179" s="242">
        <f>IF(N179="nulová",J179,0)</f>
        <v>0</v>
      </c>
      <c r="BJ179" s="19" t="s">
        <v>83</v>
      </c>
      <c r="BK179" s="242">
        <f>ROUND(I179*H179,2)</f>
        <v>0</v>
      </c>
      <c r="BL179" s="19" t="s">
        <v>355</v>
      </c>
      <c r="BM179" s="241" t="s">
        <v>1954</v>
      </c>
    </row>
    <row r="180" s="2" customFormat="1" ht="21.75" customHeight="1">
      <c r="A180" s="40"/>
      <c r="B180" s="41"/>
      <c r="C180" s="230" t="s">
        <v>516</v>
      </c>
      <c r="D180" s="230" t="s">
        <v>261</v>
      </c>
      <c r="E180" s="231" t="s">
        <v>1955</v>
      </c>
      <c r="F180" s="232" t="s">
        <v>1956</v>
      </c>
      <c r="G180" s="233" t="s">
        <v>432</v>
      </c>
      <c r="H180" s="234">
        <v>3</v>
      </c>
      <c r="I180" s="235"/>
      <c r="J180" s="236">
        <f>ROUND(I180*H180,2)</f>
        <v>0</v>
      </c>
      <c r="K180" s="232" t="s">
        <v>265</v>
      </c>
      <c r="L180" s="46"/>
      <c r="M180" s="237" t="s">
        <v>21</v>
      </c>
      <c r="N180" s="238" t="s">
        <v>46</v>
      </c>
      <c r="O180" s="86"/>
      <c r="P180" s="239">
        <f>O180*H180</f>
        <v>0</v>
      </c>
      <c r="Q180" s="239">
        <v>0.00050000000000000001</v>
      </c>
      <c r="R180" s="239">
        <f>Q180*H180</f>
        <v>0.0015</v>
      </c>
      <c r="S180" s="239">
        <v>0</v>
      </c>
      <c r="T180" s="240">
        <f>S180*H180</f>
        <v>0</v>
      </c>
      <c r="U180" s="40"/>
      <c r="V180" s="40"/>
      <c r="W180" s="40"/>
      <c r="X180" s="40"/>
      <c r="Y180" s="40"/>
      <c r="Z180" s="40"/>
      <c r="AA180" s="40"/>
      <c r="AB180" s="40"/>
      <c r="AC180" s="40"/>
      <c r="AD180" s="40"/>
      <c r="AE180" s="40"/>
      <c r="AR180" s="241" t="s">
        <v>355</v>
      </c>
      <c r="AT180" s="241" t="s">
        <v>261</v>
      </c>
      <c r="AU180" s="241" t="s">
        <v>83</v>
      </c>
      <c r="AY180" s="19" t="s">
        <v>259</v>
      </c>
      <c r="BE180" s="242">
        <f>IF(N180="základní",J180,0)</f>
        <v>0</v>
      </c>
      <c r="BF180" s="242">
        <f>IF(N180="snížená",J180,0)</f>
        <v>0</v>
      </c>
      <c r="BG180" s="242">
        <f>IF(N180="zákl. přenesená",J180,0)</f>
        <v>0</v>
      </c>
      <c r="BH180" s="242">
        <f>IF(N180="sníž. přenesená",J180,0)</f>
        <v>0</v>
      </c>
      <c r="BI180" s="242">
        <f>IF(N180="nulová",J180,0)</f>
        <v>0</v>
      </c>
      <c r="BJ180" s="19" t="s">
        <v>83</v>
      </c>
      <c r="BK180" s="242">
        <f>ROUND(I180*H180,2)</f>
        <v>0</v>
      </c>
      <c r="BL180" s="19" t="s">
        <v>355</v>
      </c>
      <c r="BM180" s="241" t="s">
        <v>1957</v>
      </c>
    </row>
    <row r="181" s="2" customFormat="1" ht="21.75" customHeight="1">
      <c r="A181" s="40"/>
      <c r="B181" s="41"/>
      <c r="C181" s="230" t="s">
        <v>521</v>
      </c>
      <c r="D181" s="230" t="s">
        <v>261</v>
      </c>
      <c r="E181" s="231" t="s">
        <v>1958</v>
      </c>
      <c r="F181" s="232" t="s">
        <v>1959</v>
      </c>
      <c r="G181" s="233" t="s">
        <v>432</v>
      </c>
      <c r="H181" s="234">
        <v>4</v>
      </c>
      <c r="I181" s="235"/>
      <c r="J181" s="236">
        <f>ROUND(I181*H181,2)</f>
        <v>0</v>
      </c>
      <c r="K181" s="232" t="s">
        <v>265</v>
      </c>
      <c r="L181" s="46"/>
      <c r="M181" s="237" t="s">
        <v>21</v>
      </c>
      <c r="N181" s="238" t="s">
        <v>46</v>
      </c>
      <c r="O181" s="86"/>
      <c r="P181" s="239">
        <f>O181*H181</f>
        <v>0</v>
      </c>
      <c r="Q181" s="239">
        <v>0.00056999999999999998</v>
      </c>
      <c r="R181" s="239">
        <f>Q181*H181</f>
        <v>0.0022799999999999999</v>
      </c>
      <c r="S181" s="239">
        <v>0</v>
      </c>
      <c r="T181" s="240">
        <f>S181*H181</f>
        <v>0</v>
      </c>
      <c r="U181" s="40"/>
      <c r="V181" s="40"/>
      <c r="W181" s="40"/>
      <c r="X181" s="40"/>
      <c r="Y181" s="40"/>
      <c r="Z181" s="40"/>
      <c r="AA181" s="40"/>
      <c r="AB181" s="40"/>
      <c r="AC181" s="40"/>
      <c r="AD181" s="40"/>
      <c r="AE181" s="40"/>
      <c r="AR181" s="241" t="s">
        <v>355</v>
      </c>
      <c r="AT181" s="241" t="s">
        <v>261</v>
      </c>
      <c r="AU181" s="241" t="s">
        <v>83</v>
      </c>
      <c r="AY181" s="19" t="s">
        <v>259</v>
      </c>
      <c r="BE181" s="242">
        <f>IF(N181="základní",J181,0)</f>
        <v>0</v>
      </c>
      <c r="BF181" s="242">
        <f>IF(N181="snížená",J181,0)</f>
        <v>0</v>
      </c>
      <c r="BG181" s="242">
        <f>IF(N181="zákl. přenesená",J181,0)</f>
        <v>0</v>
      </c>
      <c r="BH181" s="242">
        <f>IF(N181="sníž. přenesená",J181,0)</f>
        <v>0</v>
      </c>
      <c r="BI181" s="242">
        <f>IF(N181="nulová",J181,0)</f>
        <v>0</v>
      </c>
      <c r="BJ181" s="19" t="s">
        <v>83</v>
      </c>
      <c r="BK181" s="242">
        <f>ROUND(I181*H181,2)</f>
        <v>0</v>
      </c>
      <c r="BL181" s="19" t="s">
        <v>355</v>
      </c>
      <c r="BM181" s="241" t="s">
        <v>1960</v>
      </c>
    </row>
    <row r="182" s="2" customFormat="1" ht="21.75" customHeight="1">
      <c r="A182" s="40"/>
      <c r="B182" s="41"/>
      <c r="C182" s="230" t="s">
        <v>525</v>
      </c>
      <c r="D182" s="230" t="s">
        <v>261</v>
      </c>
      <c r="E182" s="231" t="s">
        <v>1961</v>
      </c>
      <c r="F182" s="232" t="s">
        <v>1962</v>
      </c>
      <c r="G182" s="233" t="s">
        <v>427</v>
      </c>
      <c r="H182" s="234">
        <v>1</v>
      </c>
      <c r="I182" s="235"/>
      <c r="J182" s="236">
        <f>ROUND(I182*H182,2)</f>
        <v>0</v>
      </c>
      <c r="K182" s="232" t="s">
        <v>401</v>
      </c>
      <c r="L182" s="46"/>
      <c r="M182" s="237" t="s">
        <v>21</v>
      </c>
      <c r="N182" s="238" t="s">
        <v>46</v>
      </c>
      <c r="O182" s="86"/>
      <c r="P182" s="239">
        <f>O182*H182</f>
        <v>0</v>
      </c>
      <c r="Q182" s="239">
        <v>0.029000000000000001</v>
      </c>
      <c r="R182" s="239">
        <f>Q182*H182</f>
        <v>0.029000000000000001</v>
      </c>
      <c r="S182" s="239">
        <v>0</v>
      </c>
      <c r="T182" s="240">
        <f>S182*H182</f>
        <v>0</v>
      </c>
      <c r="U182" s="40"/>
      <c r="V182" s="40"/>
      <c r="W182" s="40"/>
      <c r="X182" s="40"/>
      <c r="Y182" s="40"/>
      <c r="Z182" s="40"/>
      <c r="AA182" s="40"/>
      <c r="AB182" s="40"/>
      <c r="AC182" s="40"/>
      <c r="AD182" s="40"/>
      <c r="AE182" s="40"/>
      <c r="AR182" s="241" t="s">
        <v>355</v>
      </c>
      <c r="AT182" s="241" t="s">
        <v>261</v>
      </c>
      <c r="AU182" s="241" t="s">
        <v>83</v>
      </c>
      <c r="AY182" s="19" t="s">
        <v>259</v>
      </c>
      <c r="BE182" s="242">
        <f>IF(N182="základní",J182,0)</f>
        <v>0</v>
      </c>
      <c r="BF182" s="242">
        <f>IF(N182="snížená",J182,0)</f>
        <v>0</v>
      </c>
      <c r="BG182" s="242">
        <f>IF(N182="zákl. přenesená",J182,0)</f>
        <v>0</v>
      </c>
      <c r="BH182" s="242">
        <f>IF(N182="sníž. přenesená",J182,0)</f>
        <v>0</v>
      </c>
      <c r="BI182" s="242">
        <f>IF(N182="nulová",J182,0)</f>
        <v>0</v>
      </c>
      <c r="BJ182" s="19" t="s">
        <v>83</v>
      </c>
      <c r="BK182" s="242">
        <f>ROUND(I182*H182,2)</f>
        <v>0</v>
      </c>
      <c r="BL182" s="19" t="s">
        <v>355</v>
      </c>
      <c r="BM182" s="241" t="s">
        <v>1963</v>
      </c>
    </row>
    <row r="183" s="2" customFormat="1" ht="21.75" customHeight="1">
      <c r="A183" s="40"/>
      <c r="B183" s="41"/>
      <c r="C183" s="230" t="s">
        <v>530</v>
      </c>
      <c r="D183" s="230" t="s">
        <v>261</v>
      </c>
      <c r="E183" s="231" t="s">
        <v>1964</v>
      </c>
      <c r="F183" s="232" t="s">
        <v>1965</v>
      </c>
      <c r="G183" s="233" t="s">
        <v>432</v>
      </c>
      <c r="H183" s="234">
        <v>2</v>
      </c>
      <c r="I183" s="235"/>
      <c r="J183" s="236">
        <f>ROUND(I183*H183,2)</f>
        <v>0</v>
      </c>
      <c r="K183" s="232" t="s">
        <v>401</v>
      </c>
      <c r="L183" s="46"/>
      <c r="M183" s="237" t="s">
        <v>21</v>
      </c>
      <c r="N183" s="238" t="s">
        <v>46</v>
      </c>
      <c r="O183" s="86"/>
      <c r="P183" s="239">
        <f>O183*H183</f>
        <v>0</v>
      </c>
      <c r="Q183" s="239">
        <v>0.001805103</v>
      </c>
      <c r="R183" s="239">
        <f>Q183*H183</f>
        <v>0.0036102059999999999</v>
      </c>
      <c r="S183" s="239">
        <v>0</v>
      </c>
      <c r="T183" s="240">
        <f>S183*H183</f>
        <v>0</v>
      </c>
      <c r="U183" s="40"/>
      <c r="V183" s="40"/>
      <c r="W183" s="40"/>
      <c r="X183" s="40"/>
      <c r="Y183" s="40"/>
      <c r="Z183" s="40"/>
      <c r="AA183" s="40"/>
      <c r="AB183" s="40"/>
      <c r="AC183" s="40"/>
      <c r="AD183" s="40"/>
      <c r="AE183" s="40"/>
      <c r="AR183" s="241" t="s">
        <v>355</v>
      </c>
      <c r="AT183" s="241" t="s">
        <v>261</v>
      </c>
      <c r="AU183" s="241" t="s">
        <v>83</v>
      </c>
      <c r="AY183" s="19" t="s">
        <v>259</v>
      </c>
      <c r="BE183" s="242">
        <f>IF(N183="základní",J183,0)</f>
        <v>0</v>
      </c>
      <c r="BF183" s="242">
        <f>IF(N183="snížená",J183,0)</f>
        <v>0</v>
      </c>
      <c r="BG183" s="242">
        <f>IF(N183="zákl. přenesená",J183,0)</f>
        <v>0</v>
      </c>
      <c r="BH183" s="242">
        <f>IF(N183="sníž. přenesená",J183,0)</f>
        <v>0</v>
      </c>
      <c r="BI183" s="242">
        <f>IF(N183="nulová",J183,0)</f>
        <v>0</v>
      </c>
      <c r="BJ183" s="19" t="s">
        <v>83</v>
      </c>
      <c r="BK183" s="242">
        <f>ROUND(I183*H183,2)</f>
        <v>0</v>
      </c>
      <c r="BL183" s="19" t="s">
        <v>355</v>
      </c>
      <c r="BM183" s="241" t="s">
        <v>1966</v>
      </c>
    </row>
    <row r="184" s="2" customFormat="1" ht="16.5" customHeight="1">
      <c r="A184" s="40"/>
      <c r="B184" s="41"/>
      <c r="C184" s="230" t="s">
        <v>534</v>
      </c>
      <c r="D184" s="230" t="s">
        <v>261</v>
      </c>
      <c r="E184" s="231" t="s">
        <v>1967</v>
      </c>
      <c r="F184" s="232" t="s">
        <v>1968</v>
      </c>
      <c r="G184" s="233" t="s">
        <v>432</v>
      </c>
      <c r="H184" s="234">
        <v>2</v>
      </c>
      <c r="I184" s="235"/>
      <c r="J184" s="236">
        <f>ROUND(I184*H184,2)</f>
        <v>0</v>
      </c>
      <c r="K184" s="232" t="s">
        <v>401</v>
      </c>
      <c r="L184" s="46"/>
      <c r="M184" s="237" t="s">
        <v>21</v>
      </c>
      <c r="N184" s="238" t="s">
        <v>46</v>
      </c>
      <c r="O184" s="86"/>
      <c r="P184" s="239">
        <f>O184*H184</f>
        <v>0</v>
      </c>
      <c r="Q184" s="239">
        <v>0.002</v>
      </c>
      <c r="R184" s="239">
        <f>Q184*H184</f>
        <v>0.0040000000000000001</v>
      </c>
      <c r="S184" s="239">
        <v>0</v>
      </c>
      <c r="T184" s="240">
        <f>S184*H184</f>
        <v>0</v>
      </c>
      <c r="U184" s="40"/>
      <c r="V184" s="40"/>
      <c r="W184" s="40"/>
      <c r="X184" s="40"/>
      <c r="Y184" s="40"/>
      <c r="Z184" s="40"/>
      <c r="AA184" s="40"/>
      <c r="AB184" s="40"/>
      <c r="AC184" s="40"/>
      <c r="AD184" s="40"/>
      <c r="AE184" s="40"/>
      <c r="AR184" s="241" t="s">
        <v>355</v>
      </c>
      <c r="AT184" s="241" t="s">
        <v>261</v>
      </c>
      <c r="AU184" s="241" t="s">
        <v>83</v>
      </c>
      <c r="AY184" s="19" t="s">
        <v>259</v>
      </c>
      <c r="BE184" s="242">
        <f>IF(N184="základní",J184,0)</f>
        <v>0</v>
      </c>
      <c r="BF184" s="242">
        <f>IF(N184="snížená",J184,0)</f>
        <v>0</v>
      </c>
      <c r="BG184" s="242">
        <f>IF(N184="zákl. přenesená",J184,0)</f>
        <v>0</v>
      </c>
      <c r="BH184" s="242">
        <f>IF(N184="sníž. přenesená",J184,0)</f>
        <v>0</v>
      </c>
      <c r="BI184" s="242">
        <f>IF(N184="nulová",J184,0)</f>
        <v>0</v>
      </c>
      <c r="BJ184" s="19" t="s">
        <v>83</v>
      </c>
      <c r="BK184" s="242">
        <f>ROUND(I184*H184,2)</f>
        <v>0</v>
      </c>
      <c r="BL184" s="19" t="s">
        <v>355</v>
      </c>
      <c r="BM184" s="241" t="s">
        <v>1969</v>
      </c>
    </row>
    <row r="185" s="2" customFormat="1" ht="33" customHeight="1">
      <c r="A185" s="40"/>
      <c r="B185" s="41"/>
      <c r="C185" s="230" t="s">
        <v>538</v>
      </c>
      <c r="D185" s="230" t="s">
        <v>261</v>
      </c>
      <c r="E185" s="231" t="s">
        <v>1970</v>
      </c>
      <c r="F185" s="232" t="s">
        <v>1971</v>
      </c>
      <c r="G185" s="233" t="s">
        <v>449</v>
      </c>
      <c r="H185" s="234">
        <v>142</v>
      </c>
      <c r="I185" s="235"/>
      <c r="J185" s="236">
        <f>ROUND(I185*H185,2)</f>
        <v>0</v>
      </c>
      <c r="K185" s="232" t="s">
        <v>265</v>
      </c>
      <c r="L185" s="46"/>
      <c r="M185" s="237" t="s">
        <v>21</v>
      </c>
      <c r="N185" s="238" t="s">
        <v>46</v>
      </c>
      <c r="O185" s="86"/>
      <c r="P185" s="239">
        <f>O185*H185</f>
        <v>0</v>
      </c>
      <c r="Q185" s="239">
        <v>0.00019000000000000001</v>
      </c>
      <c r="R185" s="239">
        <f>Q185*H185</f>
        <v>0.026980000000000001</v>
      </c>
      <c r="S185" s="239">
        <v>0</v>
      </c>
      <c r="T185" s="240">
        <f>S185*H185</f>
        <v>0</v>
      </c>
      <c r="U185" s="40"/>
      <c r="V185" s="40"/>
      <c r="W185" s="40"/>
      <c r="X185" s="40"/>
      <c r="Y185" s="40"/>
      <c r="Z185" s="40"/>
      <c r="AA185" s="40"/>
      <c r="AB185" s="40"/>
      <c r="AC185" s="40"/>
      <c r="AD185" s="40"/>
      <c r="AE185" s="40"/>
      <c r="AR185" s="241" t="s">
        <v>355</v>
      </c>
      <c r="AT185" s="241" t="s">
        <v>261</v>
      </c>
      <c r="AU185" s="241" t="s">
        <v>83</v>
      </c>
      <c r="AY185" s="19" t="s">
        <v>259</v>
      </c>
      <c r="BE185" s="242">
        <f>IF(N185="základní",J185,0)</f>
        <v>0</v>
      </c>
      <c r="BF185" s="242">
        <f>IF(N185="snížená",J185,0)</f>
        <v>0</v>
      </c>
      <c r="BG185" s="242">
        <f>IF(N185="zákl. přenesená",J185,0)</f>
        <v>0</v>
      </c>
      <c r="BH185" s="242">
        <f>IF(N185="sníž. přenesená",J185,0)</f>
        <v>0</v>
      </c>
      <c r="BI185" s="242">
        <f>IF(N185="nulová",J185,0)</f>
        <v>0</v>
      </c>
      <c r="BJ185" s="19" t="s">
        <v>83</v>
      </c>
      <c r="BK185" s="242">
        <f>ROUND(I185*H185,2)</f>
        <v>0</v>
      </c>
      <c r="BL185" s="19" t="s">
        <v>355</v>
      </c>
      <c r="BM185" s="241" t="s">
        <v>1972</v>
      </c>
    </row>
    <row r="186" s="2" customFormat="1">
      <c r="A186" s="40"/>
      <c r="B186" s="41"/>
      <c r="C186" s="42"/>
      <c r="D186" s="243" t="s">
        <v>268</v>
      </c>
      <c r="E186" s="42"/>
      <c r="F186" s="244" t="s">
        <v>1973</v>
      </c>
      <c r="G186" s="42"/>
      <c r="H186" s="42"/>
      <c r="I186" s="150"/>
      <c r="J186" s="42"/>
      <c r="K186" s="42"/>
      <c r="L186" s="46"/>
      <c r="M186" s="245"/>
      <c r="N186" s="246"/>
      <c r="O186" s="86"/>
      <c r="P186" s="86"/>
      <c r="Q186" s="86"/>
      <c r="R186" s="86"/>
      <c r="S186" s="86"/>
      <c r="T186" s="87"/>
      <c r="U186" s="40"/>
      <c r="V186" s="40"/>
      <c r="W186" s="40"/>
      <c r="X186" s="40"/>
      <c r="Y186" s="40"/>
      <c r="Z186" s="40"/>
      <c r="AA186" s="40"/>
      <c r="AB186" s="40"/>
      <c r="AC186" s="40"/>
      <c r="AD186" s="40"/>
      <c r="AE186" s="40"/>
      <c r="AT186" s="19" t="s">
        <v>268</v>
      </c>
      <c r="AU186" s="19" t="s">
        <v>83</v>
      </c>
    </row>
    <row r="187" s="2" customFormat="1" ht="21.75" customHeight="1">
      <c r="A187" s="40"/>
      <c r="B187" s="41"/>
      <c r="C187" s="230" t="s">
        <v>547</v>
      </c>
      <c r="D187" s="230" t="s">
        <v>261</v>
      </c>
      <c r="E187" s="231" t="s">
        <v>1974</v>
      </c>
      <c r="F187" s="232" t="s">
        <v>1975</v>
      </c>
      <c r="G187" s="233" t="s">
        <v>449</v>
      </c>
      <c r="H187" s="234">
        <v>142</v>
      </c>
      <c r="I187" s="235"/>
      <c r="J187" s="236">
        <f>ROUND(I187*H187,2)</f>
        <v>0</v>
      </c>
      <c r="K187" s="232" t="s">
        <v>265</v>
      </c>
      <c r="L187" s="46"/>
      <c r="M187" s="237" t="s">
        <v>21</v>
      </c>
      <c r="N187" s="238" t="s">
        <v>46</v>
      </c>
      <c r="O187" s="86"/>
      <c r="P187" s="239">
        <f>O187*H187</f>
        <v>0</v>
      </c>
      <c r="Q187" s="239">
        <v>1.0000000000000001E-05</v>
      </c>
      <c r="R187" s="239">
        <f>Q187*H187</f>
        <v>0.00142</v>
      </c>
      <c r="S187" s="239">
        <v>0</v>
      </c>
      <c r="T187" s="240">
        <f>S187*H187</f>
        <v>0</v>
      </c>
      <c r="U187" s="40"/>
      <c r="V187" s="40"/>
      <c r="W187" s="40"/>
      <c r="X187" s="40"/>
      <c r="Y187" s="40"/>
      <c r="Z187" s="40"/>
      <c r="AA187" s="40"/>
      <c r="AB187" s="40"/>
      <c r="AC187" s="40"/>
      <c r="AD187" s="40"/>
      <c r="AE187" s="40"/>
      <c r="AR187" s="241" t="s">
        <v>355</v>
      </c>
      <c r="AT187" s="241" t="s">
        <v>261</v>
      </c>
      <c r="AU187" s="241" t="s">
        <v>83</v>
      </c>
      <c r="AY187" s="19" t="s">
        <v>259</v>
      </c>
      <c r="BE187" s="242">
        <f>IF(N187="základní",J187,0)</f>
        <v>0</v>
      </c>
      <c r="BF187" s="242">
        <f>IF(N187="snížená",J187,0)</f>
        <v>0</v>
      </c>
      <c r="BG187" s="242">
        <f>IF(N187="zákl. přenesená",J187,0)</f>
        <v>0</v>
      </c>
      <c r="BH187" s="242">
        <f>IF(N187="sníž. přenesená",J187,0)</f>
        <v>0</v>
      </c>
      <c r="BI187" s="242">
        <f>IF(N187="nulová",J187,0)</f>
        <v>0</v>
      </c>
      <c r="BJ187" s="19" t="s">
        <v>83</v>
      </c>
      <c r="BK187" s="242">
        <f>ROUND(I187*H187,2)</f>
        <v>0</v>
      </c>
      <c r="BL187" s="19" t="s">
        <v>355</v>
      </c>
      <c r="BM187" s="241" t="s">
        <v>1976</v>
      </c>
    </row>
    <row r="188" s="2" customFormat="1">
      <c r="A188" s="40"/>
      <c r="B188" s="41"/>
      <c r="C188" s="42"/>
      <c r="D188" s="243" t="s">
        <v>268</v>
      </c>
      <c r="E188" s="42"/>
      <c r="F188" s="244" t="s">
        <v>1973</v>
      </c>
      <c r="G188" s="42"/>
      <c r="H188" s="42"/>
      <c r="I188" s="150"/>
      <c r="J188" s="42"/>
      <c r="K188" s="42"/>
      <c r="L188" s="46"/>
      <c r="M188" s="245"/>
      <c r="N188" s="246"/>
      <c r="O188" s="86"/>
      <c r="P188" s="86"/>
      <c r="Q188" s="86"/>
      <c r="R188" s="86"/>
      <c r="S188" s="86"/>
      <c r="T188" s="87"/>
      <c r="U188" s="40"/>
      <c r="V188" s="40"/>
      <c r="W188" s="40"/>
      <c r="X188" s="40"/>
      <c r="Y188" s="40"/>
      <c r="Z188" s="40"/>
      <c r="AA188" s="40"/>
      <c r="AB188" s="40"/>
      <c r="AC188" s="40"/>
      <c r="AD188" s="40"/>
      <c r="AE188" s="40"/>
      <c r="AT188" s="19" t="s">
        <v>268</v>
      </c>
      <c r="AU188" s="19" t="s">
        <v>83</v>
      </c>
    </row>
    <row r="189" s="2" customFormat="1" ht="33" customHeight="1">
      <c r="A189" s="40"/>
      <c r="B189" s="41"/>
      <c r="C189" s="230" t="s">
        <v>553</v>
      </c>
      <c r="D189" s="230" t="s">
        <v>261</v>
      </c>
      <c r="E189" s="231" t="s">
        <v>1977</v>
      </c>
      <c r="F189" s="232" t="s">
        <v>1978</v>
      </c>
      <c r="G189" s="233" t="s">
        <v>331</v>
      </c>
      <c r="H189" s="234">
        <v>0.22400000000000001</v>
      </c>
      <c r="I189" s="235"/>
      <c r="J189" s="236">
        <f>ROUND(I189*H189,2)</f>
        <v>0</v>
      </c>
      <c r="K189" s="232" t="s">
        <v>265</v>
      </c>
      <c r="L189" s="46"/>
      <c r="M189" s="237" t="s">
        <v>21</v>
      </c>
      <c r="N189" s="238" t="s">
        <v>46</v>
      </c>
      <c r="O189" s="86"/>
      <c r="P189" s="239">
        <f>O189*H189</f>
        <v>0</v>
      </c>
      <c r="Q189" s="239">
        <v>0</v>
      </c>
      <c r="R189" s="239">
        <f>Q189*H189</f>
        <v>0</v>
      </c>
      <c r="S189" s="239">
        <v>0</v>
      </c>
      <c r="T189" s="240">
        <f>S189*H189</f>
        <v>0</v>
      </c>
      <c r="U189" s="40"/>
      <c r="V189" s="40"/>
      <c r="W189" s="40"/>
      <c r="X189" s="40"/>
      <c r="Y189" s="40"/>
      <c r="Z189" s="40"/>
      <c r="AA189" s="40"/>
      <c r="AB189" s="40"/>
      <c r="AC189" s="40"/>
      <c r="AD189" s="40"/>
      <c r="AE189" s="40"/>
      <c r="AR189" s="241" t="s">
        <v>355</v>
      </c>
      <c r="AT189" s="241" t="s">
        <v>261</v>
      </c>
      <c r="AU189" s="241" t="s">
        <v>83</v>
      </c>
      <c r="AY189" s="19" t="s">
        <v>259</v>
      </c>
      <c r="BE189" s="242">
        <f>IF(N189="základní",J189,0)</f>
        <v>0</v>
      </c>
      <c r="BF189" s="242">
        <f>IF(N189="snížená",J189,0)</f>
        <v>0</v>
      </c>
      <c r="BG189" s="242">
        <f>IF(N189="zákl. přenesená",J189,0)</f>
        <v>0</v>
      </c>
      <c r="BH189" s="242">
        <f>IF(N189="sníž. přenesená",J189,0)</f>
        <v>0</v>
      </c>
      <c r="BI189" s="242">
        <f>IF(N189="nulová",J189,0)</f>
        <v>0</v>
      </c>
      <c r="BJ189" s="19" t="s">
        <v>83</v>
      </c>
      <c r="BK189" s="242">
        <f>ROUND(I189*H189,2)</f>
        <v>0</v>
      </c>
      <c r="BL189" s="19" t="s">
        <v>355</v>
      </c>
      <c r="BM189" s="241" t="s">
        <v>1979</v>
      </c>
    </row>
    <row r="190" s="2" customFormat="1">
      <c r="A190" s="40"/>
      <c r="B190" s="41"/>
      <c r="C190" s="42"/>
      <c r="D190" s="243" t="s">
        <v>268</v>
      </c>
      <c r="E190" s="42"/>
      <c r="F190" s="244" t="s">
        <v>1061</v>
      </c>
      <c r="G190" s="42"/>
      <c r="H190" s="42"/>
      <c r="I190" s="150"/>
      <c r="J190" s="42"/>
      <c r="K190" s="42"/>
      <c r="L190" s="46"/>
      <c r="M190" s="245"/>
      <c r="N190" s="246"/>
      <c r="O190" s="86"/>
      <c r="P190" s="86"/>
      <c r="Q190" s="86"/>
      <c r="R190" s="86"/>
      <c r="S190" s="86"/>
      <c r="T190" s="87"/>
      <c r="U190" s="40"/>
      <c r="V190" s="40"/>
      <c r="W190" s="40"/>
      <c r="X190" s="40"/>
      <c r="Y190" s="40"/>
      <c r="Z190" s="40"/>
      <c r="AA190" s="40"/>
      <c r="AB190" s="40"/>
      <c r="AC190" s="40"/>
      <c r="AD190" s="40"/>
      <c r="AE190" s="40"/>
      <c r="AT190" s="19" t="s">
        <v>268</v>
      </c>
      <c r="AU190" s="19" t="s">
        <v>83</v>
      </c>
    </row>
    <row r="191" s="12" customFormat="1" ht="22.8" customHeight="1">
      <c r="A191" s="12"/>
      <c r="B191" s="214"/>
      <c r="C191" s="215"/>
      <c r="D191" s="216" t="s">
        <v>73</v>
      </c>
      <c r="E191" s="228" t="s">
        <v>1980</v>
      </c>
      <c r="F191" s="228" t="s">
        <v>1981</v>
      </c>
      <c r="G191" s="215"/>
      <c r="H191" s="215"/>
      <c r="I191" s="218"/>
      <c r="J191" s="229">
        <f>BK191</f>
        <v>0</v>
      </c>
      <c r="K191" s="215"/>
      <c r="L191" s="220"/>
      <c r="M191" s="221"/>
      <c r="N191" s="222"/>
      <c r="O191" s="222"/>
      <c r="P191" s="223">
        <f>SUM(P192:P205)</f>
        <v>0</v>
      </c>
      <c r="Q191" s="222"/>
      <c r="R191" s="223">
        <f>SUM(R192:R205)</f>
        <v>0.09247706</v>
      </c>
      <c r="S191" s="222"/>
      <c r="T191" s="224">
        <f>SUM(T192:T205)</f>
        <v>0</v>
      </c>
      <c r="U191" s="12"/>
      <c r="V191" s="12"/>
      <c r="W191" s="12"/>
      <c r="X191" s="12"/>
      <c r="Y191" s="12"/>
      <c r="Z191" s="12"/>
      <c r="AA191" s="12"/>
      <c r="AB191" s="12"/>
      <c r="AC191" s="12"/>
      <c r="AD191" s="12"/>
      <c r="AE191" s="12"/>
      <c r="AR191" s="225" t="s">
        <v>83</v>
      </c>
      <c r="AT191" s="226" t="s">
        <v>73</v>
      </c>
      <c r="AU191" s="226" t="s">
        <v>81</v>
      </c>
      <c r="AY191" s="225" t="s">
        <v>259</v>
      </c>
      <c r="BK191" s="227">
        <f>SUM(BK192:BK205)</f>
        <v>0</v>
      </c>
    </row>
    <row r="192" s="2" customFormat="1" ht="16.5" customHeight="1">
      <c r="A192" s="40"/>
      <c r="B192" s="41"/>
      <c r="C192" s="230" t="s">
        <v>563</v>
      </c>
      <c r="D192" s="230" t="s">
        <v>261</v>
      </c>
      <c r="E192" s="231" t="s">
        <v>1982</v>
      </c>
      <c r="F192" s="232" t="s">
        <v>1983</v>
      </c>
      <c r="G192" s="233" t="s">
        <v>449</v>
      </c>
      <c r="H192" s="234">
        <v>1</v>
      </c>
      <c r="I192" s="235"/>
      <c r="J192" s="236">
        <f>ROUND(I192*H192,2)</f>
        <v>0</v>
      </c>
      <c r="K192" s="232" t="s">
        <v>401</v>
      </c>
      <c r="L192" s="46"/>
      <c r="M192" s="237" t="s">
        <v>21</v>
      </c>
      <c r="N192" s="238" t="s">
        <v>46</v>
      </c>
      <c r="O192" s="86"/>
      <c r="P192" s="239">
        <f>O192*H192</f>
        <v>0</v>
      </c>
      <c r="Q192" s="239">
        <v>0.050015860000000002</v>
      </c>
      <c r="R192" s="239">
        <f>Q192*H192</f>
        <v>0.050015860000000002</v>
      </c>
      <c r="S192" s="239">
        <v>0</v>
      </c>
      <c r="T192" s="240">
        <f>S192*H192</f>
        <v>0</v>
      </c>
      <c r="U192" s="40"/>
      <c r="V192" s="40"/>
      <c r="W192" s="40"/>
      <c r="X192" s="40"/>
      <c r="Y192" s="40"/>
      <c r="Z192" s="40"/>
      <c r="AA192" s="40"/>
      <c r="AB192" s="40"/>
      <c r="AC192" s="40"/>
      <c r="AD192" s="40"/>
      <c r="AE192" s="40"/>
      <c r="AR192" s="241" t="s">
        <v>355</v>
      </c>
      <c r="AT192" s="241" t="s">
        <v>261</v>
      </c>
      <c r="AU192" s="241" t="s">
        <v>83</v>
      </c>
      <c r="AY192" s="19" t="s">
        <v>259</v>
      </c>
      <c r="BE192" s="242">
        <f>IF(N192="základní",J192,0)</f>
        <v>0</v>
      </c>
      <c r="BF192" s="242">
        <f>IF(N192="snížená",J192,0)</f>
        <v>0</v>
      </c>
      <c r="BG192" s="242">
        <f>IF(N192="zákl. přenesená",J192,0)</f>
        <v>0</v>
      </c>
      <c r="BH192" s="242">
        <f>IF(N192="sníž. přenesená",J192,0)</f>
        <v>0</v>
      </c>
      <c r="BI192" s="242">
        <f>IF(N192="nulová",J192,0)</f>
        <v>0</v>
      </c>
      <c r="BJ192" s="19" t="s">
        <v>83</v>
      </c>
      <c r="BK192" s="242">
        <f>ROUND(I192*H192,2)</f>
        <v>0</v>
      </c>
      <c r="BL192" s="19" t="s">
        <v>355</v>
      </c>
      <c r="BM192" s="241" t="s">
        <v>1984</v>
      </c>
    </row>
    <row r="193" s="2" customFormat="1" ht="21.75" customHeight="1">
      <c r="A193" s="40"/>
      <c r="B193" s="41"/>
      <c r="C193" s="230" t="s">
        <v>599</v>
      </c>
      <c r="D193" s="230" t="s">
        <v>261</v>
      </c>
      <c r="E193" s="231" t="s">
        <v>1985</v>
      </c>
      <c r="F193" s="232" t="s">
        <v>1986</v>
      </c>
      <c r="G193" s="233" t="s">
        <v>427</v>
      </c>
      <c r="H193" s="234">
        <v>1</v>
      </c>
      <c r="I193" s="235"/>
      <c r="J193" s="236">
        <f>ROUND(I193*H193,2)</f>
        <v>0</v>
      </c>
      <c r="K193" s="232" t="s">
        <v>265</v>
      </c>
      <c r="L193" s="46"/>
      <c r="M193" s="237" t="s">
        <v>21</v>
      </c>
      <c r="N193" s="238" t="s">
        <v>46</v>
      </c>
      <c r="O193" s="86"/>
      <c r="P193" s="239">
        <f>O193*H193</f>
        <v>0</v>
      </c>
      <c r="Q193" s="239">
        <v>0.0033800000000000002</v>
      </c>
      <c r="R193" s="239">
        <f>Q193*H193</f>
        <v>0.0033800000000000002</v>
      </c>
      <c r="S193" s="239">
        <v>0</v>
      </c>
      <c r="T193" s="240">
        <f>S193*H193</f>
        <v>0</v>
      </c>
      <c r="U193" s="40"/>
      <c r="V193" s="40"/>
      <c r="W193" s="40"/>
      <c r="X193" s="40"/>
      <c r="Y193" s="40"/>
      <c r="Z193" s="40"/>
      <c r="AA193" s="40"/>
      <c r="AB193" s="40"/>
      <c r="AC193" s="40"/>
      <c r="AD193" s="40"/>
      <c r="AE193" s="40"/>
      <c r="AR193" s="241" t="s">
        <v>355</v>
      </c>
      <c r="AT193" s="241" t="s">
        <v>261</v>
      </c>
      <c r="AU193" s="241" t="s">
        <v>83</v>
      </c>
      <c r="AY193" s="19" t="s">
        <v>259</v>
      </c>
      <c r="BE193" s="242">
        <f>IF(N193="základní",J193,0)</f>
        <v>0</v>
      </c>
      <c r="BF193" s="242">
        <f>IF(N193="snížená",J193,0)</f>
        <v>0</v>
      </c>
      <c r="BG193" s="242">
        <f>IF(N193="zákl. přenesená",J193,0)</f>
        <v>0</v>
      </c>
      <c r="BH193" s="242">
        <f>IF(N193="sníž. přenesená",J193,0)</f>
        <v>0</v>
      </c>
      <c r="BI193" s="242">
        <f>IF(N193="nulová",J193,0)</f>
        <v>0</v>
      </c>
      <c r="BJ193" s="19" t="s">
        <v>83</v>
      </c>
      <c r="BK193" s="242">
        <f>ROUND(I193*H193,2)</f>
        <v>0</v>
      </c>
      <c r="BL193" s="19" t="s">
        <v>355</v>
      </c>
      <c r="BM193" s="241" t="s">
        <v>1987</v>
      </c>
    </row>
    <row r="194" s="2" customFormat="1">
      <c r="A194" s="40"/>
      <c r="B194" s="41"/>
      <c r="C194" s="42"/>
      <c r="D194" s="243" t="s">
        <v>268</v>
      </c>
      <c r="E194" s="42"/>
      <c r="F194" s="244" t="s">
        <v>1988</v>
      </c>
      <c r="G194" s="42"/>
      <c r="H194" s="42"/>
      <c r="I194" s="150"/>
      <c r="J194" s="42"/>
      <c r="K194" s="42"/>
      <c r="L194" s="46"/>
      <c r="M194" s="245"/>
      <c r="N194" s="246"/>
      <c r="O194" s="86"/>
      <c r="P194" s="86"/>
      <c r="Q194" s="86"/>
      <c r="R194" s="86"/>
      <c r="S194" s="86"/>
      <c r="T194" s="87"/>
      <c r="U194" s="40"/>
      <c r="V194" s="40"/>
      <c r="W194" s="40"/>
      <c r="X194" s="40"/>
      <c r="Y194" s="40"/>
      <c r="Z194" s="40"/>
      <c r="AA194" s="40"/>
      <c r="AB194" s="40"/>
      <c r="AC194" s="40"/>
      <c r="AD194" s="40"/>
      <c r="AE194" s="40"/>
      <c r="AT194" s="19" t="s">
        <v>268</v>
      </c>
      <c r="AU194" s="19" t="s">
        <v>83</v>
      </c>
    </row>
    <row r="195" s="2" customFormat="1" ht="21.75" customHeight="1">
      <c r="A195" s="40"/>
      <c r="B195" s="41"/>
      <c r="C195" s="230" t="s">
        <v>607</v>
      </c>
      <c r="D195" s="230" t="s">
        <v>261</v>
      </c>
      <c r="E195" s="231" t="s">
        <v>1989</v>
      </c>
      <c r="F195" s="232" t="s">
        <v>1990</v>
      </c>
      <c r="G195" s="233" t="s">
        <v>449</v>
      </c>
      <c r="H195" s="234">
        <v>30</v>
      </c>
      <c r="I195" s="235"/>
      <c r="J195" s="236">
        <f>ROUND(I195*H195,2)</f>
        <v>0</v>
      </c>
      <c r="K195" s="232" t="s">
        <v>265</v>
      </c>
      <c r="L195" s="46"/>
      <c r="M195" s="237" t="s">
        <v>21</v>
      </c>
      <c r="N195" s="238" t="s">
        <v>46</v>
      </c>
      <c r="O195" s="86"/>
      <c r="P195" s="239">
        <f>O195*H195</f>
        <v>0</v>
      </c>
      <c r="Q195" s="239">
        <v>0.00125</v>
      </c>
      <c r="R195" s="239">
        <f>Q195*H195</f>
        <v>0.037499999999999999</v>
      </c>
      <c r="S195" s="239">
        <v>0</v>
      </c>
      <c r="T195" s="240">
        <f>S195*H195</f>
        <v>0</v>
      </c>
      <c r="U195" s="40"/>
      <c r="V195" s="40"/>
      <c r="W195" s="40"/>
      <c r="X195" s="40"/>
      <c r="Y195" s="40"/>
      <c r="Z195" s="40"/>
      <c r="AA195" s="40"/>
      <c r="AB195" s="40"/>
      <c r="AC195" s="40"/>
      <c r="AD195" s="40"/>
      <c r="AE195" s="40"/>
      <c r="AR195" s="241" t="s">
        <v>355</v>
      </c>
      <c r="AT195" s="241" t="s">
        <v>261</v>
      </c>
      <c r="AU195" s="241" t="s">
        <v>83</v>
      </c>
      <c r="AY195" s="19" t="s">
        <v>259</v>
      </c>
      <c r="BE195" s="242">
        <f>IF(N195="základní",J195,0)</f>
        <v>0</v>
      </c>
      <c r="BF195" s="242">
        <f>IF(N195="snížená",J195,0)</f>
        <v>0</v>
      </c>
      <c r="BG195" s="242">
        <f>IF(N195="zákl. přenesená",J195,0)</f>
        <v>0</v>
      </c>
      <c r="BH195" s="242">
        <f>IF(N195="sníž. přenesená",J195,0)</f>
        <v>0</v>
      </c>
      <c r="BI195" s="242">
        <f>IF(N195="nulová",J195,0)</f>
        <v>0</v>
      </c>
      <c r="BJ195" s="19" t="s">
        <v>83</v>
      </c>
      <c r="BK195" s="242">
        <f>ROUND(I195*H195,2)</f>
        <v>0</v>
      </c>
      <c r="BL195" s="19" t="s">
        <v>355</v>
      </c>
      <c r="BM195" s="241" t="s">
        <v>1991</v>
      </c>
    </row>
    <row r="196" s="2" customFormat="1" ht="16.5" customHeight="1">
      <c r="A196" s="40"/>
      <c r="B196" s="41"/>
      <c r="C196" s="280" t="s">
        <v>612</v>
      </c>
      <c r="D196" s="280" t="s">
        <v>438</v>
      </c>
      <c r="E196" s="281" t="s">
        <v>1992</v>
      </c>
      <c r="F196" s="282" t="s">
        <v>1993</v>
      </c>
      <c r="G196" s="283" t="s">
        <v>432</v>
      </c>
      <c r="H196" s="284">
        <v>7</v>
      </c>
      <c r="I196" s="285"/>
      <c r="J196" s="286">
        <f>ROUND(I196*H196,2)</f>
        <v>0</v>
      </c>
      <c r="K196" s="282" t="s">
        <v>401</v>
      </c>
      <c r="L196" s="287"/>
      <c r="M196" s="288" t="s">
        <v>21</v>
      </c>
      <c r="N196" s="289" t="s">
        <v>46</v>
      </c>
      <c r="O196" s="86"/>
      <c r="P196" s="239">
        <f>O196*H196</f>
        <v>0</v>
      </c>
      <c r="Q196" s="239">
        <v>5.0000000000000002E-05</v>
      </c>
      <c r="R196" s="239">
        <f>Q196*H196</f>
        <v>0.00035</v>
      </c>
      <c r="S196" s="239">
        <v>0</v>
      </c>
      <c r="T196" s="240">
        <f>S196*H196</f>
        <v>0</v>
      </c>
      <c r="U196" s="40"/>
      <c r="V196" s="40"/>
      <c r="W196" s="40"/>
      <c r="X196" s="40"/>
      <c r="Y196" s="40"/>
      <c r="Z196" s="40"/>
      <c r="AA196" s="40"/>
      <c r="AB196" s="40"/>
      <c r="AC196" s="40"/>
      <c r="AD196" s="40"/>
      <c r="AE196" s="40"/>
      <c r="AR196" s="241" t="s">
        <v>455</v>
      </c>
      <c r="AT196" s="241" t="s">
        <v>438</v>
      </c>
      <c r="AU196" s="241" t="s">
        <v>83</v>
      </c>
      <c r="AY196" s="19" t="s">
        <v>259</v>
      </c>
      <c r="BE196" s="242">
        <f>IF(N196="základní",J196,0)</f>
        <v>0</v>
      </c>
      <c r="BF196" s="242">
        <f>IF(N196="snížená",J196,0)</f>
        <v>0</v>
      </c>
      <c r="BG196" s="242">
        <f>IF(N196="zákl. přenesená",J196,0)</f>
        <v>0</v>
      </c>
      <c r="BH196" s="242">
        <f>IF(N196="sníž. přenesená",J196,0)</f>
        <v>0</v>
      </c>
      <c r="BI196" s="242">
        <f>IF(N196="nulová",J196,0)</f>
        <v>0</v>
      </c>
      <c r="BJ196" s="19" t="s">
        <v>83</v>
      </c>
      <c r="BK196" s="242">
        <f>ROUND(I196*H196,2)</f>
        <v>0</v>
      </c>
      <c r="BL196" s="19" t="s">
        <v>355</v>
      </c>
      <c r="BM196" s="241" t="s">
        <v>1994</v>
      </c>
    </row>
    <row r="197" s="2" customFormat="1" ht="16.5" customHeight="1">
      <c r="A197" s="40"/>
      <c r="B197" s="41"/>
      <c r="C197" s="280" t="s">
        <v>616</v>
      </c>
      <c r="D197" s="280" t="s">
        <v>438</v>
      </c>
      <c r="E197" s="281" t="s">
        <v>1995</v>
      </c>
      <c r="F197" s="282" t="s">
        <v>1996</v>
      </c>
      <c r="G197" s="283" t="s">
        <v>432</v>
      </c>
      <c r="H197" s="284">
        <v>1</v>
      </c>
      <c r="I197" s="285"/>
      <c r="J197" s="286">
        <f>ROUND(I197*H197,2)</f>
        <v>0</v>
      </c>
      <c r="K197" s="282" t="s">
        <v>401</v>
      </c>
      <c r="L197" s="287"/>
      <c r="M197" s="288" t="s">
        <v>21</v>
      </c>
      <c r="N197" s="289" t="s">
        <v>46</v>
      </c>
      <c r="O197" s="86"/>
      <c r="P197" s="239">
        <f>O197*H197</f>
        <v>0</v>
      </c>
      <c r="Q197" s="239">
        <v>5.0000000000000002E-05</v>
      </c>
      <c r="R197" s="239">
        <f>Q197*H197</f>
        <v>5.0000000000000002E-05</v>
      </c>
      <c r="S197" s="239">
        <v>0</v>
      </c>
      <c r="T197" s="240">
        <f>S197*H197</f>
        <v>0</v>
      </c>
      <c r="U197" s="40"/>
      <c r="V197" s="40"/>
      <c r="W197" s="40"/>
      <c r="X197" s="40"/>
      <c r="Y197" s="40"/>
      <c r="Z197" s="40"/>
      <c r="AA197" s="40"/>
      <c r="AB197" s="40"/>
      <c r="AC197" s="40"/>
      <c r="AD197" s="40"/>
      <c r="AE197" s="40"/>
      <c r="AR197" s="241" t="s">
        <v>455</v>
      </c>
      <c r="AT197" s="241" t="s">
        <v>438</v>
      </c>
      <c r="AU197" s="241" t="s">
        <v>83</v>
      </c>
      <c r="AY197" s="19" t="s">
        <v>259</v>
      </c>
      <c r="BE197" s="242">
        <f>IF(N197="základní",J197,0)</f>
        <v>0</v>
      </c>
      <c r="BF197" s="242">
        <f>IF(N197="snížená",J197,0)</f>
        <v>0</v>
      </c>
      <c r="BG197" s="242">
        <f>IF(N197="zákl. přenesená",J197,0)</f>
        <v>0</v>
      </c>
      <c r="BH197" s="242">
        <f>IF(N197="sníž. přenesená",J197,0)</f>
        <v>0</v>
      </c>
      <c r="BI197" s="242">
        <f>IF(N197="nulová",J197,0)</f>
        <v>0</v>
      </c>
      <c r="BJ197" s="19" t="s">
        <v>83</v>
      </c>
      <c r="BK197" s="242">
        <f>ROUND(I197*H197,2)</f>
        <v>0</v>
      </c>
      <c r="BL197" s="19" t="s">
        <v>355</v>
      </c>
      <c r="BM197" s="241" t="s">
        <v>1997</v>
      </c>
    </row>
    <row r="198" s="2" customFormat="1" ht="16.5" customHeight="1">
      <c r="A198" s="40"/>
      <c r="B198" s="41"/>
      <c r="C198" s="280" t="s">
        <v>620</v>
      </c>
      <c r="D198" s="280" t="s">
        <v>438</v>
      </c>
      <c r="E198" s="281" t="s">
        <v>1998</v>
      </c>
      <c r="F198" s="282" t="s">
        <v>1999</v>
      </c>
      <c r="G198" s="283" t="s">
        <v>432</v>
      </c>
      <c r="H198" s="284">
        <v>1</v>
      </c>
      <c r="I198" s="285"/>
      <c r="J198" s="286">
        <f>ROUND(I198*H198,2)</f>
        <v>0</v>
      </c>
      <c r="K198" s="282" t="s">
        <v>401</v>
      </c>
      <c r="L198" s="287"/>
      <c r="M198" s="288" t="s">
        <v>21</v>
      </c>
      <c r="N198" s="289" t="s">
        <v>46</v>
      </c>
      <c r="O198" s="86"/>
      <c r="P198" s="239">
        <f>O198*H198</f>
        <v>0</v>
      </c>
      <c r="Q198" s="239">
        <v>5.0000000000000002E-05</v>
      </c>
      <c r="R198" s="239">
        <f>Q198*H198</f>
        <v>5.0000000000000002E-05</v>
      </c>
      <c r="S198" s="239">
        <v>0</v>
      </c>
      <c r="T198" s="240">
        <f>S198*H198</f>
        <v>0</v>
      </c>
      <c r="U198" s="40"/>
      <c r="V198" s="40"/>
      <c r="W198" s="40"/>
      <c r="X198" s="40"/>
      <c r="Y198" s="40"/>
      <c r="Z198" s="40"/>
      <c r="AA198" s="40"/>
      <c r="AB198" s="40"/>
      <c r="AC198" s="40"/>
      <c r="AD198" s="40"/>
      <c r="AE198" s="40"/>
      <c r="AR198" s="241" t="s">
        <v>455</v>
      </c>
      <c r="AT198" s="241" t="s">
        <v>438</v>
      </c>
      <c r="AU198" s="241" t="s">
        <v>83</v>
      </c>
      <c r="AY198" s="19" t="s">
        <v>259</v>
      </c>
      <c r="BE198" s="242">
        <f>IF(N198="základní",J198,0)</f>
        <v>0</v>
      </c>
      <c r="BF198" s="242">
        <f>IF(N198="snížená",J198,0)</f>
        <v>0</v>
      </c>
      <c r="BG198" s="242">
        <f>IF(N198="zákl. přenesená",J198,0)</f>
        <v>0</v>
      </c>
      <c r="BH198" s="242">
        <f>IF(N198="sníž. přenesená",J198,0)</f>
        <v>0</v>
      </c>
      <c r="BI198" s="242">
        <f>IF(N198="nulová",J198,0)</f>
        <v>0</v>
      </c>
      <c r="BJ198" s="19" t="s">
        <v>83</v>
      </c>
      <c r="BK198" s="242">
        <f>ROUND(I198*H198,2)</f>
        <v>0</v>
      </c>
      <c r="BL198" s="19" t="s">
        <v>355</v>
      </c>
      <c r="BM198" s="241" t="s">
        <v>2000</v>
      </c>
    </row>
    <row r="199" s="2" customFormat="1" ht="33" customHeight="1">
      <c r="A199" s="40"/>
      <c r="B199" s="41"/>
      <c r="C199" s="230" t="s">
        <v>624</v>
      </c>
      <c r="D199" s="230" t="s">
        <v>261</v>
      </c>
      <c r="E199" s="231" t="s">
        <v>2001</v>
      </c>
      <c r="F199" s="232" t="s">
        <v>2002</v>
      </c>
      <c r="G199" s="233" t="s">
        <v>432</v>
      </c>
      <c r="H199" s="234">
        <v>1</v>
      </c>
      <c r="I199" s="235"/>
      <c r="J199" s="236">
        <f>ROUND(I199*H199,2)</f>
        <v>0</v>
      </c>
      <c r="K199" s="232" t="s">
        <v>265</v>
      </c>
      <c r="L199" s="46"/>
      <c r="M199" s="237" t="s">
        <v>21</v>
      </c>
      <c r="N199" s="238" t="s">
        <v>46</v>
      </c>
      <c r="O199" s="86"/>
      <c r="P199" s="239">
        <f>O199*H199</f>
        <v>0</v>
      </c>
      <c r="Q199" s="239">
        <v>0.00012999999999999999</v>
      </c>
      <c r="R199" s="239">
        <f>Q199*H199</f>
        <v>0.00012999999999999999</v>
      </c>
      <c r="S199" s="239">
        <v>0</v>
      </c>
      <c r="T199" s="240">
        <f>S199*H199</f>
        <v>0</v>
      </c>
      <c r="U199" s="40"/>
      <c r="V199" s="40"/>
      <c r="W199" s="40"/>
      <c r="X199" s="40"/>
      <c r="Y199" s="40"/>
      <c r="Z199" s="40"/>
      <c r="AA199" s="40"/>
      <c r="AB199" s="40"/>
      <c r="AC199" s="40"/>
      <c r="AD199" s="40"/>
      <c r="AE199" s="40"/>
      <c r="AR199" s="241" t="s">
        <v>355</v>
      </c>
      <c r="AT199" s="241" t="s">
        <v>261</v>
      </c>
      <c r="AU199" s="241" t="s">
        <v>83</v>
      </c>
      <c r="AY199" s="19" t="s">
        <v>259</v>
      </c>
      <c r="BE199" s="242">
        <f>IF(N199="základní",J199,0)</f>
        <v>0</v>
      </c>
      <c r="BF199" s="242">
        <f>IF(N199="snížená",J199,0)</f>
        <v>0</v>
      </c>
      <c r="BG199" s="242">
        <f>IF(N199="zákl. přenesená",J199,0)</f>
        <v>0</v>
      </c>
      <c r="BH199" s="242">
        <f>IF(N199="sníž. přenesená",J199,0)</f>
        <v>0</v>
      </c>
      <c r="BI199" s="242">
        <f>IF(N199="nulová",J199,0)</f>
        <v>0</v>
      </c>
      <c r="BJ199" s="19" t="s">
        <v>83</v>
      </c>
      <c r="BK199" s="242">
        <f>ROUND(I199*H199,2)</f>
        <v>0</v>
      </c>
      <c r="BL199" s="19" t="s">
        <v>355</v>
      </c>
      <c r="BM199" s="241" t="s">
        <v>2003</v>
      </c>
    </row>
    <row r="200" s="2" customFormat="1">
      <c r="A200" s="40"/>
      <c r="B200" s="41"/>
      <c r="C200" s="42"/>
      <c r="D200" s="243" t="s">
        <v>268</v>
      </c>
      <c r="E200" s="42"/>
      <c r="F200" s="244" t="s">
        <v>2004</v>
      </c>
      <c r="G200" s="42"/>
      <c r="H200" s="42"/>
      <c r="I200" s="150"/>
      <c r="J200" s="42"/>
      <c r="K200" s="42"/>
      <c r="L200" s="46"/>
      <c r="M200" s="245"/>
      <c r="N200" s="246"/>
      <c r="O200" s="86"/>
      <c r="P200" s="86"/>
      <c r="Q200" s="86"/>
      <c r="R200" s="86"/>
      <c r="S200" s="86"/>
      <c r="T200" s="87"/>
      <c r="U200" s="40"/>
      <c r="V200" s="40"/>
      <c r="W200" s="40"/>
      <c r="X200" s="40"/>
      <c r="Y200" s="40"/>
      <c r="Z200" s="40"/>
      <c r="AA200" s="40"/>
      <c r="AB200" s="40"/>
      <c r="AC200" s="40"/>
      <c r="AD200" s="40"/>
      <c r="AE200" s="40"/>
      <c r="AT200" s="19" t="s">
        <v>268</v>
      </c>
      <c r="AU200" s="19" t="s">
        <v>83</v>
      </c>
    </row>
    <row r="201" s="2" customFormat="1" ht="21.75" customHeight="1">
      <c r="A201" s="40"/>
      <c r="B201" s="41"/>
      <c r="C201" s="230" t="s">
        <v>629</v>
      </c>
      <c r="D201" s="230" t="s">
        <v>261</v>
      </c>
      <c r="E201" s="231" t="s">
        <v>2005</v>
      </c>
      <c r="F201" s="232" t="s">
        <v>2006</v>
      </c>
      <c r="G201" s="233" t="s">
        <v>432</v>
      </c>
      <c r="H201" s="234">
        <v>1</v>
      </c>
      <c r="I201" s="235"/>
      <c r="J201" s="236">
        <f>ROUND(I201*H201,2)</f>
        <v>0</v>
      </c>
      <c r="K201" s="232" t="s">
        <v>401</v>
      </c>
      <c r="L201" s="46"/>
      <c r="M201" s="237" t="s">
        <v>21</v>
      </c>
      <c r="N201" s="238" t="s">
        <v>46</v>
      </c>
      <c r="O201" s="86"/>
      <c r="P201" s="239">
        <f>O201*H201</f>
        <v>0</v>
      </c>
      <c r="Q201" s="239">
        <v>0.00039120000000000002</v>
      </c>
      <c r="R201" s="239">
        <f>Q201*H201</f>
        <v>0.00039120000000000002</v>
      </c>
      <c r="S201" s="239">
        <v>0</v>
      </c>
      <c r="T201" s="240">
        <f>S201*H201</f>
        <v>0</v>
      </c>
      <c r="U201" s="40"/>
      <c r="V201" s="40"/>
      <c r="W201" s="40"/>
      <c r="X201" s="40"/>
      <c r="Y201" s="40"/>
      <c r="Z201" s="40"/>
      <c r="AA201" s="40"/>
      <c r="AB201" s="40"/>
      <c r="AC201" s="40"/>
      <c r="AD201" s="40"/>
      <c r="AE201" s="40"/>
      <c r="AR201" s="241" t="s">
        <v>355</v>
      </c>
      <c r="AT201" s="241" t="s">
        <v>261</v>
      </c>
      <c r="AU201" s="241" t="s">
        <v>83</v>
      </c>
      <c r="AY201" s="19" t="s">
        <v>259</v>
      </c>
      <c r="BE201" s="242">
        <f>IF(N201="základní",J201,0)</f>
        <v>0</v>
      </c>
      <c r="BF201" s="242">
        <f>IF(N201="snížená",J201,0)</f>
        <v>0</v>
      </c>
      <c r="BG201" s="242">
        <f>IF(N201="zákl. přenesená",J201,0)</f>
        <v>0</v>
      </c>
      <c r="BH201" s="242">
        <f>IF(N201="sníž. přenesená",J201,0)</f>
        <v>0</v>
      </c>
      <c r="BI201" s="242">
        <f>IF(N201="nulová",J201,0)</f>
        <v>0</v>
      </c>
      <c r="BJ201" s="19" t="s">
        <v>83</v>
      </c>
      <c r="BK201" s="242">
        <f>ROUND(I201*H201,2)</f>
        <v>0</v>
      </c>
      <c r="BL201" s="19" t="s">
        <v>355</v>
      </c>
      <c r="BM201" s="241" t="s">
        <v>2007</v>
      </c>
    </row>
    <row r="202" s="2" customFormat="1" ht="21.75" customHeight="1">
      <c r="A202" s="40"/>
      <c r="B202" s="41"/>
      <c r="C202" s="230" t="s">
        <v>640</v>
      </c>
      <c r="D202" s="230" t="s">
        <v>261</v>
      </c>
      <c r="E202" s="231" t="s">
        <v>2008</v>
      </c>
      <c r="F202" s="232" t="s">
        <v>2009</v>
      </c>
      <c r="G202" s="233" t="s">
        <v>432</v>
      </c>
      <c r="H202" s="234">
        <v>1</v>
      </c>
      <c r="I202" s="235"/>
      <c r="J202" s="236">
        <f>ROUND(I202*H202,2)</f>
        <v>0</v>
      </c>
      <c r="K202" s="232" t="s">
        <v>265</v>
      </c>
      <c r="L202" s="46"/>
      <c r="M202" s="237" t="s">
        <v>21</v>
      </c>
      <c r="N202" s="238" t="s">
        <v>46</v>
      </c>
      <c r="O202" s="86"/>
      <c r="P202" s="239">
        <f>O202*H202</f>
        <v>0</v>
      </c>
      <c r="Q202" s="239">
        <v>0.00060999999999999997</v>
      </c>
      <c r="R202" s="239">
        <f>Q202*H202</f>
        <v>0.00060999999999999997</v>
      </c>
      <c r="S202" s="239">
        <v>0</v>
      </c>
      <c r="T202" s="240">
        <f>S202*H202</f>
        <v>0</v>
      </c>
      <c r="U202" s="40"/>
      <c r="V202" s="40"/>
      <c r="W202" s="40"/>
      <c r="X202" s="40"/>
      <c r="Y202" s="40"/>
      <c r="Z202" s="40"/>
      <c r="AA202" s="40"/>
      <c r="AB202" s="40"/>
      <c r="AC202" s="40"/>
      <c r="AD202" s="40"/>
      <c r="AE202" s="40"/>
      <c r="AR202" s="241" t="s">
        <v>355</v>
      </c>
      <c r="AT202" s="241" t="s">
        <v>261</v>
      </c>
      <c r="AU202" s="241" t="s">
        <v>83</v>
      </c>
      <c r="AY202" s="19" t="s">
        <v>259</v>
      </c>
      <c r="BE202" s="242">
        <f>IF(N202="základní",J202,0)</f>
        <v>0</v>
      </c>
      <c r="BF202" s="242">
        <f>IF(N202="snížená",J202,0)</f>
        <v>0</v>
      </c>
      <c r="BG202" s="242">
        <f>IF(N202="zákl. přenesená",J202,0)</f>
        <v>0</v>
      </c>
      <c r="BH202" s="242">
        <f>IF(N202="sníž. přenesená",J202,0)</f>
        <v>0</v>
      </c>
      <c r="BI202" s="242">
        <f>IF(N202="nulová",J202,0)</f>
        <v>0</v>
      </c>
      <c r="BJ202" s="19" t="s">
        <v>83</v>
      </c>
      <c r="BK202" s="242">
        <f>ROUND(I202*H202,2)</f>
        <v>0</v>
      </c>
      <c r="BL202" s="19" t="s">
        <v>355</v>
      </c>
      <c r="BM202" s="241" t="s">
        <v>2010</v>
      </c>
    </row>
    <row r="203" s="2" customFormat="1">
      <c r="A203" s="40"/>
      <c r="B203" s="41"/>
      <c r="C203" s="42"/>
      <c r="D203" s="243" t="s">
        <v>268</v>
      </c>
      <c r="E203" s="42"/>
      <c r="F203" s="244" t="s">
        <v>2011</v>
      </c>
      <c r="G203" s="42"/>
      <c r="H203" s="42"/>
      <c r="I203" s="150"/>
      <c r="J203" s="42"/>
      <c r="K203" s="42"/>
      <c r="L203" s="46"/>
      <c r="M203" s="245"/>
      <c r="N203" s="246"/>
      <c r="O203" s="86"/>
      <c r="P203" s="86"/>
      <c r="Q203" s="86"/>
      <c r="R203" s="86"/>
      <c r="S203" s="86"/>
      <c r="T203" s="87"/>
      <c r="U203" s="40"/>
      <c r="V203" s="40"/>
      <c r="W203" s="40"/>
      <c r="X203" s="40"/>
      <c r="Y203" s="40"/>
      <c r="Z203" s="40"/>
      <c r="AA203" s="40"/>
      <c r="AB203" s="40"/>
      <c r="AC203" s="40"/>
      <c r="AD203" s="40"/>
      <c r="AE203" s="40"/>
      <c r="AT203" s="19" t="s">
        <v>268</v>
      </c>
      <c r="AU203" s="19" t="s">
        <v>83</v>
      </c>
    </row>
    <row r="204" s="2" customFormat="1" ht="33" customHeight="1">
      <c r="A204" s="40"/>
      <c r="B204" s="41"/>
      <c r="C204" s="230" t="s">
        <v>646</v>
      </c>
      <c r="D204" s="230" t="s">
        <v>261</v>
      </c>
      <c r="E204" s="231" t="s">
        <v>2012</v>
      </c>
      <c r="F204" s="232" t="s">
        <v>2013</v>
      </c>
      <c r="G204" s="233" t="s">
        <v>331</v>
      </c>
      <c r="H204" s="234">
        <v>0.091999999999999998</v>
      </c>
      <c r="I204" s="235"/>
      <c r="J204" s="236">
        <f>ROUND(I204*H204,2)</f>
        <v>0</v>
      </c>
      <c r="K204" s="232" t="s">
        <v>265</v>
      </c>
      <c r="L204" s="46"/>
      <c r="M204" s="237" t="s">
        <v>21</v>
      </c>
      <c r="N204" s="238" t="s">
        <v>46</v>
      </c>
      <c r="O204" s="86"/>
      <c r="P204" s="239">
        <f>O204*H204</f>
        <v>0</v>
      </c>
      <c r="Q204" s="239">
        <v>0</v>
      </c>
      <c r="R204" s="239">
        <f>Q204*H204</f>
        <v>0</v>
      </c>
      <c r="S204" s="239">
        <v>0</v>
      </c>
      <c r="T204" s="240">
        <f>S204*H204</f>
        <v>0</v>
      </c>
      <c r="U204" s="40"/>
      <c r="V204" s="40"/>
      <c r="W204" s="40"/>
      <c r="X204" s="40"/>
      <c r="Y204" s="40"/>
      <c r="Z204" s="40"/>
      <c r="AA204" s="40"/>
      <c r="AB204" s="40"/>
      <c r="AC204" s="40"/>
      <c r="AD204" s="40"/>
      <c r="AE204" s="40"/>
      <c r="AR204" s="241" t="s">
        <v>355</v>
      </c>
      <c r="AT204" s="241" t="s">
        <v>261</v>
      </c>
      <c r="AU204" s="241" t="s">
        <v>83</v>
      </c>
      <c r="AY204" s="19" t="s">
        <v>259</v>
      </c>
      <c r="BE204" s="242">
        <f>IF(N204="základní",J204,0)</f>
        <v>0</v>
      </c>
      <c r="BF204" s="242">
        <f>IF(N204="snížená",J204,0)</f>
        <v>0</v>
      </c>
      <c r="BG204" s="242">
        <f>IF(N204="zákl. přenesená",J204,0)</f>
        <v>0</v>
      </c>
      <c r="BH204" s="242">
        <f>IF(N204="sníž. přenesená",J204,0)</f>
        <v>0</v>
      </c>
      <c r="BI204" s="242">
        <f>IF(N204="nulová",J204,0)</f>
        <v>0</v>
      </c>
      <c r="BJ204" s="19" t="s">
        <v>83</v>
      </c>
      <c r="BK204" s="242">
        <f>ROUND(I204*H204,2)</f>
        <v>0</v>
      </c>
      <c r="BL204" s="19" t="s">
        <v>355</v>
      </c>
      <c r="BM204" s="241" t="s">
        <v>2014</v>
      </c>
    </row>
    <row r="205" s="2" customFormat="1">
      <c r="A205" s="40"/>
      <c r="B205" s="41"/>
      <c r="C205" s="42"/>
      <c r="D205" s="243" t="s">
        <v>268</v>
      </c>
      <c r="E205" s="42"/>
      <c r="F205" s="244" t="s">
        <v>1085</v>
      </c>
      <c r="G205" s="42"/>
      <c r="H205" s="42"/>
      <c r="I205" s="150"/>
      <c r="J205" s="42"/>
      <c r="K205" s="42"/>
      <c r="L205" s="46"/>
      <c r="M205" s="245"/>
      <c r="N205" s="246"/>
      <c r="O205" s="86"/>
      <c r="P205" s="86"/>
      <c r="Q205" s="86"/>
      <c r="R205" s="86"/>
      <c r="S205" s="86"/>
      <c r="T205" s="87"/>
      <c r="U205" s="40"/>
      <c r="V205" s="40"/>
      <c r="W205" s="40"/>
      <c r="X205" s="40"/>
      <c r="Y205" s="40"/>
      <c r="Z205" s="40"/>
      <c r="AA205" s="40"/>
      <c r="AB205" s="40"/>
      <c r="AC205" s="40"/>
      <c r="AD205" s="40"/>
      <c r="AE205" s="40"/>
      <c r="AT205" s="19" t="s">
        <v>268</v>
      </c>
      <c r="AU205" s="19" t="s">
        <v>83</v>
      </c>
    </row>
    <row r="206" s="12" customFormat="1" ht="22.8" customHeight="1">
      <c r="A206" s="12"/>
      <c r="B206" s="214"/>
      <c r="C206" s="215"/>
      <c r="D206" s="216" t="s">
        <v>73</v>
      </c>
      <c r="E206" s="228" t="s">
        <v>2015</v>
      </c>
      <c r="F206" s="228" t="s">
        <v>2016</v>
      </c>
      <c r="G206" s="215"/>
      <c r="H206" s="215"/>
      <c r="I206" s="218"/>
      <c r="J206" s="229">
        <f>BK206</f>
        <v>0</v>
      </c>
      <c r="K206" s="215"/>
      <c r="L206" s="220"/>
      <c r="M206" s="221"/>
      <c r="N206" s="222"/>
      <c r="O206" s="222"/>
      <c r="P206" s="223">
        <f>SUM(P207:P211)</f>
        <v>0</v>
      </c>
      <c r="Q206" s="222"/>
      <c r="R206" s="223">
        <f>SUM(R207:R211)</f>
        <v>0.010200000000000001</v>
      </c>
      <c r="S206" s="222"/>
      <c r="T206" s="224">
        <f>SUM(T207:T211)</f>
        <v>0</v>
      </c>
      <c r="U206" s="12"/>
      <c r="V206" s="12"/>
      <c r="W206" s="12"/>
      <c r="X206" s="12"/>
      <c r="Y206" s="12"/>
      <c r="Z206" s="12"/>
      <c r="AA206" s="12"/>
      <c r="AB206" s="12"/>
      <c r="AC206" s="12"/>
      <c r="AD206" s="12"/>
      <c r="AE206" s="12"/>
      <c r="AR206" s="225" t="s">
        <v>83</v>
      </c>
      <c r="AT206" s="226" t="s">
        <v>73</v>
      </c>
      <c r="AU206" s="226" t="s">
        <v>81</v>
      </c>
      <c r="AY206" s="225" t="s">
        <v>259</v>
      </c>
      <c r="BK206" s="227">
        <f>SUM(BK207:BK211)</f>
        <v>0</v>
      </c>
    </row>
    <row r="207" s="2" customFormat="1" ht="16.5" customHeight="1">
      <c r="A207" s="40"/>
      <c r="B207" s="41"/>
      <c r="C207" s="230" t="s">
        <v>651</v>
      </c>
      <c r="D207" s="230" t="s">
        <v>261</v>
      </c>
      <c r="E207" s="231" t="s">
        <v>2017</v>
      </c>
      <c r="F207" s="232" t="s">
        <v>2018</v>
      </c>
      <c r="G207" s="233" t="s">
        <v>2019</v>
      </c>
      <c r="H207" s="234">
        <v>1</v>
      </c>
      <c r="I207" s="235"/>
      <c r="J207" s="236">
        <f>ROUND(I207*H207,2)</f>
        <v>0</v>
      </c>
      <c r="K207" s="232" t="s">
        <v>401</v>
      </c>
      <c r="L207" s="46"/>
      <c r="M207" s="237" t="s">
        <v>21</v>
      </c>
      <c r="N207" s="238" t="s">
        <v>46</v>
      </c>
      <c r="O207" s="86"/>
      <c r="P207" s="239">
        <f>O207*H207</f>
        <v>0</v>
      </c>
      <c r="Q207" s="239">
        <v>0.0018</v>
      </c>
      <c r="R207" s="239">
        <f>Q207*H207</f>
        <v>0.0018</v>
      </c>
      <c r="S207" s="239">
        <v>0</v>
      </c>
      <c r="T207" s="240">
        <f>S207*H207</f>
        <v>0</v>
      </c>
      <c r="U207" s="40"/>
      <c r="V207" s="40"/>
      <c r="W207" s="40"/>
      <c r="X207" s="40"/>
      <c r="Y207" s="40"/>
      <c r="Z207" s="40"/>
      <c r="AA207" s="40"/>
      <c r="AB207" s="40"/>
      <c r="AC207" s="40"/>
      <c r="AD207" s="40"/>
      <c r="AE207" s="40"/>
      <c r="AR207" s="241" t="s">
        <v>355</v>
      </c>
      <c r="AT207" s="241" t="s">
        <v>261</v>
      </c>
      <c r="AU207" s="241" t="s">
        <v>83</v>
      </c>
      <c r="AY207" s="19" t="s">
        <v>259</v>
      </c>
      <c r="BE207" s="242">
        <f>IF(N207="základní",J207,0)</f>
        <v>0</v>
      </c>
      <c r="BF207" s="242">
        <f>IF(N207="snížená",J207,0)</f>
        <v>0</v>
      </c>
      <c r="BG207" s="242">
        <f>IF(N207="zákl. přenesená",J207,0)</f>
        <v>0</v>
      </c>
      <c r="BH207" s="242">
        <f>IF(N207="sníž. přenesená",J207,0)</f>
        <v>0</v>
      </c>
      <c r="BI207" s="242">
        <f>IF(N207="nulová",J207,0)</f>
        <v>0</v>
      </c>
      <c r="BJ207" s="19" t="s">
        <v>83</v>
      </c>
      <c r="BK207" s="242">
        <f>ROUND(I207*H207,2)</f>
        <v>0</v>
      </c>
      <c r="BL207" s="19" t="s">
        <v>355</v>
      </c>
      <c r="BM207" s="241" t="s">
        <v>2020</v>
      </c>
    </row>
    <row r="208" s="2" customFormat="1" ht="33" customHeight="1">
      <c r="A208" s="40"/>
      <c r="B208" s="41"/>
      <c r="C208" s="280" t="s">
        <v>661</v>
      </c>
      <c r="D208" s="280" t="s">
        <v>438</v>
      </c>
      <c r="E208" s="281" t="s">
        <v>2021</v>
      </c>
      <c r="F208" s="282" t="s">
        <v>2022</v>
      </c>
      <c r="G208" s="283" t="s">
        <v>2019</v>
      </c>
      <c r="H208" s="284">
        <v>1</v>
      </c>
      <c r="I208" s="285"/>
      <c r="J208" s="286">
        <f>ROUND(I208*H208,2)</f>
        <v>0</v>
      </c>
      <c r="K208" s="282" t="s">
        <v>401</v>
      </c>
      <c r="L208" s="287"/>
      <c r="M208" s="288" t="s">
        <v>21</v>
      </c>
      <c r="N208" s="289" t="s">
        <v>46</v>
      </c>
      <c r="O208" s="86"/>
      <c r="P208" s="239">
        <f>O208*H208</f>
        <v>0</v>
      </c>
      <c r="Q208" s="239">
        <v>0.0041999999999999997</v>
      </c>
      <c r="R208" s="239">
        <f>Q208*H208</f>
        <v>0.0041999999999999997</v>
      </c>
      <c r="S208" s="239">
        <v>0</v>
      </c>
      <c r="T208" s="240">
        <f>S208*H208</f>
        <v>0</v>
      </c>
      <c r="U208" s="40"/>
      <c r="V208" s="40"/>
      <c r="W208" s="40"/>
      <c r="X208" s="40"/>
      <c r="Y208" s="40"/>
      <c r="Z208" s="40"/>
      <c r="AA208" s="40"/>
      <c r="AB208" s="40"/>
      <c r="AC208" s="40"/>
      <c r="AD208" s="40"/>
      <c r="AE208" s="40"/>
      <c r="AR208" s="241" t="s">
        <v>455</v>
      </c>
      <c r="AT208" s="241" t="s">
        <v>438</v>
      </c>
      <c r="AU208" s="241" t="s">
        <v>83</v>
      </c>
      <c r="AY208" s="19" t="s">
        <v>259</v>
      </c>
      <c r="BE208" s="242">
        <f>IF(N208="základní",J208,0)</f>
        <v>0</v>
      </c>
      <c r="BF208" s="242">
        <f>IF(N208="snížená",J208,0)</f>
        <v>0</v>
      </c>
      <c r="BG208" s="242">
        <f>IF(N208="zákl. přenesená",J208,0)</f>
        <v>0</v>
      </c>
      <c r="BH208" s="242">
        <f>IF(N208="sníž. přenesená",J208,0)</f>
        <v>0</v>
      </c>
      <c r="BI208" s="242">
        <f>IF(N208="nulová",J208,0)</f>
        <v>0</v>
      </c>
      <c r="BJ208" s="19" t="s">
        <v>83</v>
      </c>
      <c r="BK208" s="242">
        <f>ROUND(I208*H208,2)</f>
        <v>0</v>
      </c>
      <c r="BL208" s="19" t="s">
        <v>355</v>
      </c>
      <c r="BM208" s="241" t="s">
        <v>2023</v>
      </c>
    </row>
    <row r="209" s="2" customFormat="1" ht="21.75" customHeight="1">
      <c r="A209" s="40"/>
      <c r="B209" s="41"/>
      <c r="C209" s="280" t="s">
        <v>666</v>
      </c>
      <c r="D209" s="280" t="s">
        <v>438</v>
      </c>
      <c r="E209" s="281" t="s">
        <v>2024</v>
      </c>
      <c r="F209" s="282" t="s">
        <v>2025</v>
      </c>
      <c r="G209" s="283" t="s">
        <v>2019</v>
      </c>
      <c r="H209" s="284">
        <v>1</v>
      </c>
      <c r="I209" s="285"/>
      <c r="J209" s="286">
        <f>ROUND(I209*H209,2)</f>
        <v>0</v>
      </c>
      <c r="K209" s="282" t="s">
        <v>401</v>
      </c>
      <c r="L209" s="287"/>
      <c r="M209" s="288" t="s">
        <v>21</v>
      </c>
      <c r="N209" s="289" t="s">
        <v>46</v>
      </c>
      <c r="O209" s="86"/>
      <c r="P209" s="239">
        <f>O209*H209</f>
        <v>0</v>
      </c>
      <c r="Q209" s="239">
        <v>0.0041999999999999997</v>
      </c>
      <c r="R209" s="239">
        <f>Q209*H209</f>
        <v>0.0041999999999999997</v>
      </c>
      <c r="S209" s="239">
        <v>0</v>
      </c>
      <c r="T209" s="240">
        <f>S209*H209</f>
        <v>0</v>
      </c>
      <c r="U209" s="40"/>
      <c r="V209" s="40"/>
      <c r="W209" s="40"/>
      <c r="X209" s="40"/>
      <c r="Y209" s="40"/>
      <c r="Z209" s="40"/>
      <c r="AA209" s="40"/>
      <c r="AB209" s="40"/>
      <c r="AC209" s="40"/>
      <c r="AD209" s="40"/>
      <c r="AE209" s="40"/>
      <c r="AR209" s="241" t="s">
        <v>455</v>
      </c>
      <c r="AT209" s="241" t="s">
        <v>438</v>
      </c>
      <c r="AU209" s="241" t="s">
        <v>83</v>
      </c>
      <c r="AY209" s="19" t="s">
        <v>259</v>
      </c>
      <c r="BE209" s="242">
        <f>IF(N209="základní",J209,0)</f>
        <v>0</v>
      </c>
      <c r="BF209" s="242">
        <f>IF(N209="snížená",J209,0)</f>
        <v>0</v>
      </c>
      <c r="BG209" s="242">
        <f>IF(N209="zákl. přenesená",J209,0)</f>
        <v>0</v>
      </c>
      <c r="BH209" s="242">
        <f>IF(N209="sníž. přenesená",J209,0)</f>
        <v>0</v>
      </c>
      <c r="BI209" s="242">
        <f>IF(N209="nulová",J209,0)</f>
        <v>0</v>
      </c>
      <c r="BJ209" s="19" t="s">
        <v>83</v>
      </c>
      <c r="BK209" s="242">
        <f>ROUND(I209*H209,2)</f>
        <v>0</v>
      </c>
      <c r="BL209" s="19" t="s">
        <v>355</v>
      </c>
      <c r="BM209" s="241" t="s">
        <v>2026</v>
      </c>
    </row>
    <row r="210" s="2" customFormat="1" ht="33" customHeight="1">
      <c r="A210" s="40"/>
      <c r="B210" s="41"/>
      <c r="C210" s="230" t="s">
        <v>674</v>
      </c>
      <c r="D210" s="230" t="s">
        <v>261</v>
      </c>
      <c r="E210" s="231" t="s">
        <v>2027</v>
      </c>
      <c r="F210" s="232" t="s">
        <v>2028</v>
      </c>
      <c r="G210" s="233" t="s">
        <v>331</v>
      </c>
      <c r="H210" s="234">
        <v>0.01</v>
      </c>
      <c r="I210" s="235"/>
      <c r="J210" s="236">
        <f>ROUND(I210*H210,2)</f>
        <v>0</v>
      </c>
      <c r="K210" s="232" t="s">
        <v>265</v>
      </c>
      <c r="L210" s="46"/>
      <c r="M210" s="237" t="s">
        <v>21</v>
      </c>
      <c r="N210" s="238" t="s">
        <v>46</v>
      </c>
      <c r="O210" s="86"/>
      <c r="P210" s="239">
        <f>O210*H210</f>
        <v>0</v>
      </c>
      <c r="Q210" s="239">
        <v>0</v>
      </c>
      <c r="R210" s="239">
        <f>Q210*H210</f>
        <v>0</v>
      </c>
      <c r="S210" s="239">
        <v>0</v>
      </c>
      <c r="T210" s="240">
        <f>S210*H210</f>
        <v>0</v>
      </c>
      <c r="U210" s="40"/>
      <c r="V210" s="40"/>
      <c r="W210" s="40"/>
      <c r="X210" s="40"/>
      <c r="Y210" s="40"/>
      <c r="Z210" s="40"/>
      <c r="AA210" s="40"/>
      <c r="AB210" s="40"/>
      <c r="AC210" s="40"/>
      <c r="AD210" s="40"/>
      <c r="AE210" s="40"/>
      <c r="AR210" s="241" t="s">
        <v>355</v>
      </c>
      <c r="AT210" s="241" t="s">
        <v>261</v>
      </c>
      <c r="AU210" s="241" t="s">
        <v>83</v>
      </c>
      <c r="AY210" s="19" t="s">
        <v>259</v>
      </c>
      <c r="BE210" s="242">
        <f>IF(N210="základní",J210,0)</f>
        <v>0</v>
      </c>
      <c r="BF210" s="242">
        <f>IF(N210="snížená",J210,0)</f>
        <v>0</v>
      </c>
      <c r="BG210" s="242">
        <f>IF(N210="zákl. přenesená",J210,0)</f>
        <v>0</v>
      </c>
      <c r="BH210" s="242">
        <f>IF(N210="sníž. přenesená",J210,0)</f>
        <v>0</v>
      </c>
      <c r="BI210" s="242">
        <f>IF(N210="nulová",J210,0)</f>
        <v>0</v>
      </c>
      <c r="BJ210" s="19" t="s">
        <v>83</v>
      </c>
      <c r="BK210" s="242">
        <f>ROUND(I210*H210,2)</f>
        <v>0</v>
      </c>
      <c r="BL210" s="19" t="s">
        <v>355</v>
      </c>
      <c r="BM210" s="241" t="s">
        <v>2029</v>
      </c>
    </row>
    <row r="211" s="2" customFormat="1">
      <c r="A211" s="40"/>
      <c r="B211" s="41"/>
      <c r="C211" s="42"/>
      <c r="D211" s="243" t="s">
        <v>268</v>
      </c>
      <c r="E211" s="42"/>
      <c r="F211" s="244" t="s">
        <v>1316</v>
      </c>
      <c r="G211" s="42"/>
      <c r="H211" s="42"/>
      <c r="I211" s="150"/>
      <c r="J211" s="42"/>
      <c r="K211" s="42"/>
      <c r="L211" s="46"/>
      <c r="M211" s="245"/>
      <c r="N211" s="246"/>
      <c r="O211" s="86"/>
      <c r="P211" s="86"/>
      <c r="Q211" s="86"/>
      <c r="R211" s="86"/>
      <c r="S211" s="86"/>
      <c r="T211" s="87"/>
      <c r="U211" s="40"/>
      <c r="V211" s="40"/>
      <c r="W211" s="40"/>
      <c r="X211" s="40"/>
      <c r="Y211" s="40"/>
      <c r="Z211" s="40"/>
      <c r="AA211" s="40"/>
      <c r="AB211" s="40"/>
      <c r="AC211" s="40"/>
      <c r="AD211" s="40"/>
      <c r="AE211" s="40"/>
      <c r="AT211" s="19" t="s">
        <v>268</v>
      </c>
      <c r="AU211" s="19" t="s">
        <v>83</v>
      </c>
    </row>
    <row r="212" s="12" customFormat="1" ht="22.8" customHeight="1">
      <c r="A212" s="12"/>
      <c r="B212" s="214"/>
      <c r="C212" s="215"/>
      <c r="D212" s="216" t="s">
        <v>73</v>
      </c>
      <c r="E212" s="228" t="s">
        <v>2030</v>
      </c>
      <c r="F212" s="228" t="s">
        <v>2031</v>
      </c>
      <c r="G212" s="215"/>
      <c r="H212" s="215"/>
      <c r="I212" s="218"/>
      <c r="J212" s="229">
        <f>BK212</f>
        <v>0</v>
      </c>
      <c r="K212" s="215"/>
      <c r="L212" s="220"/>
      <c r="M212" s="221"/>
      <c r="N212" s="222"/>
      <c r="O212" s="222"/>
      <c r="P212" s="223">
        <f>SUM(P213:P249)</f>
        <v>0</v>
      </c>
      <c r="Q212" s="222"/>
      <c r="R212" s="223">
        <f>SUM(R213:R249)</f>
        <v>0.4694100000000001</v>
      </c>
      <c r="S212" s="222"/>
      <c r="T212" s="224">
        <f>SUM(T213:T249)</f>
        <v>0</v>
      </c>
      <c r="U212" s="12"/>
      <c r="V212" s="12"/>
      <c r="W212" s="12"/>
      <c r="X212" s="12"/>
      <c r="Y212" s="12"/>
      <c r="Z212" s="12"/>
      <c r="AA212" s="12"/>
      <c r="AB212" s="12"/>
      <c r="AC212" s="12"/>
      <c r="AD212" s="12"/>
      <c r="AE212" s="12"/>
      <c r="AR212" s="225" t="s">
        <v>83</v>
      </c>
      <c r="AT212" s="226" t="s">
        <v>73</v>
      </c>
      <c r="AU212" s="226" t="s">
        <v>81</v>
      </c>
      <c r="AY212" s="225" t="s">
        <v>259</v>
      </c>
      <c r="BK212" s="227">
        <f>SUM(BK213:BK249)</f>
        <v>0</v>
      </c>
    </row>
    <row r="213" s="2" customFormat="1" ht="21.75" customHeight="1">
      <c r="A213" s="40"/>
      <c r="B213" s="41"/>
      <c r="C213" s="230" t="s">
        <v>679</v>
      </c>
      <c r="D213" s="230" t="s">
        <v>261</v>
      </c>
      <c r="E213" s="231" t="s">
        <v>2032</v>
      </c>
      <c r="F213" s="232" t="s">
        <v>2033</v>
      </c>
      <c r="G213" s="233" t="s">
        <v>427</v>
      </c>
      <c r="H213" s="234">
        <v>2</v>
      </c>
      <c r="I213" s="235"/>
      <c r="J213" s="236">
        <f>ROUND(I213*H213,2)</f>
        <v>0</v>
      </c>
      <c r="K213" s="232" t="s">
        <v>265</v>
      </c>
      <c r="L213" s="46"/>
      <c r="M213" s="237" t="s">
        <v>21</v>
      </c>
      <c r="N213" s="238" t="s">
        <v>46</v>
      </c>
      <c r="O213" s="86"/>
      <c r="P213" s="239">
        <f>O213*H213</f>
        <v>0</v>
      </c>
      <c r="Q213" s="239">
        <v>0.023199999999999998</v>
      </c>
      <c r="R213" s="239">
        <f>Q213*H213</f>
        <v>0.046399999999999997</v>
      </c>
      <c r="S213" s="239">
        <v>0</v>
      </c>
      <c r="T213" s="240">
        <f>S213*H213</f>
        <v>0</v>
      </c>
      <c r="U213" s="40"/>
      <c r="V213" s="40"/>
      <c r="W213" s="40"/>
      <c r="X213" s="40"/>
      <c r="Y213" s="40"/>
      <c r="Z213" s="40"/>
      <c r="AA213" s="40"/>
      <c r="AB213" s="40"/>
      <c r="AC213" s="40"/>
      <c r="AD213" s="40"/>
      <c r="AE213" s="40"/>
      <c r="AR213" s="241" t="s">
        <v>355</v>
      </c>
      <c r="AT213" s="241" t="s">
        <v>261</v>
      </c>
      <c r="AU213" s="241" t="s">
        <v>83</v>
      </c>
      <c r="AY213" s="19" t="s">
        <v>259</v>
      </c>
      <c r="BE213" s="242">
        <f>IF(N213="základní",J213,0)</f>
        <v>0</v>
      </c>
      <c r="BF213" s="242">
        <f>IF(N213="snížená",J213,0)</f>
        <v>0</v>
      </c>
      <c r="BG213" s="242">
        <f>IF(N213="zákl. přenesená",J213,0)</f>
        <v>0</v>
      </c>
      <c r="BH213" s="242">
        <f>IF(N213="sníž. přenesená",J213,0)</f>
        <v>0</v>
      </c>
      <c r="BI213" s="242">
        <f>IF(N213="nulová",J213,0)</f>
        <v>0</v>
      </c>
      <c r="BJ213" s="19" t="s">
        <v>83</v>
      </c>
      <c r="BK213" s="242">
        <f>ROUND(I213*H213,2)</f>
        <v>0</v>
      </c>
      <c r="BL213" s="19" t="s">
        <v>355</v>
      </c>
      <c r="BM213" s="241" t="s">
        <v>2034</v>
      </c>
    </row>
    <row r="214" s="2" customFormat="1">
      <c r="A214" s="40"/>
      <c r="B214" s="41"/>
      <c r="C214" s="42"/>
      <c r="D214" s="243" t="s">
        <v>268</v>
      </c>
      <c r="E214" s="42"/>
      <c r="F214" s="244" t="s">
        <v>2035</v>
      </c>
      <c r="G214" s="42"/>
      <c r="H214" s="42"/>
      <c r="I214" s="150"/>
      <c r="J214" s="42"/>
      <c r="K214" s="42"/>
      <c r="L214" s="46"/>
      <c r="M214" s="245"/>
      <c r="N214" s="246"/>
      <c r="O214" s="86"/>
      <c r="P214" s="86"/>
      <c r="Q214" s="86"/>
      <c r="R214" s="86"/>
      <c r="S214" s="86"/>
      <c r="T214" s="87"/>
      <c r="U214" s="40"/>
      <c r="V214" s="40"/>
      <c r="W214" s="40"/>
      <c r="X214" s="40"/>
      <c r="Y214" s="40"/>
      <c r="Z214" s="40"/>
      <c r="AA214" s="40"/>
      <c r="AB214" s="40"/>
      <c r="AC214" s="40"/>
      <c r="AD214" s="40"/>
      <c r="AE214" s="40"/>
      <c r="AT214" s="19" t="s">
        <v>268</v>
      </c>
      <c r="AU214" s="19" t="s">
        <v>83</v>
      </c>
    </row>
    <row r="215" s="2" customFormat="1" ht="21.75" customHeight="1">
      <c r="A215" s="40"/>
      <c r="B215" s="41"/>
      <c r="C215" s="230" t="s">
        <v>694</v>
      </c>
      <c r="D215" s="230" t="s">
        <v>261</v>
      </c>
      <c r="E215" s="231" t="s">
        <v>2036</v>
      </c>
      <c r="F215" s="232" t="s">
        <v>2037</v>
      </c>
      <c r="G215" s="233" t="s">
        <v>427</v>
      </c>
      <c r="H215" s="234">
        <v>1</v>
      </c>
      <c r="I215" s="235"/>
      <c r="J215" s="236">
        <f>ROUND(I215*H215,2)</f>
        <v>0</v>
      </c>
      <c r="K215" s="232" t="s">
        <v>265</v>
      </c>
      <c r="L215" s="46"/>
      <c r="M215" s="237" t="s">
        <v>21</v>
      </c>
      <c r="N215" s="238" t="s">
        <v>46</v>
      </c>
      <c r="O215" s="86"/>
      <c r="P215" s="239">
        <f>O215*H215</f>
        <v>0</v>
      </c>
      <c r="Q215" s="239">
        <v>0.023230000000000001</v>
      </c>
      <c r="R215" s="239">
        <f>Q215*H215</f>
        <v>0.023230000000000001</v>
      </c>
      <c r="S215" s="239">
        <v>0</v>
      </c>
      <c r="T215" s="240">
        <f>S215*H215</f>
        <v>0</v>
      </c>
      <c r="U215" s="40"/>
      <c r="V215" s="40"/>
      <c r="W215" s="40"/>
      <c r="X215" s="40"/>
      <c r="Y215" s="40"/>
      <c r="Z215" s="40"/>
      <c r="AA215" s="40"/>
      <c r="AB215" s="40"/>
      <c r="AC215" s="40"/>
      <c r="AD215" s="40"/>
      <c r="AE215" s="40"/>
      <c r="AR215" s="241" t="s">
        <v>355</v>
      </c>
      <c r="AT215" s="241" t="s">
        <v>261</v>
      </c>
      <c r="AU215" s="241" t="s">
        <v>83</v>
      </c>
      <c r="AY215" s="19" t="s">
        <v>259</v>
      </c>
      <c r="BE215" s="242">
        <f>IF(N215="základní",J215,0)</f>
        <v>0</v>
      </c>
      <c r="BF215" s="242">
        <f>IF(N215="snížená",J215,0)</f>
        <v>0</v>
      </c>
      <c r="BG215" s="242">
        <f>IF(N215="zákl. přenesená",J215,0)</f>
        <v>0</v>
      </c>
      <c r="BH215" s="242">
        <f>IF(N215="sníž. přenesená",J215,0)</f>
        <v>0</v>
      </c>
      <c r="BI215" s="242">
        <f>IF(N215="nulová",J215,0)</f>
        <v>0</v>
      </c>
      <c r="BJ215" s="19" t="s">
        <v>83</v>
      </c>
      <c r="BK215" s="242">
        <f>ROUND(I215*H215,2)</f>
        <v>0</v>
      </c>
      <c r="BL215" s="19" t="s">
        <v>355</v>
      </c>
      <c r="BM215" s="241" t="s">
        <v>2038</v>
      </c>
    </row>
    <row r="216" s="2" customFormat="1">
      <c r="A216" s="40"/>
      <c r="B216" s="41"/>
      <c r="C216" s="42"/>
      <c r="D216" s="243" t="s">
        <v>268</v>
      </c>
      <c r="E216" s="42"/>
      <c r="F216" s="244" t="s">
        <v>2035</v>
      </c>
      <c r="G216" s="42"/>
      <c r="H216" s="42"/>
      <c r="I216" s="150"/>
      <c r="J216" s="42"/>
      <c r="K216" s="42"/>
      <c r="L216" s="46"/>
      <c r="M216" s="245"/>
      <c r="N216" s="246"/>
      <c r="O216" s="86"/>
      <c r="P216" s="86"/>
      <c r="Q216" s="86"/>
      <c r="R216" s="86"/>
      <c r="S216" s="86"/>
      <c r="T216" s="87"/>
      <c r="U216" s="40"/>
      <c r="V216" s="40"/>
      <c r="W216" s="40"/>
      <c r="X216" s="40"/>
      <c r="Y216" s="40"/>
      <c r="Z216" s="40"/>
      <c r="AA216" s="40"/>
      <c r="AB216" s="40"/>
      <c r="AC216" s="40"/>
      <c r="AD216" s="40"/>
      <c r="AE216" s="40"/>
      <c r="AT216" s="19" t="s">
        <v>268</v>
      </c>
      <c r="AU216" s="19" t="s">
        <v>83</v>
      </c>
    </row>
    <row r="217" s="2" customFormat="1" ht="33" customHeight="1">
      <c r="A217" s="40"/>
      <c r="B217" s="41"/>
      <c r="C217" s="230" t="s">
        <v>699</v>
      </c>
      <c r="D217" s="230" t="s">
        <v>261</v>
      </c>
      <c r="E217" s="231" t="s">
        <v>2039</v>
      </c>
      <c r="F217" s="232" t="s">
        <v>2040</v>
      </c>
      <c r="G217" s="233" t="s">
        <v>427</v>
      </c>
      <c r="H217" s="234">
        <v>3</v>
      </c>
      <c r="I217" s="235"/>
      <c r="J217" s="236">
        <f>ROUND(I217*H217,2)</f>
        <v>0</v>
      </c>
      <c r="K217" s="232" t="s">
        <v>265</v>
      </c>
      <c r="L217" s="46"/>
      <c r="M217" s="237" t="s">
        <v>21</v>
      </c>
      <c r="N217" s="238" t="s">
        <v>46</v>
      </c>
      <c r="O217" s="86"/>
      <c r="P217" s="239">
        <f>O217*H217</f>
        <v>0</v>
      </c>
      <c r="Q217" s="239">
        <v>0.016469999999999999</v>
      </c>
      <c r="R217" s="239">
        <f>Q217*H217</f>
        <v>0.049409999999999996</v>
      </c>
      <c r="S217" s="239">
        <v>0</v>
      </c>
      <c r="T217" s="240">
        <f>S217*H217</f>
        <v>0</v>
      </c>
      <c r="U217" s="40"/>
      <c r="V217" s="40"/>
      <c r="W217" s="40"/>
      <c r="X217" s="40"/>
      <c r="Y217" s="40"/>
      <c r="Z217" s="40"/>
      <c r="AA217" s="40"/>
      <c r="AB217" s="40"/>
      <c r="AC217" s="40"/>
      <c r="AD217" s="40"/>
      <c r="AE217" s="40"/>
      <c r="AR217" s="241" t="s">
        <v>355</v>
      </c>
      <c r="AT217" s="241" t="s">
        <v>261</v>
      </c>
      <c r="AU217" s="241" t="s">
        <v>83</v>
      </c>
      <c r="AY217" s="19" t="s">
        <v>259</v>
      </c>
      <c r="BE217" s="242">
        <f>IF(N217="základní",J217,0)</f>
        <v>0</v>
      </c>
      <c r="BF217" s="242">
        <f>IF(N217="snížená",J217,0)</f>
        <v>0</v>
      </c>
      <c r="BG217" s="242">
        <f>IF(N217="zákl. přenesená",J217,0)</f>
        <v>0</v>
      </c>
      <c r="BH217" s="242">
        <f>IF(N217="sníž. přenesená",J217,0)</f>
        <v>0</v>
      </c>
      <c r="BI217" s="242">
        <f>IF(N217="nulová",J217,0)</f>
        <v>0</v>
      </c>
      <c r="BJ217" s="19" t="s">
        <v>83</v>
      </c>
      <c r="BK217" s="242">
        <f>ROUND(I217*H217,2)</f>
        <v>0</v>
      </c>
      <c r="BL217" s="19" t="s">
        <v>355</v>
      </c>
      <c r="BM217" s="241" t="s">
        <v>2041</v>
      </c>
    </row>
    <row r="218" s="2" customFormat="1">
      <c r="A218" s="40"/>
      <c r="B218" s="41"/>
      <c r="C218" s="42"/>
      <c r="D218" s="243" t="s">
        <v>268</v>
      </c>
      <c r="E218" s="42"/>
      <c r="F218" s="244" t="s">
        <v>2042</v>
      </c>
      <c r="G218" s="42"/>
      <c r="H218" s="42"/>
      <c r="I218" s="150"/>
      <c r="J218" s="42"/>
      <c r="K218" s="42"/>
      <c r="L218" s="46"/>
      <c r="M218" s="245"/>
      <c r="N218" s="246"/>
      <c r="O218" s="86"/>
      <c r="P218" s="86"/>
      <c r="Q218" s="86"/>
      <c r="R218" s="86"/>
      <c r="S218" s="86"/>
      <c r="T218" s="87"/>
      <c r="U218" s="40"/>
      <c r="V218" s="40"/>
      <c r="W218" s="40"/>
      <c r="X218" s="40"/>
      <c r="Y218" s="40"/>
      <c r="Z218" s="40"/>
      <c r="AA218" s="40"/>
      <c r="AB218" s="40"/>
      <c r="AC218" s="40"/>
      <c r="AD218" s="40"/>
      <c r="AE218" s="40"/>
      <c r="AT218" s="19" t="s">
        <v>268</v>
      </c>
      <c r="AU218" s="19" t="s">
        <v>83</v>
      </c>
    </row>
    <row r="219" s="2" customFormat="1" ht="33" customHeight="1">
      <c r="A219" s="40"/>
      <c r="B219" s="41"/>
      <c r="C219" s="230" t="s">
        <v>704</v>
      </c>
      <c r="D219" s="230" t="s">
        <v>261</v>
      </c>
      <c r="E219" s="231" t="s">
        <v>2043</v>
      </c>
      <c r="F219" s="232" t="s">
        <v>2044</v>
      </c>
      <c r="G219" s="233" t="s">
        <v>427</v>
      </c>
      <c r="H219" s="234">
        <v>2</v>
      </c>
      <c r="I219" s="235"/>
      <c r="J219" s="236">
        <f>ROUND(I219*H219,2)</f>
        <v>0</v>
      </c>
      <c r="K219" s="232" t="s">
        <v>265</v>
      </c>
      <c r="L219" s="46"/>
      <c r="M219" s="237" t="s">
        <v>21</v>
      </c>
      <c r="N219" s="238" t="s">
        <v>46</v>
      </c>
      <c r="O219" s="86"/>
      <c r="P219" s="239">
        <f>O219*H219</f>
        <v>0</v>
      </c>
      <c r="Q219" s="239">
        <v>0.01196</v>
      </c>
      <c r="R219" s="239">
        <f>Q219*H219</f>
        <v>0.02392</v>
      </c>
      <c r="S219" s="239">
        <v>0</v>
      </c>
      <c r="T219" s="240">
        <f>S219*H219</f>
        <v>0</v>
      </c>
      <c r="U219" s="40"/>
      <c r="V219" s="40"/>
      <c r="W219" s="40"/>
      <c r="X219" s="40"/>
      <c r="Y219" s="40"/>
      <c r="Z219" s="40"/>
      <c r="AA219" s="40"/>
      <c r="AB219" s="40"/>
      <c r="AC219" s="40"/>
      <c r="AD219" s="40"/>
      <c r="AE219" s="40"/>
      <c r="AR219" s="241" t="s">
        <v>355</v>
      </c>
      <c r="AT219" s="241" t="s">
        <v>261</v>
      </c>
      <c r="AU219" s="241" t="s">
        <v>83</v>
      </c>
      <c r="AY219" s="19" t="s">
        <v>259</v>
      </c>
      <c r="BE219" s="242">
        <f>IF(N219="základní",J219,0)</f>
        <v>0</v>
      </c>
      <c r="BF219" s="242">
        <f>IF(N219="snížená",J219,0)</f>
        <v>0</v>
      </c>
      <c r="BG219" s="242">
        <f>IF(N219="zákl. přenesená",J219,0)</f>
        <v>0</v>
      </c>
      <c r="BH219" s="242">
        <f>IF(N219="sníž. přenesená",J219,0)</f>
        <v>0</v>
      </c>
      <c r="BI219" s="242">
        <f>IF(N219="nulová",J219,0)</f>
        <v>0</v>
      </c>
      <c r="BJ219" s="19" t="s">
        <v>83</v>
      </c>
      <c r="BK219" s="242">
        <f>ROUND(I219*H219,2)</f>
        <v>0</v>
      </c>
      <c r="BL219" s="19" t="s">
        <v>355</v>
      </c>
      <c r="BM219" s="241" t="s">
        <v>2045</v>
      </c>
    </row>
    <row r="220" s="2" customFormat="1">
      <c r="A220" s="40"/>
      <c r="B220" s="41"/>
      <c r="C220" s="42"/>
      <c r="D220" s="243" t="s">
        <v>268</v>
      </c>
      <c r="E220" s="42"/>
      <c r="F220" s="244" t="s">
        <v>2042</v>
      </c>
      <c r="G220" s="42"/>
      <c r="H220" s="42"/>
      <c r="I220" s="150"/>
      <c r="J220" s="42"/>
      <c r="K220" s="42"/>
      <c r="L220" s="46"/>
      <c r="M220" s="245"/>
      <c r="N220" s="246"/>
      <c r="O220" s="86"/>
      <c r="P220" s="86"/>
      <c r="Q220" s="86"/>
      <c r="R220" s="86"/>
      <c r="S220" s="86"/>
      <c r="T220" s="87"/>
      <c r="U220" s="40"/>
      <c r="V220" s="40"/>
      <c r="W220" s="40"/>
      <c r="X220" s="40"/>
      <c r="Y220" s="40"/>
      <c r="Z220" s="40"/>
      <c r="AA220" s="40"/>
      <c r="AB220" s="40"/>
      <c r="AC220" s="40"/>
      <c r="AD220" s="40"/>
      <c r="AE220" s="40"/>
      <c r="AT220" s="19" t="s">
        <v>268</v>
      </c>
      <c r="AU220" s="19" t="s">
        <v>83</v>
      </c>
    </row>
    <row r="221" s="2" customFormat="1" ht="21.75" customHeight="1">
      <c r="A221" s="40"/>
      <c r="B221" s="41"/>
      <c r="C221" s="230" t="s">
        <v>709</v>
      </c>
      <c r="D221" s="230" t="s">
        <v>261</v>
      </c>
      <c r="E221" s="231" t="s">
        <v>2046</v>
      </c>
      <c r="F221" s="232" t="s">
        <v>2047</v>
      </c>
      <c r="G221" s="233" t="s">
        <v>427</v>
      </c>
      <c r="H221" s="234">
        <v>2</v>
      </c>
      <c r="I221" s="235"/>
      <c r="J221" s="236">
        <f>ROUND(I221*H221,2)</f>
        <v>0</v>
      </c>
      <c r="K221" s="232" t="s">
        <v>265</v>
      </c>
      <c r="L221" s="46"/>
      <c r="M221" s="237" t="s">
        <v>21</v>
      </c>
      <c r="N221" s="238" t="s">
        <v>46</v>
      </c>
      <c r="O221" s="86"/>
      <c r="P221" s="239">
        <f>O221*H221</f>
        <v>0</v>
      </c>
      <c r="Q221" s="239">
        <v>0.034860000000000002</v>
      </c>
      <c r="R221" s="239">
        <f>Q221*H221</f>
        <v>0.069720000000000004</v>
      </c>
      <c r="S221" s="239">
        <v>0</v>
      </c>
      <c r="T221" s="240">
        <f>S221*H221</f>
        <v>0</v>
      </c>
      <c r="U221" s="40"/>
      <c r="V221" s="40"/>
      <c r="W221" s="40"/>
      <c r="X221" s="40"/>
      <c r="Y221" s="40"/>
      <c r="Z221" s="40"/>
      <c r="AA221" s="40"/>
      <c r="AB221" s="40"/>
      <c r="AC221" s="40"/>
      <c r="AD221" s="40"/>
      <c r="AE221" s="40"/>
      <c r="AR221" s="241" t="s">
        <v>355</v>
      </c>
      <c r="AT221" s="241" t="s">
        <v>261</v>
      </c>
      <c r="AU221" s="241" t="s">
        <v>83</v>
      </c>
      <c r="AY221" s="19" t="s">
        <v>259</v>
      </c>
      <c r="BE221" s="242">
        <f>IF(N221="základní",J221,0)</f>
        <v>0</v>
      </c>
      <c r="BF221" s="242">
        <f>IF(N221="snížená",J221,0)</f>
        <v>0</v>
      </c>
      <c r="BG221" s="242">
        <f>IF(N221="zákl. přenesená",J221,0)</f>
        <v>0</v>
      </c>
      <c r="BH221" s="242">
        <f>IF(N221="sníž. přenesená",J221,0)</f>
        <v>0</v>
      </c>
      <c r="BI221" s="242">
        <f>IF(N221="nulová",J221,0)</f>
        <v>0</v>
      </c>
      <c r="BJ221" s="19" t="s">
        <v>83</v>
      </c>
      <c r="BK221" s="242">
        <f>ROUND(I221*H221,2)</f>
        <v>0</v>
      </c>
      <c r="BL221" s="19" t="s">
        <v>355</v>
      </c>
      <c r="BM221" s="241" t="s">
        <v>2048</v>
      </c>
    </row>
    <row r="222" s="2" customFormat="1">
      <c r="A222" s="40"/>
      <c r="B222" s="41"/>
      <c r="C222" s="42"/>
      <c r="D222" s="243" t="s">
        <v>268</v>
      </c>
      <c r="E222" s="42"/>
      <c r="F222" s="244" t="s">
        <v>2049</v>
      </c>
      <c r="G222" s="42"/>
      <c r="H222" s="42"/>
      <c r="I222" s="150"/>
      <c r="J222" s="42"/>
      <c r="K222" s="42"/>
      <c r="L222" s="46"/>
      <c r="M222" s="245"/>
      <c r="N222" s="246"/>
      <c r="O222" s="86"/>
      <c r="P222" s="86"/>
      <c r="Q222" s="86"/>
      <c r="R222" s="86"/>
      <c r="S222" s="86"/>
      <c r="T222" s="87"/>
      <c r="U222" s="40"/>
      <c r="V222" s="40"/>
      <c r="W222" s="40"/>
      <c r="X222" s="40"/>
      <c r="Y222" s="40"/>
      <c r="Z222" s="40"/>
      <c r="AA222" s="40"/>
      <c r="AB222" s="40"/>
      <c r="AC222" s="40"/>
      <c r="AD222" s="40"/>
      <c r="AE222" s="40"/>
      <c r="AT222" s="19" t="s">
        <v>268</v>
      </c>
      <c r="AU222" s="19" t="s">
        <v>83</v>
      </c>
    </row>
    <row r="223" s="2" customFormat="1" ht="16.5" customHeight="1">
      <c r="A223" s="40"/>
      <c r="B223" s="41"/>
      <c r="C223" s="230" t="s">
        <v>715</v>
      </c>
      <c r="D223" s="230" t="s">
        <v>261</v>
      </c>
      <c r="E223" s="231" t="s">
        <v>2050</v>
      </c>
      <c r="F223" s="232" t="s">
        <v>2051</v>
      </c>
      <c r="G223" s="233" t="s">
        <v>427</v>
      </c>
      <c r="H223" s="234">
        <v>2</v>
      </c>
      <c r="I223" s="235"/>
      <c r="J223" s="236">
        <f>ROUND(I223*H223,2)</f>
        <v>0</v>
      </c>
      <c r="K223" s="232" t="s">
        <v>401</v>
      </c>
      <c r="L223" s="46"/>
      <c r="M223" s="237" t="s">
        <v>21</v>
      </c>
      <c r="N223" s="238" t="s">
        <v>46</v>
      </c>
      <c r="O223" s="86"/>
      <c r="P223" s="239">
        <f>O223*H223</f>
        <v>0</v>
      </c>
      <c r="Q223" s="239">
        <v>0.00034000000000000002</v>
      </c>
      <c r="R223" s="239">
        <f>Q223*H223</f>
        <v>0.00068000000000000005</v>
      </c>
      <c r="S223" s="239">
        <v>0</v>
      </c>
      <c r="T223" s="240">
        <f>S223*H223</f>
        <v>0</v>
      </c>
      <c r="U223" s="40"/>
      <c r="V223" s="40"/>
      <c r="W223" s="40"/>
      <c r="X223" s="40"/>
      <c r="Y223" s="40"/>
      <c r="Z223" s="40"/>
      <c r="AA223" s="40"/>
      <c r="AB223" s="40"/>
      <c r="AC223" s="40"/>
      <c r="AD223" s="40"/>
      <c r="AE223" s="40"/>
      <c r="AR223" s="241" t="s">
        <v>355</v>
      </c>
      <c r="AT223" s="241" t="s">
        <v>261</v>
      </c>
      <c r="AU223" s="241" t="s">
        <v>83</v>
      </c>
      <c r="AY223" s="19" t="s">
        <v>259</v>
      </c>
      <c r="BE223" s="242">
        <f>IF(N223="základní",J223,0)</f>
        <v>0</v>
      </c>
      <c r="BF223" s="242">
        <f>IF(N223="snížená",J223,0)</f>
        <v>0</v>
      </c>
      <c r="BG223" s="242">
        <f>IF(N223="zákl. přenesená",J223,0)</f>
        <v>0</v>
      </c>
      <c r="BH223" s="242">
        <f>IF(N223="sníž. přenesená",J223,0)</f>
        <v>0</v>
      </c>
      <c r="BI223" s="242">
        <f>IF(N223="nulová",J223,0)</f>
        <v>0</v>
      </c>
      <c r="BJ223" s="19" t="s">
        <v>83</v>
      </c>
      <c r="BK223" s="242">
        <f>ROUND(I223*H223,2)</f>
        <v>0</v>
      </c>
      <c r="BL223" s="19" t="s">
        <v>355</v>
      </c>
      <c r="BM223" s="241" t="s">
        <v>2052</v>
      </c>
    </row>
    <row r="224" s="2" customFormat="1" ht="16.5" customHeight="1">
      <c r="A224" s="40"/>
      <c r="B224" s="41"/>
      <c r="C224" s="280" t="s">
        <v>720</v>
      </c>
      <c r="D224" s="280" t="s">
        <v>438</v>
      </c>
      <c r="E224" s="281" t="s">
        <v>2053</v>
      </c>
      <c r="F224" s="282" t="s">
        <v>2054</v>
      </c>
      <c r="G224" s="283" t="s">
        <v>432</v>
      </c>
      <c r="H224" s="284">
        <v>2</v>
      </c>
      <c r="I224" s="285"/>
      <c r="J224" s="286">
        <f>ROUND(I224*H224,2)</f>
        <v>0</v>
      </c>
      <c r="K224" s="282" t="s">
        <v>401</v>
      </c>
      <c r="L224" s="287"/>
      <c r="M224" s="288" t="s">
        <v>21</v>
      </c>
      <c r="N224" s="289" t="s">
        <v>46</v>
      </c>
      <c r="O224" s="86"/>
      <c r="P224" s="239">
        <f>O224*H224</f>
        <v>0</v>
      </c>
      <c r="Q224" s="239">
        <v>0.035000000000000003</v>
      </c>
      <c r="R224" s="239">
        <f>Q224*H224</f>
        <v>0.070000000000000007</v>
      </c>
      <c r="S224" s="239">
        <v>0</v>
      </c>
      <c r="T224" s="240">
        <f>S224*H224</f>
        <v>0</v>
      </c>
      <c r="U224" s="40"/>
      <c r="V224" s="40"/>
      <c r="W224" s="40"/>
      <c r="X224" s="40"/>
      <c r="Y224" s="40"/>
      <c r="Z224" s="40"/>
      <c r="AA224" s="40"/>
      <c r="AB224" s="40"/>
      <c r="AC224" s="40"/>
      <c r="AD224" s="40"/>
      <c r="AE224" s="40"/>
      <c r="AR224" s="241" t="s">
        <v>455</v>
      </c>
      <c r="AT224" s="241" t="s">
        <v>438</v>
      </c>
      <c r="AU224" s="241" t="s">
        <v>83</v>
      </c>
      <c r="AY224" s="19" t="s">
        <v>259</v>
      </c>
      <c r="BE224" s="242">
        <f>IF(N224="základní",J224,0)</f>
        <v>0</v>
      </c>
      <c r="BF224" s="242">
        <f>IF(N224="snížená",J224,0)</f>
        <v>0</v>
      </c>
      <c r="BG224" s="242">
        <f>IF(N224="zákl. přenesená",J224,0)</f>
        <v>0</v>
      </c>
      <c r="BH224" s="242">
        <f>IF(N224="sníž. přenesená",J224,0)</f>
        <v>0</v>
      </c>
      <c r="BI224" s="242">
        <f>IF(N224="nulová",J224,0)</f>
        <v>0</v>
      </c>
      <c r="BJ224" s="19" t="s">
        <v>83</v>
      </c>
      <c r="BK224" s="242">
        <f>ROUND(I224*H224,2)</f>
        <v>0</v>
      </c>
      <c r="BL224" s="19" t="s">
        <v>355</v>
      </c>
      <c r="BM224" s="241" t="s">
        <v>2055</v>
      </c>
    </row>
    <row r="225" s="2" customFormat="1" ht="21.75" customHeight="1">
      <c r="A225" s="40"/>
      <c r="B225" s="41"/>
      <c r="C225" s="230" t="s">
        <v>725</v>
      </c>
      <c r="D225" s="230" t="s">
        <v>261</v>
      </c>
      <c r="E225" s="231" t="s">
        <v>2056</v>
      </c>
      <c r="F225" s="232" t="s">
        <v>2057</v>
      </c>
      <c r="G225" s="233" t="s">
        <v>427</v>
      </c>
      <c r="H225" s="234">
        <v>2</v>
      </c>
      <c r="I225" s="235"/>
      <c r="J225" s="236">
        <f>ROUND(I225*H225,2)</f>
        <v>0</v>
      </c>
      <c r="K225" s="232" t="s">
        <v>265</v>
      </c>
      <c r="L225" s="46"/>
      <c r="M225" s="237" t="s">
        <v>21</v>
      </c>
      <c r="N225" s="238" t="s">
        <v>46</v>
      </c>
      <c r="O225" s="86"/>
      <c r="P225" s="239">
        <f>O225*H225</f>
        <v>0</v>
      </c>
      <c r="Q225" s="239">
        <v>0.0206</v>
      </c>
      <c r="R225" s="239">
        <f>Q225*H225</f>
        <v>0.041200000000000001</v>
      </c>
      <c r="S225" s="239">
        <v>0</v>
      </c>
      <c r="T225" s="240">
        <f>S225*H225</f>
        <v>0</v>
      </c>
      <c r="U225" s="40"/>
      <c r="V225" s="40"/>
      <c r="W225" s="40"/>
      <c r="X225" s="40"/>
      <c r="Y225" s="40"/>
      <c r="Z225" s="40"/>
      <c r="AA225" s="40"/>
      <c r="AB225" s="40"/>
      <c r="AC225" s="40"/>
      <c r="AD225" s="40"/>
      <c r="AE225" s="40"/>
      <c r="AR225" s="241" t="s">
        <v>355</v>
      </c>
      <c r="AT225" s="241" t="s">
        <v>261</v>
      </c>
      <c r="AU225" s="241" t="s">
        <v>83</v>
      </c>
      <c r="AY225" s="19" t="s">
        <v>259</v>
      </c>
      <c r="BE225" s="242">
        <f>IF(N225="základní",J225,0)</f>
        <v>0</v>
      </c>
      <c r="BF225" s="242">
        <f>IF(N225="snížená",J225,0)</f>
        <v>0</v>
      </c>
      <c r="BG225" s="242">
        <f>IF(N225="zákl. přenesená",J225,0)</f>
        <v>0</v>
      </c>
      <c r="BH225" s="242">
        <f>IF(N225="sníž. přenesená",J225,0)</f>
        <v>0</v>
      </c>
      <c r="BI225" s="242">
        <f>IF(N225="nulová",J225,0)</f>
        <v>0</v>
      </c>
      <c r="BJ225" s="19" t="s">
        <v>83</v>
      </c>
      <c r="BK225" s="242">
        <f>ROUND(I225*H225,2)</f>
        <v>0</v>
      </c>
      <c r="BL225" s="19" t="s">
        <v>355</v>
      </c>
      <c r="BM225" s="241" t="s">
        <v>2058</v>
      </c>
    </row>
    <row r="226" s="2" customFormat="1">
      <c r="A226" s="40"/>
      <c r="B226" s="41"/>
      <c r="C226" s="42"/>
      <c r="D226" s="243" t="s">
        <v>268</v>
      </c>
      <c r="E226" s="42"/>
      <c r="F226" s="244" t="s">
        <v>2059</v>
      </c>
      <c r="G226" s="42"/>
      <c r="H226" s="42"/>
      <c r="I226" s="150"/>
      <c r="J226" s="42"/>
      <c r="K226" s="42"/>
      <c r="L226" s="46"/>
      <c r="M226" s="245"/>
      <c r="N226" s="246"/>
      <c r="O226" s="86"/>
      <c r="P226" s="86"/>
      <c r="Q226" s="86"/>
      <c r="R226" s="86"/>
      <c r="S226" s="86"/>
      <c r="T226" s="87"/>
      <c r="U226" s="40"/>
      <c r="V226" s="40"/>
      <c r="W226" s="40"/>
      <c r="X226" s="40"/>
      <c r="Y226" s="40"/>
      <c r="Z226" s="40"/>
      <c r="AA226" s="40"/>
      <c r="AB226" s="40"/>
      <c r="AC226" s="40"/>
      <c r="AD226" s="40"/>
      <c r="AE226" s="40"/>
      <c r="AT226" s="19" t="s">
        <v>268</v>
      </c>
      <c r="AU226" s="19" t="s">
        <v>83</v>
      </c>
    </row>
    <row r="227" s="2" customFormat="1" ht="16.5" customHeight="1">
      <c r="A227" s="40"/>
      <c r="B227" s="41"/>
      <c r="C227" s="230" t="s">
        <v>729</v>
      </c>
      <c r="D227" s="230" t="s">
        <v>261</v>
      </c>
      <c r="E227" s="231" t="s">
        <v>2060</v>
      </c>
      <c r="F227" s="232" t="s">
        <v>2061</v>
      </c>
      <c r="G227" s="233" t="s">
        <v>1716</v>
      </c>
      <c r="H227" s="234">
        <v>1</v>
      </c>
      <c r="I227" s="235"/>
      <c r="J227" s="236">
        <f>ROUND(I227*H227,2)</f>
        <v>0</v>
      </c>
      <c r="K227" s="232" t="s">
        <v>401</v>
      </c>
      <c r="L227" s="46"/>
      <c r="M227" s="237" t="s">
        <v>21</v>
      </c>
      <c r="N227" s="238" t="s">
        <v>46</v>
      </c>
      <c r="O227" s="86"/>
      <c r="P227" s="239">
        <f>O227*H227</f>
        <v>0</v>
      </c>
      <c r="Q227" s="239">
        <v>0.00050000000000000001</v>
      </c>
      <c r="R227" s="239">
        <f>Q227*H227</f>
        <v>0.00050000000000000001</v>
      </c>
      <c r="S227" s="239">
        <v>0</v>
      </c>
      <c r="T227" s="240">
        <f>S227*H227</f>
        <v>0</v>
      </c>
      <c r="U227" s="40"/>
      <c r="V227" s="40"/>
      <c r="W227" s="40"/>
      <c r="X227" s="40"/>
      <c r="Y227" s="40"/>
      <c r="Z227" s="40"/>
      <c r="AA227" s="40"/>
      <c r="AB227" s="40"/>
      <c r="AC227" s="40"/>
      <c r="AD227" s="40"/>
      <c r="AE227" s="40"/>
      <c r="AR227" s="241" t="s">
        <v>355</v>
      </c>
      <c r="AT227" s="241" t="s">
        <v>261</v>
      </c>
      <c r="AU227" s="241" t="s">
        <v>83</v>
      </c>
      <c r="AY227" s="19" t="s">
        <v>259</v>
      </c>
      <c r="BE227" s="242">
        <f>IF(N227="základní",J227,0)</f>
        <v>0</v>
      </c>
      <c r="BF227" s="242">
        <f>IF(N227="snížená",J227,0)</f>
        <v>0</v>
      </c>
      <c r="BG227" s="242">
        <f>IF(N227="zákl. přenesená",J227,0)</f>
        <v>0</v>
      </c>
      <c r="BH227" s="242">
        <f>IF(N227="sníž. přenesená",J227,0)</f>
        <v>0</v>
      </c>
      <c r="BI227" s="242">
        <f>IF(N227="nulová",J227,0)</f>
        <v>0</v>
      </c>
      <c r="BJ227" s="19" t="s">
        <v>83</v>
      </c>
      <c r="BK227" s="242">
        <f>ROUND(I227*H227,2)</f>
        <v>0</v>
      </c>
      <c r="BL227" s="19" t="s">
        <v>355</v>
      </c>
      <c r="BM227" s="241" t="s">
        <v>2062</v>
      </c>
    </row>
    <row r="228" s="2" customFormat="1" ht="21.75" customHeight="1">
      <c r="A228" s="40"/>
      <c r="B228" s="41"/>
      <c r="C228" s="230" t="s">
        <v>734</v>
      </c>
      <c r="D228" s="230" t="s">
        <v>261</v>
      </c>
      <c r="E228" s="231" t="s">
        <v>2063</v>
      </c>
      <c r="F228" s="232" t="s">
        <v>2064</v>
      </c>
      <c r="G228" s="233" t="s">
        <v>427</v>
      </c>
      <c r="H228" s="234">
        <v>1</v>
      </c>
      <c r="I228" s="235"/>
      <c r="J228" s="236">
        <f>ROUND(I228*H228,2)</f>
        <v>0</v>
      </c>
      <c r="K228" s="232" t="s">
        <v>265</v>
      </c>
      <c r="L228" s="46"/>
      <c r="M228" s="237" t="s">
        <v>21</v>
      </c>
      <c r="N228" s="238" t="s">
        <v>46</v>
      </c>
      <c r="O228" s="86"/>
      <c r="P228" s="239">
        <f>O228*H228</f>
        <v>0</v>
      </c>
      <c r="Q228" s="239">
        <v>0.0147</v>
      </c>
      <c r="R228" s="239">
        <f>Q228*H228</f>
        <v>0.0147</v>
      </c>
      <c r="S228" s="239">
        <v>0</v>
      </c>
      <c r="T228" s="240">
        <f>S228*H228</f>
        <v>0</v>
      </c>
      <c r="U228" s="40"/>
      <c r="V228" s="40"/>
      <c r="W228" s="40"/>
      <c r="X228" s="40"/>
      <c r="Y228" s="40"/>
      <c r="Z228" s="40"/>
      <c r="AA228" s="40"/>
      <c r="AB228" s="40"/>
      <c r="AC228" s="40"/>
      <c r="AD228" s="40"/>
      <c r="AE228" s="40"/>
      <c r="AR228" s="241" t="s">
        <v>355</v>
      </c>
      <c r="AT228" s="241" t="s">
        <v>261</v>
      </c>
      <c r="AU228" s="241" t="s">
        <v>83</v>
      </c>
      <c r="AY228" s="19" t="s">
        <v>259</v>
      </c>
      <c r="BE228" s="242">
        <f>IF(N228="základní",J228,0)</f>
        <v>0</v>
      </c>
      <c r="BF228" s="242">
        <f>IF(N228="snížená",J228,0)</f>
        <v>0</v>
      </c>
      <c r="BG228" s="242">
        <f>IF(N228="zákl. přenesená",J228,0)</f>
        <v>0</v>
      </c>
      <c r="BH228" s="242">
        <f>IF(N228="sníž. přenesená",J228,0)</f>
        <v>0</v>
      </c>
      <c r="BI228" s="242">
        <f>IF(N228="nulová",J228,0)</f>
        <v>0</v>
      </c>
      <c r="BJ228" s="19" t="s">
        <v>83</v>
      </c>
      <c r="BK228" s="242">
        <f>ROUND(I228*H228,2)</f>
        <v>0</v>
      </c>
      <c r="BL228" s="19" t="s">
        <v>355</v>
      </c>
      <c r="BM228" s="241" t="s">
        <v>2065</v>
      </c>
    </row>
    <row r="229" s="2" customFormat="1" ht="33" customHeight="1">
      <c r="A229" s="40"/>
      <c r="B229" s="41"/>
      <c r="C229" s="230" t="s">
        <v>739</v>
      </c>
      <c r="D229" s="230" t="s">
        <v>261</v>
      </c>
      <c r="E229" s="231" t="s">
        <v>2066</v>
      </c>
      <c r="F229" s="232" t="s">
        <v>2067</v>
      </c>
      <c r="G229" s="233" t="s">
        <v>427</v>
      </c>
      <c r="H229" s="234">
        <v>2</v>
      </c>
      <c r="I229" s="235"/>
      <c r="J229" s="236">
        <f>ROUND(I229*H229,2)</f>
        <v>0</v>
      </c>
      <c r="K229" s="232" t="s">
        <v>401</v>
      </c>
      <c r="L229" s="46"/>
      <c r="M229" s="237" t="s">
        <v>21</v>
      </c>
      <c r="N229" s="238" t="s">
        <v>46</v>
      </c>
      <c r="O229" s="86"/>
      <c r="P229" s="239">
        <f>O229*H229</f>
        <v>0</v>
      </c>
      <c r="Q229" s="239">
        <v>0.046249999999999999</v>
      </c>
      <c r="R229" s="239">
        <f>Q229*H229</f>
        <v>0.092499999999999999</v>
      </c>
      <c r="S229" s="239">
        <v>0</v>
      </c>
      <c r="T229" s="240">
        <f>S229*H229</f>
        <v>0</v>
      </c>
      <c r="U229" s="40"/>
      <c r="V229" s="40"/>
      <c r="W229" s="40"/>
      <c r="X229" s="40"/>
      <c r="Y229" s="40"/>
      <c r="Z229" s="40"/>
      <c r="AA229" s="40"/>
      <c r="AB229" s="40"/>
      <c r="AC229" s="40"/>
      <c r="AD229" s="40"/>
      <c r="AE229" s="40"/>
      <c r="AR229" s="241" t="s">
        <v>355</v>
      </c>
      <c r="AT229" s="241" t="s">
        <v>261</v>
      </c>
      <c r="AU229" s="241" t="s">
        <v>83</v>
      </c>
      <c r="AY229" s="19" t="s">
        <v>259</v>
      </c>
      <c r="BE229" s="242">
        <f>IF(N229="základní",J229,0)</f>
        <v>0</v>
      </c>
      <c r="BF229" s="242">
        <f>IF(N229="snížená",J229,0)</f>
        <v>0</v>
      </c>
      <c r="BG229" s="242">
        <f>IF(N229="zákl. přenesená",J229,0)</f>
        <v>0</v>
      </c>
      <c r="BH229" s="242">
        <f>IF(N229="sníž. přenesená",J229,0)</f>
        <v>0</v>
      </c>
      <c r="BI229" s="242">
        <f>IF(N229="nulová",J229,0)</f>
        <v>0</v>
      </c>
      <c r="BJ229" s="19" t="s">
        <v>83</v>
      </c>
      <c r="BK229" s="242">
        <f>ROUND(I229*H229,2)</f>
        <v>0</v>
      </c>
      <c r="BL229" s="19" t="s">
        <v>355</v>
      </c>
      <c r="BM229" s="241" t="s">
        <v>2068</v>
      </c>
    </row>
    <row r="230" s="2" customFormat="1" ht="33" customHeight="1">
      <c r="A230" s="40"/>
      <c r="B230" s="41"/>
      <c r="C230" s="230" t="s">
        <v>750</v>
      </c>
      <c r="D230" s="230" t="s">
        <v>261</v>
      </c>
      <c r="E230" s="231" t="s">
        <v>2069</v>
      </c>
      <c r="F230" s="232" t="s">
        <v>2070</v>
      </c>
      <c r="G230" s="233" t="s">
        <v>427</v>
      </c>
      <c r="H230" s="234">
        <v>2</v>
      </c>
      <c r="I230" s="235"/>
      <c r="J230" s="236">
        <f>ROUND(I230*H230,2)</f>
        <v>0</v>
      </c>
      <c r="K230" s="232" t="s">
        <v>265</v>
      </c>
      <c r="L230" s="46"/>
      <c r="M230" s="237" t="s">
        <v>21</v>
      </c>
      <c r="N230" s="238" t="s">
        <v>46</v>
      </c>
      <c r="O230" s="86"/>
      <c r="P230" s="239">
        <f>O230*H230</f>
        <v>0</v>
      </c>
      <c r="Q230" s="239">
        <v>0.00095</v>
      </c>
      <c r="R230" s="239">
        <f>Q230*H230</f>
        <v>0.0019</v>
      </c>
      <c r="S230" s="239">
        <v>0</v>
      </c>
      <c r="T230" s="240">
        <f>S230*H230</f>
        <v>0</v>
      </c>
      <c r="U230" s="40"/>
      <c r="V230" s="40"/>
      <c r="W230" s="40"/>
      <c r="X230" s="40"/>
      <c r="Y230" s="40"/>
      <c r="Z230" s="40"/>
      <c r="AA230" s="40"/>
      <c r="AB230" s="40"/>
      <c r="AC230" s="40"/>
      <c r="AD230" s="40"/>
      <c r="AE230" s="40"/>
      <c r="AR230" s="241" t="s">
        <v>355</v>
      </c>
      <c r="AT230" s="241" t="s">
        <v>261</v>
      </c>
      <c r="AU230" s="241" t="s">
        <v>83</v>
      </c>
      <c r="AY230" s="19" t="s">
        <v>259</v>
      </c>
      <c r="BE230" s="242">
        <f>IF(N230="základní",J230,0)</f>
        <v>0</v>
      </c>
      <c r="BF230" s="242">
        <f>IF(N230="snížená",J230,0)</f>
        <v>0</v>
      </c>
      <c r="BG230" s="242">
        <f>IF(N230="zákl. přenesená",J230,0)</f>
        <v>0</v>
      </c>
      <c r="BH230" s="242">
        <f>IF(N230="sníž. přenesená",J230,0)</f>
        <v>0</v>
      </c>
      <c r="BI230" s="242">
        <f>IF(N230="nulová",J230,0)</f>
        <v>0</v>
      </c>
      <c r="BJ230" s="19" t="s">
        <v>83</v>
      </c>
      <c r="BK230" s="242">
        <f>ROUND(I230*H230,2)</f>
        <v>0</v>
      </c>
      <c r="BL230" s="19" t="s">
        <v>355</v>
      </c>
      <c r="BM230" s="241" t="s">
        <v>2071</v>
      </c>
    </row>
    <row r="231" s="2" customFormat="1">
      <c r="A231" s="40"/>
      <c r="B231" s="41"/>
      <c r="C231" s="42"/>
      <c r="D231" s="243" t="s">
        <v>268</v>
      </c>
      <c r="E231" s="42"/>
      <c r="F231" s="244" t="s">
        <v>2072</v>
      </c>
      <c r="G231" s="42"/>
      <c r="H231" s="42"/>
      <c r="I231" s="150"/>
      <c r="J231" s="42"/>
      <c r="K231" s="42"/>
      <c r="L231" s="46"/>
      <c r="M231" s="245"/>
      <c r="N231" s="246"/>
      <c r="O231" s="86"/>
      <c r="P231" s="86"/>
      <c r="Q231" s="86"/>
      <c r="R231" s="86"/>
      <c r="S231" s="86"/>
      <c r="T231" s="87"/>
      <c r="U231" s="40"/>
      <c r="V231" s="40"/>
      <c r="W231" s="40"/>
      <c r="X231" s="40"/>
      <c r="Y231" s="40"/>
      <c r="Z231" s="40"/>
      <c r="AA231" s="40"/>
      <c r="AB231" s="40"/>
      <c r="AC231" s="40"/>
      <c r="AD231" s="40"/>
      <c r="AE231" s="40"/>
      <c r="AT231" s="19" t="s">
        <v>268</v>
      </c>
      <c r="AU231" s="19" t="s">
        <v>83</v>
      </c>
    </row>
    <row r="232" s="2" customFormat="1" ht="21.75" customHeight="1">
      <c r="A232" s="40"/>
      <c r="B232" s="41"/>
      <c r="C232" s="230" t="s">
        <v>754</v>
      </c>
      <c r="D232" s="230" t="s">
        <v>261</v>
      </c>
      <c r="E232" s="231" t="s">
        <v>2073</v>
      </c>
      <c r="F232" s="232" t="s">
        <v>2074</v>
      </c>
      <c r="G232" s="233" t="s">
        <v>427</v>
      </c>
      <c r="H232" s="234">
        <v>19</v>
      </c>
      <c r="I232" s="235"/>
      <c r="J232" s="236">
        <f>ROUND(I232*H232,2)</f>
        <v>0</v>
      </c>
      <c r="K232" s="232" t="s">
        <v>265</v>
      </c>
      <c r="L232" s="46"/>
      <c r="M232" s="237" t="s">
        <v>21</v>
      </c>
      <c r="N232" s="238" t="s">
        <v>46</v>
      </c>
      <c r="O232" s="86"/>
      <c r="P232" s="239">
        <f>O232*H232</f>
        <v>0</v>
      </c>
      <c r="Q232" s="239">
        <v>0.00029999999999999997</v>
      </c>
      <c r="R232" s="239">
        <f>Q232*H232</f>
        <v>0.0056999999999999993</v>
      </c>
      <c r="S232" s="239">
        <v>0</v>
      </c>
      <c r="T232" s="240">
        <f>S232*H232</f>
        <v>0</v>
      </c>
      <c r="U232" s="40"/>
      <c r="V232" s="40"/>
      <c r="W232" s="40"/>
      <c r="X232" s="40"/>
      <c r="Y232" s="40"/>
      <c r="Z232" s="40"/>
      <c r="AA232" s="40"/>
      <c r="AB232" s="40"/>
      <c r="AC232" s="40"/>
      <c r="AD232" s="40"/>
      <c r="AE232" s="40"/>
      <c r="AR232" s="241" t="s">
        <v>355</v>
      </c>
      <c r="AT232" s="241" t="s">
        <v>261</v>
      </c>
      <c r="AU232" s="241" t="s">
        <v>83</v>
      </c>
      <c r="AY232" s="19" t="s">
        <v>259</v>
      </c>
      <c r="BE232" s="242">
        <f>IF(N232="základní",J232,0)</f>
        <v>0</v>
      </c>
      <c r="BF232" s="242">
        <f>IF(N232="snížená",J232,0)</f>
        <v>0</v>
      </c>
      <c r="BG232" s="242">
        <f>IF(N232="zákl. přenesená",J232,0)</f>
        <v>0</v>
      </c>
      <c r="BH232" s="242">
        <f>IF(N232="sníž. přenesená",J232,0)</f>
        <v>0</v>
      </c>
      <c r="BI232" s="242">
        <f>IF(N232="nulová",J232,0)</f>
        <v>0</v>
      </c>
      <c r="BJ232" s="19" t="s">
        <v>83</v>
      </c>
      <c r="BK232" s="242">
        <f>ROUND(I232*H232,2)</f>
        <v>0</v>
      </c>
      <c r="BL232" s="19" t="s">
        <v>355</v>
      </c>
      <c r="BM232" s="241" t="s">
        <v>2075</v>
      </c>
    </row>
    <row r="233" s="2" customFormat="1" ht="21.75" customHeight="1">
      <c r="A233" s="40"/>
      <c r="B233" s="41"/>
      <c r="C233" s="230" t="s">
        <v>760</v>
      </c>
      <c r="D233" s="230" t="s">
        <v>261</v>
      </c>
      <c r="E233" s="231" t="s">
        <v>2076</v>
      </c>
      <c r="F233" s="232" t="s">
        <v>2077</v>
      </c>
      <c r="G233" s="233" t="s">
        <v>427</v>
      </c>
      <c r="H233" s="234">
        <v>1</v>
      </c>
      <c r="I233" s="235"/>
      <c r="J233" s="236">
        <f>ROUND(I233*H233,2)</f>
        <v>0</v>
      </c>
      <c r="K233" s="232" t="s">
        <v>265</v>
      </c>
      <c r="L233" s="46"/>
      <c r="M233" s="237" t="s">
        <v>21</v>
      </c>
      <c r="N233" s="238" t="s">
        <v>46</v>
      </c>
      <c r="O233" s="86"/>
      <c r="P233" s="239">
        <f>O233*H233</f>
        <v>0</v>
      </c>
      <c r="Q233" s="239">
        <v>0.0020799999999999998</v>
      </c>
      <c r="R233" s="239">
        <f>Q233*H233</f>
        <v>0.0020799999999999998</v>
      </c>
      <c r="S233" s="239">
        <v>0</v>
      </c>
      <c r="T233" s="240">
        <f>S233*H233</f>
        <v>0</v>
      </c>
      <c r="U233" s="40"/>
      <c r="V233" s="40"/>
      <c r="W233" s="40"/>
      <c r="X233" s="40"/>
      <c r="Y233" s="40"/>
      <c r="Z233" s="40"/>
      <c r="AA233" s="40"/>
      <c r="AB233" s="40"/>
      <c r="AC233" s="40"/>
      <c r="AD233" s="40"/>
      <c r="AE233" s="40"/>
      <c r="AR233" s="241" t="s">
        <v>355</v>
      </c>
      <c r="AT233" s="241" t="s">
        <v>261</v>
      </c>
      <c r="AU233" s="241" t="s">
        <v>83</v>
      </c>
      <c r="AY233" s="19" t="s">
        <v>259</v>
      </c>
      <c r="BE233" s="242">
        <f>IF(N233="základní",J233,0)</f>
        <v>0</v>
      </c>
      <c r="BF233" s="242">
        <f>IF(N233="snížená",J233,0)</f>
        <v>0</v>
      </c>
      <c r="BG233" s="242">
        <f>IF(N233="zákl. přenesená",J233,0)</f>
        <v>0</v>
      </c>
      <c r="BH233" s="242">
        <f>IF(N233="sníž. přenesená",J233,0)</f>
        <v>0</v>
      </c>
      <c r="BI233" s="242">
        <f>IF(N233="nulová",J233,0)</f>
        <v>0</v>
      </c>
      <c r="BJ233" s="19" t="s">
        <v>83</v>
      </c>
      <c r="BK233" s="242">
        <f>ROUND(I233*H233,2)</f>
        <v>0</v>
      </c>
      <c r="BL233" s="19" t="s">
        <v>355</v>
      </c>
      <c r="BM233" s="241" t="s">
        <v>2078</v>
      </c>
    </row>
    <row r="234" s="2" customFormat="1">
      <c r="A234" s="40"/>
      <c r="B234" s="41"/>
      <c r="C234" s="42"/>
      <c r="D234" s="243" t="s">
        <v>268</v>
      </c>
      <c r="E234" s="42"/>
      <c r="F234" s="244" t="s">
        <v>2079</v>
      </c>
      <c r="G234" s="42"/>
      <c r="H234" s="42"/>
      <c r="I234" s="150"/>
      <c r="J234" s="42"/>
      <c r="K234" s="42"/>
      <c r="L234" s="46"/>
      <c r="M234" s="245"/>
      <c r="N234" s="246"/>
      <c r="O234" s="86"/>
      <c r="P234" s="86"/>
      <c r="Q234" s="86"/>
      <c r="R234" s="86"/>
      <c r="S234" s="86"/>
      <c r="T234" s="87"/>
      <c r="U234" s="40"/>
      <c r="V234" s="40"/>
      <c r="W234" s="40"/>
      <c r="X234" s="40"/>
      <c r="Y234" s="40"/>
      <c r="Z234" s="40"/>
      <c r="AA234" s="40"/>
      <c r="AB234" s="40"/>
      <c r="AC234" s="40"/>
      <c r="AD234" s="40"/>
      <c r="AE234" s="40"/>
      <c r="AT234" s="19" t="s">
        <v>268</v>
      </c>
      <c r="AU234" s="19" t="s">
        <v>83</v>
      </c>
    </row>
    <row r="235" s="2" customFormat="1" ht="21.75" customHeight="1">
      <c r="A235" s="40"/>
      <c r="B235" s="41"/>
      <c r="C235" s="230" t="s">
        <v>766</v>
      </c>
      <c r="D235" s="230" t="s">
        <v>261</v>
      </c>
      <c r="E235" s="231" t="s">
        <v>2080</v>
      </c>
      <c r="F235" s="232" t="s">
        <v>2081</v>
      </c>
      <c r="G235" s="233" t="s">
        <v>427</v>
      </c>
      <c r="H235" s="234">
        <v>1</v>
      </c>
      <c r="I235" s="235"/>
      <c r="J235" s="236">
        <f>ROUND(I235*H235,2)</f>
        <v>0</v>
      </c>
      <c r="K235" s="232" t="s">
        <v>265</v>
      </c>
      <c r="L235" s="46"/>
      <c r="M235" s="237" t="s">
        <v>21</v>
      </c>
      <c r="N235" s="238" t="s">
        <v>46</v>
      </c>
      <c r="O235" s="86"/>
      <c r="P235" s="239">
        <f>O235*H235</f>
        <v>0</v>
      </c>
      <c r="Q235" s="239">
        <v>0.0019599999999999999</v>
      </c>
      <c r="R235" s="239">
        <f>Q235*H235</f>
        <v>0.0019599999999999999</v>
      </c>
      <c r="S235" s="239">
        <v>0</v>
      </c>
      <c r="T235" s="240">
        <f>S235*H235</f>
        <v>0</v>
      </c>
      <c r="U235" s="40"/>
      <c r="V235" s="40"/>
      <c r="W235" s="40"/>
      <c r="X235" s="40"/>
      <c r="Y235" s="40"/>
      <c r="Z235" s="40"/>
      <c r="AA235" s="40"/>
      <c r="AB235" s="40"/>
      <c r="AC235" s="40"/>
      <c r="AD235" s="40"/>
      <c r="AE235" s="40"/>
      <c r="AR235" s="241" t="s">
        <v>355</v>
      </c>
      <c r="AT235" s="241" t="s">
        <v>261</v>
      </c>
      <c r="AU235" s="241" t="s">
        <v>83</v>
      </c>
      <c r="AY235" s="19" t="s">
        <v>259</v>
      </c>
      <c r="BE235" s="242">
        <f>IF(N235="základní",J235,0)</f>
        <v>0</v>
      </c>
      <c r="BF235" s="242">
        <f>IF(N235="snížená",J235,0)</f>
        <v>0</v>
      </c>
      <c r="BG235" s="242">
        <f>IF(N235="zákl. přenesená",J235,0)</f>
        <v>0</v>
      </c>
      <c r="BH235" s="242">
        <f>IF(N235="sníž. přenesená",J235,0)</f>
        <v>0</v>
      </c>
      <c r="BI235" s="242">
        <f>IF(N235="nulová",J235,0)</f>
        <v>0</v>
      </c>
      <c r="BJ235" s="19" t="s">
        <v>83</v>
      </c>
      <c r="BK235" s="242">
        <f>ROUND(I235*H235,2)</f>
        <v>0</v>
      </c>
      <c r="BL235" s="19" t="s">
        <v>355</v>
      </c>
      <c r="BM235" s="241" t="s">
        <v>2082</v>
      </c>
    </row>
    <row r="236" s="2" customFormat="1">
      <c r="A236" s="40"/>
      <c r="B236" s="41"/>
      <c r="C236" s="42"/>
      <c r="D236" s="243" t="s">
        <v>268</v>
      </c>
      <c r="E236" s="42"/>
      <c r="F236" s="244" t="s">
        <v>2079</v>
      </c>
      <c r="G236" s="42"/>
      <c r="H236" s="42"/>
      <c r="I236" s="150"/>
      <c r="J236" s="42"/>
      <c r="K236" s="42"/>
      <c r="L236" s="46"/>
      <c r="M236" s="245"/>
      <c r="N236" s="246"/>
      <c r="O236" s="86"/>
      <c r="P236" s="86"/>
      <c r="Q236" s="86"/>
      <c r="R236" s="86"/>
      <c r="S236" s="86"/>
      <c r="T236" s="87"/>
      <c r="U236" s="40"/>
      <c r="V236" s="40"/>
      <c r="W236" s="40"/>
      <c r="X236" s="40"/>
      <c r="Y236" s="40"/>
      <c r="Z236" s="40"/>
      <c r="AA236" s="40"/>
      <c r="AB236" s="40"/>
      <c r="AC236" s="40"/>
      <c r="AD236" s="40"/>
      <c r="AE236" s="40"/>
      <c r="AT236" s="19" t="s">
        <v>268</v>
      </c>
      <c r="AU236" s="19" t="s">
        <v>83</v>
      </c>
    </row>
    <row r="237" s="2" customFormat="1" ht="21.75" customHeight="1">
      <c r="A237" s="40"/>
      <c r="B237" s="41"/>
      <c r="C237" s="230" t="s">
        <v>771</v>
      </c>
      <c r="D237" s="230" t="s">
        <v>261</v>
      </c>
      <c r="E237" s="231" t="s">
        <v>2083</v>
      </c>
      <c r="F237" s="232" t="s">
        <v>2084</v>
      </c>
      <c r="G237" s="233" t="s">
        <v>427</v>
      </c>
      <c r="H237" s="234">
        <v>2</v>
      </c>
      <c r="I237" s="235"/>
      <c r="J237" s="236">
        <f>ROUND(I237*H237,2)</f>
        <v>0</v>
      </c>
      <c r="K237" s="232" t="s">
        <v>265</v>
      </c>
      <c r="L237" s="46"/>
      <c r="M237" s="237" t="s">
        <v>21</v>
      </c>
      <c r="N237" s="238" t="s">
        <v>46</v>
      </c>
      <c r="O237" s="86"/>
      <c r="P237" s="239">
        <f>O237*H237</f>
        <v>0</v>
      </c>
      <c r="Q237" s="239">
        <v>0.0018</v>
      </c>
      <c r="R237" s="239">
        <f>Q237*H237</f>
        <v>0.0035999999999999999</v>
      </c>
      <c r="S237" s="239">
        <v>0</v>
      </c>
      <c r="T237" s="240">
        <f>S237*H237</f>
        <v>0</v>
      </c>
      <c r="U237" s="40"/>
      <c r="V237" s="40"/>
      <c r="W237" s="40"/>
      <c r="X237" s="40"/>
      <c r="Y237" s="40"/>
      <c r="Z237" s="40"/>
      <c r="AA237" s="40"/>
      <c r="AB237" s="40"/>
      <c r="AC237" s="40"/>
      <c r="AD237" s="40"/>
      <c r="AE237" s="40"/>
      <c r="AR237" s="241" t="s">
        <v>355</v>
      </c>
      <c r="AT237" s="241" t="s">
        <v>261</v>
      </c>
      <c r="AU237" s="241" t="s">
        <v>83</v>
      </c>
      <c r="AY237" s="19" t="s">
        <v>259</v>
      </c>
      <c r="BE237" s="242">
        <f>IF(N237="základní",J237,0)</f>
        <v>0</v>
      </c>
      <c r="BF237" s="242">
        <f>IF(N237="snížená",J237,0)</f>
        <v>0</v>
      </c>
      <c r="BG237" s="242">
        <f>IF(N237="zákl. přenesená",J237,0)</f>
        <v>0</v>
      </c>
      <c r="BH237" s="242">
        <f>IF(N237="sníž. přenesená",J237,0)</f>
        <v>0</v>
      </c>
      <c r="BI237" s="242">
        <f>IF(N237="nulová",J237,0)</f>
        <v>0</v>
      </c>
      <c r="BJ237" s="19" t="s">
        <v>83</v>
      </c>
      <c r="BK237" s="242">
        <f>ROUND(I237*H237,2)</f>
        <v>0</v>
      </c>
      <c r="BL237" s="19" t="s">
        <v>355</v>
      </c>
      <c r="BM237" s="241" t="s">
        <v>2085</v>
      </c>
    </row>
    <row r="238" s="2" customFormat="1">
      <c r="A238" s="40"/>
      <c r="B238" s="41"/>
      <c r="C238" s="42"/>
      <c r="D238" s="243" t="s">
        <v>268</v>
      </c>
      <c r="E238" s="42"/>
      <c r="F238" s="244" t="s">
        <v>2079</v>
      </c>
      <c r="G238" s="42"/>
      <c r="H238" s="42"/>
      <c r="I238" s="150"/>
      <c r="J238" s="42"/>
      <c r="K238" s="42"/>
      <c r="L238" s="46"/>
      <c r="M238" s="245"/>
      <c r="N238" s="246"/>
      <c r="O238" s="86"/>
      <c r="P238" s="86"/>
      <c r="Q238" s="86"/>
      <c r="R238" s="86"/>
      <c r="S238" s="86"/>
      <c r="T238" s="87"/>
      <c r="U238" s="40"/>
      <c r="V238" s="40"/>
      <c r="W238" s="40"/>
      <c r="X238" s="40"/>
      <c r="Y238" s="40"/>
      <c r="Z238" s="40"/>
      <c r="AA238" s="40"/>
      <c r="AB238" s="40"/>
      <c r="AC238" s="40"/>
      <c r="AD238" s="40"/>
      <c r="AE238" s="40"/>
      <c r="AT238" s="19" t="s">
        <v>268</v>
      </c>
      <c r="AU238" s="19" t="s">
        <v>83</v>
      </c>
    </row>
    <row r="239" s="2" customFormat="1" ht="16.5" customHeight="1">
      <c r="A239" s="40"/>
      <c r="B239" s="41"/>
      <c r="C239" s="230" t="s">
        <v>775</v>
      </c>
      <c r="D239" s="230" t="s">
        <v>261</v>
      </c>
      <c r="E239" s="231" t="s">
        <v>2086</v>
      </c>
      <c r="F239" s="232" t="s">
        <v>2087</v>
      </c>
      <c r="G239" s="233" t="s">
        <v>427</v>
      </c>
      <c r="H239" s="234">
        <v>5</v>
      </c>
      <c r="I239" s="235"/>
      <c r="J239" s="236">
        <f>ROUND(I239*H239,2)</f>
        <v>0</v>
      </c>
      <c r="K239" s="232" t="s">
        <v>265</v>
      </c>
      <c r="L239" s="46"/>
      <c r="M239" s="237" t="s">
        <v>21</v>
      </c>
      <c r="N239" s="238" t="s">
        <v>46</v>
      </c>
      <c r="O239" s="86"/>
      <c r="P239" s="239">
        <f>O239*H239</f>
        <v>0</v>
      </c>
      <c r="Q239" s="239">
        <v>0.0018400000000000001</v>
      </c>
      <c r="R239" s="239">
        <f>Q239*H239</f>
        <v>0.0091999999999999998</v>
      </c>
      <c r="S239" s="239">
        <v>0</v>
      </c>
      <c r="T239" s="240">
        <f>S239*H239</f>
        <v>0</v>
      </c>
      <c r="U239" s="40"/>
      <c r="V239" s="40"/>
      <c r="W239" s="40"/>
      <c r="X239" s="40"/>
      <c r="Y239" s="40"/>
      <c r="Z239" s="40"/>
      <c r="AA239" s="40"/>
      <c r="AB239" s="40"/>
      <c r="AC239" s="40"/>
      <c r="AD239" s="40"/>
      <c r="AE239" s="40"/>
      <c r="AR239" s="241" t="s">
        <v>355</v>
      </c>
      <c r="AT239" s="241" t="s">
        <v>261</v>
      </c>
      <c r="AU239" s="241" t="s">
        <v>83</v>
      </c>
      <c r="AY239" s="19" t="s">
        <v>259</v>
      </c>
      <c r="BE239" s="242">
        <f>IF(N239="základní",J239,0)</f>
        <v>0</v>
      </c>
      <c r="BF239" s="242">
        <f>IF(N239="snížená",J239,0)</f>
        <v>0</v>
      </c>
      <c r="BG239" s="242">
        <f>IF(N239="zákl. přenesená",J239,0)</f>
        <v>0</v>
      </c>
      <c r="BH239" s="242">
        <f>IF(N239="sníž. přenesená",J239,0)</f>
        <v>0</v>
      </c>
      <c r="BI239" s="242">
        <f>IF(N239="nulová",J239,0)</f>
        <v>0</v>
      </c>
      <c r="BJ239" s="19" t="s">
        <v>83</v>
      </c>
      <c r="BK239" s="242">
        <f>ROUND(I239*H239,2)</f>
        <v>0</v>
      </c>
      <c r="BL239" s="19" t="s">
        <v>355</v>
      </c>
      <c r="BM239" s="241" t="s">
        <v>2088</v>
      </c>
    </row>
    <row r="240" s="2" customFormat="1">
      <c r="A240" s="40"/>
      <c r="B240" s="41"/>
      <c r="C240" s="42"/>
      <c r="D240" s="243" t="s">
        <v>268</v>
      </c>
      <c r="E240" s="42"/>
      <c r="F240" s="244" t="s">
        <v>2089</v>
      </c>
      <c r="G240" s="42"/>
      <c r="H240" s="42"/>
      <c r="I240" s="150"/>
      <c r="J240" s="42"/>
      <c r="K240" s="42"/>
      <c r="L240" s="46"/>
      <c r="M240" s="245"/>
      <c r="N240" s="246"/>
      <c r="O240" s="86"/>
      <c r="P240" s="86"/>
      <c r="Q240" s="86"/>
      <c r="R240" s="86"/>
      <c r="S240" s="86"/>
      <c r="T240" s="87"/>
      <c r="U240" s="40"/>
      <c r="V240" s="40"/>
      <c r="W240" s="40"/>
      <c r="X240" s="40"/>
      <c r="Y240" s="40"/>
      <c r="Z240" s="40"/>
      <c r="AA240" s="40"/>
      <c r="AB240" s="40"/>
      <c r="AC240" s="40"/>
      <c r="AD240" s="40"/>
      <c r="AE240" s="40"/>
      <c r="AT240" s="19" t="s">
        <v>268</v>
      </c>
      <c r="AU240" s="19" t="s">
        <v>83</v>
      </c>
    </row>
    <row r="241" s="2" customFormat="1" ht="16.5" customHeight="1">
      <c r="A241" s="40"/>
      <c r="B241" s="41"/>
      <c r="C241" s="230" t="s">
        <v>780</v>
      </c>
      <c r="D241" s="230" t="s">
        <v>261</v>
      </c>
      <c r="E241" s="231" t="s">
        <v>2090</v>
      </c>
      <c r="F241" s="232" t="s">
        <v>2091</v>
      </c>
      <c r="G241" s="233" t="s">
        <v>427</v>
      </c>
      <c r="H241" s="234">
        <v>2</v>
      </c>
      <c r="I241" s="235"/>
      <c r="J241" s="236">
        <f>ROUND(I241*H241,2)</f>
        <v>0</v>
      </c>
      <c r="K241" s="232" t="s">
        <v>265</v>
      </c>
      <c r="L241" s="46"/>
      <c r="M241" s="237" t="s">
        <v>21</v>
      </c>
      <c r="N241" s="238" t="s">
        <v>46</v>
      </c>
      <c r="O241" s="86"/>
      <c r="P241" s="239">
        <f>O241*H241</f>
        <v>0</v>
      </c>
      <c r="Q241" s="239">
        <v>0.0018400000000000001</v>
      </c>
      <c r="R241" s="239">
        <f>Q241*H241</f>
        <v>0.0036800000000000001</v>
      </c>
      <c r="S241" s="239">
        <v>0</v>
      </c>
      <c r="T241" s="240">
        <f>S241*H241</f>
        <v>0</v>
      </c>
      <c r="U241" s="40"/>
      <c r="V241" s="40"/>
      <c r="W241" s="40"/>
      <c r="X241" s="40"/>
      <c r="Y241" s="40"/>
      <c r="Z241" s="40"/>
      <c r="AA241" s="40"/>
      <c r="AB241" s="40"/>
      <c r="AC241" s="40"/>
      <c r="AD241" s="40"/>
      <c r="AE241" s="40"/>
      <c r="AR241" s="241" t="s">
        <v>355</v>
      </c>
      <c r="AT241" s="241" t="s">
        <v>261</v>
      </c>
      <c r="AU241" s="241" t="s">
        <v>83</v>
      </c>
      <c r="AY241" s="19" t="s">
        <v>259</v>
      </c>
      <c r="BE241" s="242">
        <f>IF(N241="základní",J241,0)</f>
        <v>0</v>
      </c>
      <c r="BF241" s="242">
        <f>IF(N241="snížená",J241,0)</f>
        <v>0</v>
      </c>
      <c r="BG241" s="242">
        <f>IF(N241="zákl. přenesená",J241,0)</f>
        <v>0</v>
      </c>
      <c r="BH241" s="242">
        <f>IF(N241="sníž. přenesená",J241,0)</f>
        <v>0</v>
      </c>
      <c r="BI241" s="242">
        <f>IF(N241="nulová",J241,0)</f>
        <v>0</v>
      </c>
      <c r="BJ241" s="19" t="s">
        <v>83</v>
      </c>
      <c r="BK241" s="242">
        <f>ROUND(I241*H241,2)</f>
        <v>0</v>
      </c>
      <c r="BL241" s="19" t="s">
        <v>355</v>
      </c>
      <c r="BM241" s="241" t="s">
        <v>2092</v>
      </c>
    </row>
    <row r="242" s="2" customFormat="1">
      <c r="A242" s="40"/>
      <c r="B242" s="41"/>
      <c r="C242" s="42"/>
      <c r="D242" s="243" t="s">
        <v>268</v>
      </c>
      <c r="E242" s="42"/>
      <c r="F242" s="244" t="s">
        <v>2093</v>
      </c>
      <c r="G242" s="42"/>
      <c r="H242" s="42"/>
      <c r="I242" s="150"/>
      <c r="J242" s="42"/>
      <c r="K242" s="42"/>
      <c r="L242" s="46"/>
      <c r="M242" s="245"/>
      <c r="N242" s="246"/>
      <c r="O242" s="86"/>
      <c r="P242" s="86"/>
      <c r="Q242" s="86"/>
      <c r="R242" s="86"/>
      <c r="S242" s="86"/>
      <c r="T242" s="87"/>
      <c r="U242" s="40"/>
      <c r="V242" s="40"/>
      <c r="W242" s="40"/>
      <c r="X242" s="40"/>
      <c r="Y242" s="40"/>
      <c r="Z242" s="40"/>
      <c r="AA242" s="40"/>
      <c r="AB242" s="40"/>
      <c r="AC242" s="40"/>
      <c r="AD242" s="40"/>
      <c r="AE242" s="40"/>
      <c r="AT242" s="19" t="s">
        <v>268</v>
      </c>
      <c r="AU242" s="19" t="s">
        <v>83</v>
      </c>
    </row>
    <row r="243" s="2" customFormat="1" ht="21.75" customHeight="1">
      <c r="A243" s="40"/>
      <c r="B243" s="41"/>
      <c r="C243" s="230" t="s">
        <v>789</v>
      </c>
      <c r="D243" s="230" t="s">
        <v>261</v>
      </c>
      <c r="E243" s="231" t="s">
        <v>2094</v>
      </c>
      <c r="F243" s="232" t="s">
        <v>2095</v>
      </c>
      <c r="G243" s="233" t="s">
        <v>427</v>
      </c>
      <c r="H243" s="234">
        <v>2</v>
      </c>
      <c r="I243" s="235"/>
      <c r="J243" s="236">
        <f>ROUND(I243*H243,2)</f>
        <v>0</v>
      </c>
      <c r="K243" s="232" t="s">
        <v>401</v>
      </c>
      <c r="L243" s="46"/>
      <c r="M243" s="237" t="s">
        <v>21</v>
      </c>
      <c r="N243" s="238" t="s">
        <v>46</v>
      </c>
      <c r="O243" s="86"/>
      <c r="P243" s="239">
        <f>O243*H243</f>
        <v>0</v>
      </c>
      <c r="Q243" s="239">
        <v>0.0029399999999999999</v>
      </c>
      <c r="R243" s="239">
        <f>Q243*H243</f>
        <v>0.0058799999999999998</v>
      </c>
      <c r="S243" s="239">
        <v>0</v>
      </c>
      <c r="T243" s="240">
        <f>S243*H243</f>
        <v>0</v>
      </c>
      <c r="U243" s="40"/>
      <c r="V243" s="40"/>
      <c r="W243" s="40"/>
      <c r="X243" s="40"/>
      <c r="Y243" s="40"/>
      <c r="Z243" s="40"/>
      <c r="AA243" s="40"/>
      <c r="AB243" s="40"/>
      <c r="AC243" s="40"/>
      <c r="AD243" s="40"/>
      <c r="AE243" s="40"/>
      <c r="AR243" s="241" t="s">
        <v>355</v>
      </c>
      <c r="AT243" s="241" t="s">
        <v>261</v>
      </c>
      <c r="AU243" s="241" t="s">
        <v>83</v>
      </c>
      <c r="AY243" s="19" t="s">
        <v>259</v>
      </c>
      <c r="BE243" s="242">
        <f>IF(N243="základní",J243,0)</f>
        <v>0</v>
      </c>
      <c r="BF243" s="242">
        <f>IF(N243="snížená",J243,0)</f>
        <v>0</v>
      </c>
      <c r="BG243" s="242">
        <f>IF(N243="zákl. přenesená",J243,0)</f>
        <v>0</v>
      </c>
      <c r="BH243" s="242">
        <f>IF(N243="sníž. přenesená",J243,0)</f>
        <v>0</v>
      </c>
      <c r="BI243" s="242">
        <f>IF(N243="nulová",J243,0)</f>
        <v>0</v>
      </c>
      <c r="BJ243" s="19" t="s">
        <v>83</v>
      </c>
      <c r="BK243" s="242">
        <f>ROUND(I243*H243,2)</f>
        <v>0</v>
      </c>
      <c r="BL243" s="19" t="s">
        <v>355</v>
      </c>
      <c r="BM243" s="241" t="s">
        <v>2096</v>
      </c>
    </row>
    <row r="244" s="2" customFormat="1" ht="21.75" customHeight="1">
      <c r="A244" s="40"/>
      <c r="B244" s="41"/>
      <c r="C244" s="230" t="s">
        <v>794</v>
      </c>
      <c r="D244" s="230" t="s">
        <v>261</v>
      </c>
      <c r="E244" s="231" t="s">
        <v>2097</v>
      </c>
      <c r="F244" s="232" t="s">
        <v>2098</v>
      </c>
      <c r="G244" s="233" t="s">
        <v>432</v>
      </c>
      <c r="H244" s="234">
        <v>5</v>
      </c>
      <c r="I244" s="235"/>
      <c r="J244" s="236">
        <f>ROUND(I244*H244,2)</f>
        <v>0</v>
      </c>
      <c r="K244" s="232" t="s">
        <v>265</v>
      </c>
      <c r="L244" s="46"/>
      <c r="M244" s="237" t="s">
        <v>21</v>
      </c>
      <c r="N244" s="238" t="s">
        <v>46</v>
      </c>
      <c r="O244" s="86"/>
      <c r="P244" s="239">
        <f>O244*H244</f>
        <v>0</v>
      </c>
      <c r="Q244" s="239">
        <v>0.00023000000000000001</v>
      </c>
      <c r="R244" s="239">
        <f>Q244*H244</f>
        <v>0.00115</v>
      </c>
      <c r="S244" s="239">
        <v>0</v>
      </c>
      <c r="T244" s="240">
        <f>S244*H244</f>
        <v>0</v>
      </c>
      <c r="U244" s="40"/>
      <c r="V244" s="40"/>
      <c r="W244" s="40"/>
      <c r="X244" s="40"/>
      <c r="Y244" s="40"/>
      <c r="Z244" s="40"/>
      <c r="AA244" s="40"/>
      <c r="AB244" s="40"/>
      <c r="AC244" s="40"/>
      <c r="AD244" s="40"/>
      <c r="AE244" s="40"/>
      <c r="AR244" s="241" t="s">
        <v>355</v>
      </c>
      <c r="AT244" s="241" t="s">
        <v>261</v>
      </c>
      <c r="AU244" s="241" t="s">
        <v>83</v>
      </c>
      <c r="AY244" s="19" t="s">
        <v>259</v>
      </c>
      <c r="BE244" s="242">
        <f>IF(N244="základní",J244,0)</f>
        <v>0</v>
      </c>
      <c r="BF244" s="242">
        <f>IF(N244="snížená",J244,0)</f>
        <v>0</v>
      </c>
      <c r="BG244" s="242">
        <f>IF(N244="zákl. přenesená",J244,0)</f>
        <v>0</v>
      </c>
      <c r="BH244" s="242">
        <f>IF(N244="sníž. přenesená",J244,0)</f>
        <v>0</v>
      </c>
      <c r="BI244" s="242">
        <f>IF(N244="nulová",J244,0)</f>
        <v>0</v>
      </c>
      <c r="BJ244" s="19" t="s">
        <v>83</v>
      </c>
      <c r="BK244" s="242">
        <f>ROUND(I244*H244,2)</f>
        <v>0</v>
      </c>
      <c r="BL244" s="19" t="s">
        <v>355</v>
      </c>
      <c r="BM244" s="241" t="s">
        <v>2099</v>
      </c>
    </row>
    <row r="245" s="2" customFormat="1">
      <c r="A245" s="40"/>
      <c r="B245" s="41"/>
      <c r="C245" s="42"/>
      <c r="D245" s="243" t="s">
        <v>268</v>
      </c>
      <c r="E245" s="42"/>
      <c r="F245" s="244" t="s">
        <v>2100</v>
      </c>
      <c r="G245" s="42"/>
      <c r="H245" s="42"/>
      <c r="I245" s="150"/>
      <c r="J245" s="42"/>
      <c r="K245" s="42"/>
      <c r="L245" s="46"/>
      <c r="M245" s="245"/>
      <c r="N245" s="246"/>
      <c r="O245" s="86"/>
      <c r="P245" s="86"/>
      <c r="Q245" s="86"/>
      <c r="R245" s="86"/>
      <c r="S245" s="86"/>
      <c r="T245" s="87"/>
      <c r="U245" s="40"/>
      <c r="V245" s="40"/>
      <c r="W245" s="40"/>
      <c r="X245" s="40"/>
      <c r="Y245" s="40"/>
      <c r="Z245" s="40"/>
      <c r="AA245" s="40"/>
      <c r="AB245" s="40"/>
      <c r="AC245" s="40"/>
      <c r="AD245" s="40"/>
      <c r="AE245" s="40"/>
      <c r="AT245" s="19" t="s">
        <v>268</v>
      </c>
      <c r="AU245" s="19" t="s">
        <v>83</v>
      </c>
    </row>
    <row r="246" s="2" customFormat="1" ht="21.75" customHeight="1">
      <c r="A246" s="40"/>
      <c r="B246" s="41"/>
      <c r="C246" s="230" t="s">
        <v>800</v>
      </c>
      <c r="D246" s="230" t="s">
        <v>261</v>
      </c>
      <c r="E246" s="231" t="s">
        <v>2101</v>
      </c>
      <c r="F246" s="232" t="s">
        <v>2102</v>
      </c>
      <c r="G246" s="233" t="s">
        <v>432</v>
      </c>
      <c r="H246" s="234">
        <v>2</v>
      </c>
      <c r="I246" s="235"/>
      <c r="J246" s="236">
        <f>ROUND(I246*H246,2)</f>
        <v>0</v>
      </c>
      <c r="K246" s="232" t="s">
        <v>401</v>
      </c>
      <c r="L246" s="46"/>
      <c r="M246" s="237" t="s">
        <v>21</v>
      </c>
      <c r="N246" s="238" t="s">
        <v>46</v>
      </c>
      <c r="O246" s="86"/>
      <c r="P246" s="239">
        <f>O246*H246</f>
        <v>0</v>
      </c>
      <c r="Q246" s="239">
        <v>0.001</v>
      </c>
      <c r="R246" s="239">
        <f>Q246*H246</f>
        <v>0.002</v>
      </c>
      <c r="S246" s="239">
        <v>0</v>
      </c>
      <c r="T246" s="240">
        <f>S246*H246</f>
        <v>0</v>
      </c>
      <c r="U246" s="40"/>
      <c r="V246" s="40"/>
      <c r="W246" s="40"/>
      <c r="X246" s="40"/>
      <c r="Y246" s="40"/>
      <c r="Z246" s="40"/>
      <c r="AA246" s="40"/>
      <c r="AB246" s="40"/>
      <c r="AC246" s="40"/>
      <c r="AD246" s="40"/>
      <c r="AE246" s="40"/>
      <c r="AR246" s="241" t="s">
        <v>355</v>
      </c>
      <c r="AT246" s="241" t="s">
        <v>261</v>
      </c>
      <c r="AU246" s="241" t="s">
        <v>83</v>
      </c>
      <c r="AY246" s="19" t="s">
        <v>259</v>
      </c>
      <c r="BE246" s="242">
        <f>IF(N246="základní",J246,0)</f>
        <v>0</v>
      </c>
      <c r="BF246" s="242">
        <f>IF(N246="snížená",J246,0)</f>
        <v>0</v>
      </c>
      <c r="BG246" s="242">
        <f>IF(N246="zákl. přenesená",J246,0)</f>
        <v>0</v>
      </c>
      <c r="BH246" s="242">
        <f>IF(N246="sníž. přenesená",J246,0)</f>
        <v>0</v>
      </c>
      <c r="BI246" s="242">
        <f>IF(N246="nulová",J246,0)</f>
        <v>0</v>
      </c>
      <c r="BJ246" s="19" t="s">
        <v>83</v>
      </c>
      <c r="BK246" s="242">
        <f>ROUND(I246*H246,2)</f>
        <v>0</v>
      </c>
      <c r="BL246" s="19" t="s">
        <v>355</v>
      </c>
      <c r="BM246" s="241" t="s">
        <v>2103</v>
      </c>
    </row>
    <row r="247" s="2" customFormat="1" ht="16.5" customHeight="1">
      <c r="A247" s="40"/>
      <c r="B247" s="41"/>
      <c r="C247" s="230" t="s">
        <v>805</v>
      </c>
      <c r="D247" s="230" t="s">
        <v>261</v>
      </c>
      <c r="E247" s="231" t="s">
        <v>2104</v>
      </c>
      <c r="F247" s="232" t="s">
        <v>2105</v>
      </c>
      <c r="G247" s="233" t="s">
        <v>432</v>
      </c>
      <c r="H247" s="234">
        <v>2</v>
      </c>
      <c r="I247" s="235"/>
      <c r="J247" s="236">
        <f>ROUND(I247*H247,2)</f>
        <v>0</v>
      </c>
      <c r="K247" s="232" t="s">
        <v>401</v>
      </c>
      <c r="L247" s="46"/>
      <c r="M247" s="237" t="s">
        <v>21</v>
      </c>
      <c r="N247" s="238" t="s">
        <v>46</v>
      </c>
      <c r="O247" s="86"/>
      <c r="P247" s="239">
        <f>O247*H247</f>
        <v>0</v>
      </c>
      <c r="Q247" s="239">
        <v>0</v>
      </c>
      <c r="R247" s="239">
        <f>Q247*H247</f>
        <v>0</v>
      </c>
      <c r="S247" s="239">
        <v>0</v>
      </c>
      <c r="T247" s="240">
        <f>S247*H247</f>
        <v>0</v>
      </c>
      <c r="U247" s="40"/>
      <c r="V247" s="40"/>
      <c r="W247" s="40"/>
      <c r="X247" s="40"/>
      <c r="Y247" s="40"/>
      <c r="Z247" s="40"/>
      <c r="AA247" s="40"/>
      <c r="AB247" s="40"/>
      <c r="AC247" s="40"/>
      <c r="AD247" s="40"/>
      <c r="AE247" s="40"/>
      <c r="AR247" s="241" t="s">
        <v>355</v>
      </c>
      <c r="AT247" s="241" t="s">
        <v>261</v>
      </c>
      <c r="AU247" s="241" t="s">
        <v>83</v>
      </c>
      <c r="AY247" s="19" t="s">
        <v>259</v>
      </c>
      <c r="BE247" s="242">
        <f>IF(N247="základní",J247,0)</f>
        <v>0</v>
      </c>
      <c r="BF247" s="242">
        <f>IF(N247="snížená",J247,0)</f>
        <v>0</v>
      </c>
      <c r="BG247" s="242">
        <f>IF(N247="zákl. přenesená",J247,0)</f>
        <v>0</v>
      </c>
      <c r="BH247" s="242">
        <f>IF(N247="sníž. přenesená",J247,0)</f>
        <v>0</v>
      </c>
      <c r="BI247" s="242">
        <f>IF(N247="nulová",J247,0)</f>
        <v>0</v>
      </c>
      <c r="BJ247" s="19" t="s">
        <v>83</v>
      </c>
      <c r="BK247" s="242">
        <f>ROUND(I247*H247,2)</f>
        <v>0</v>
      </c>
      <c r="BL247" s="19" t="s">
        <v>355</v>
      </c>
      <c r="BM247" s="241" t="s">
        <v>2106</v>
      </c>
    </row>
    <row r="248" s="2" customFormat="1" ht="33" customHeight="1">
      <c r="A248" s="40"/>
      <c r="B248" s="41"/>
      <c r="C248" s="230" t="s">
        <v>809</v>
      </c>
      <c r="D248" s="230" t="s">
        <v>261</v>
      </c>
      <c r="E248" s="231" t="s">
        <v>2107</v>
      </c>
      <c r="F248" s="232" t="s">
        <v>2108</v>
      </c>
      <c r="G248" s="233" t="s">
        <v>331</v>
      </c>
      <c r="H248" s="234">
        <v>0.46899999999999997</v>
      </c>
      <c r="I248" s="235"/>
      <c r="J248" s="236">
        <f>ROUND(I248*H248,2)</f>
        <v>0</v>
      </c>
      <c r="K248" s="232" t="s">
        <v>265</v>
      </c>
      <c r="L248" s="46"/>
      <c r="M248" s="237" t="s">
        <v>21</v>
      </c>
      <c r="N248" s="238" t="s">
        <v>46</v>
      </c>
      <c r="O248" s="86"/>
      <c r="P248" s="239">
        <f>O248*H248</f>
        <v>0</v>
      </c>
      <c r="Q248" s="239">
        <v>0</v>
      </c>
      <c r="R248" s="239">
        <f>Q248*H248</f>
        <v>0</v>
      </c>
      <c r="S248" s="239">
        <v>0</v>
      </c>
      <c r="T248" s="240">
        <f>S248*H248</f>
        <v>0</v>
      </c>
      <c r="U248" s="40"/>
      <c r="V248" s="40"/>
      <c r="W248" s="40"/>
      <c r="X248" s="40"/>
      <c r="Y248" s="40"/>
      <c r="Z248" s="40"/>
      <c r="AA248" s="40"/>
      <c r="AB248" s="40"/>
      <c r="AC248" s="40"/>
      <c r="AD248" s="40"/>
      <c r="AE248" s="40"/>
      <c r="AR248" s="241" t="s">
        <v>355</v>
      </c>
      <c r="AT248" s="241" t="s">
        <v>261</v>
      </c>
      <c r="AU248" s="241" t="s">
        <v>83</v>
      </c>
      <c r="AY248" s="19" t="s">
        <v>259</v>
      </c>
      <c r="BE248" s="242">
        <f>IF(N248="základní",J248,0)</f>
        <v>0</v>
      </c>
      <c r="BF248" s="242">
        <f>IF(N248="snížená",J248,0)</f>
        <v>0</v>
      </c>
      <c r="BG248" s="242">
        <f>IF(N248="zákl. přenesená",J248,0)</f>
        <v>0</v>
      </c>
      <c r="BH248" s="242">
        <f>IF(N248="sníž. přenesená",J248,0)</f>
        <v>0</v>
      </c>
      <c r="BI248" s="242">
        <f>IF(N248="nulová",J248,0)</f>
        <v>0</v>
      </c>
      <c r="BJ248" s="19" t="s">
        <v>83</v>
      </c>
      <c r="BK248" s="242">
        <f>ROUND(I248*H248,2)</f>
        <v>0</v>
      </c>
      <c r="BL248" s="19" t="s">
        <v>355</v>
      </c>
      <c r="BM248" s="241" t="s">
        <v>2109</v>
      </c>
    </row>
    <row r="249" s="2" customFormat="1">
      <c r="A249" s="40"/>
      <c r="B249" s="41"/>
      <c r="C249" s="42"/>
      <c r="D249" s="243" t="s">
        <v>268</v>
      </c>
      <c r="E249" s="42"/>
      <c r="F249" s="244" t="s">
        <v>2110</v>
      </c>
      <c r="G249" s="42"/>
      <c r="H249" s="42"/>
      <c r="I249" s="150"/>
      <c r="J249" s="42"/>
      <c r="K249" s="42"/>
      <c r="L249" s="46"/>
      <c r="M249" s="245"/>
      <c r="N249" s="246"/>
      <c r="O249" s="86"/>
      <c r="P249" s="86"/>
      <c r="Q249" s="86"/>
      <c r="R249" s="86"/>
      <c r="S249" s="86"/>
      <c r="T249" s="87"/>
      <c r="U249" s="40"/>
      <c r="V249" s="40"/>
      <c r="W249" s="40"/>
      <c r="X249" s="40"/>
      <c r="Y249" s="40"/>
      <c r="Z249" s="40"/>
      <c r="AA249" s="40"/>
      <c r="AB249" s="40"/>
      <c r="AC249" s="40"/>
      <c r="AD249" s="40"/>
      <c r="AE249" s="40"/>
      <c r="AT249" s="19" t="s">
        <v>268</v>
      </c>
      <c r="AU249" s="19" t="s">
        <v>83</v>
      </c>
    </row>
    <row r="250" s="12" customFormat="1" ht="25.92" customHeight="1">
      <c r="A250" s="12"/>
      <c r="B250" s="214"/>
      <c r="C250" s="215"/>
      <c r="D250" s="216" t="s">
        <v>73</v>
      </c>
      <c r="E250" s="217" t="s">
        <v>2111</v>
      </c>
      <c r="F250" s="217" t="s">
        <v>2112</v>
      </c>
      <c r="G250" s="215"/>
      <c r="H250" s="215"/>
      <c r="I250" s="218"/>
      <c r="J250" s="219">
        <f>BK250</f>
        <v>0</v>
      </c>
      <c r="K250" s="215"/>
      <c r="L250" s="220"/>
      <c r="M250" s="221"/>
      <c r="N250" s="222"/>
      <c r="O250" s="222"/>
      <c r="P250" s="223">
        <f>SUM(P251:P255)</f>
        <v>0</v>
      </c>
      <c r="Q250" s="222"/>
      <c r="R250" s="223">
        <f>SUM(R251:R255)</f>
        <v>0</v>
      </c>
      <c r="S250" s="222"/>
      <c r="T250" s="224">
        <f>SUM(T251:T255)</f>
        <v>0</v>
      </c>
      <c r="U250" s="12"/>
      <c r="V250" s="12"/>
      <c r="W250" s="12"/>
      <c r="X250" s="12"/>
      <c r="Y250" s="12"/>
      <c r="Z250" s="12"/>
      <c r="AA250" s="12"/>
      <c r="AB250" s="12"/>
      <c r="AC250" s="12"/>
      <c r="AD250" s="12"/>
      <c r="AE250" s="12"/>
      <c r="AR250" s="225" t="s">
        <v>266</v>
      </c>
      <c r="AT250" s="226" t="s">
        <v>73</v>
      </c>
      <c r="AU250" s="226" t="s">
        <v>74</v>
      </c>
      <c r="AY250" s="225" t="s">
        <v>259</v>
      </c>
      <c r="BK250" s="227">
        <f>SUM(BK251:BK255)</f>
        <v>0</v>
      </c>
    </row>
    <row r="251" s="2" customFormat="1" ht="21.75" customHeight="1">
      <c r="A251" s="40"/>
      <c r="B251" s="41"/>
      <c r="C251" s="230" t="s">
        <v>813</v>
      </c>
      <c r="D251" s="230" t="s">
        <v>261</v>
      </c>
      <c r="E251" s="231" t="s">
        <v>2113</v>
      </c>
      <c r="F251" s="232" t="s">
        <v>2114</v>
      </c>
      <c r="G251" s="233" t="s">
        <v>2115</v>
      </c>
      <c r="H251" s="234">
        <v>10</v>
      </c>
      <c r="I251" s="235"/>
      <c r="J251" s="236">
        <f>ROUND(I251*H251,2)</f>
        <v>0</v>
      </c>
      <c r="K251" s="232" t="s">
        <v>265</v>
      </c>
      <c r="L251" s="46"/>
      <c r="M251" s="237" t="s">
        <v>21</v>
      </c>
      <c r="N251" s="238" t="s">
        <v>46</v>
      </c>
      <c r="O251" s="86"/>
      <c r="P251" s="239">
        <f>O251*H251</f>
        <v>0</v>
      </c>
      <c r="Q251" s="239">
        <v>0</v>
      </c>
      <c r="R251" s="239">
        <f>Q251*H251</f>
        <v>0</v>
      </c>
      <c r="S251" s="239">
        <v>0</v>
      </c>
      <c r="T251" s="240">
        <f>S251*H251</f>
        <v>0</v>
      </c>
      <c r="U251" s="40"/>
      <c r="V251" s="40"/>
      <c r="W251" s="40"/>
      <c r="X251" s="40"/>
      <c r="Y251" s="40"/>
      <c r="Z251" s="40"/>
      <c r="AA251" s="40"/>
      <c r="AB251" s="40"/>
      <c r="AC251" s="40"/>
      <c r="AD251" s="40"/>
      <c r="AE251" s="40"/>
      <c r="AR251" s="241" t="s">
        <v>2116</v>
      </c>
      <c r="AT251" s="241" t="s">
        <v>261</v>
      </c>
      <c r="AU251" s="241" t="s">
        <v>81</v>
      </c>
      <c r="AY251" s="19" t="s">
        <v>259</v>
      </c>
      <c r="BE251" s="242">
        <f>IF(N251="základní",J251,0)</f>
        <v>0</v>
      </c>
      <c r="BF251" s="242">
        <f>IF(N251="snížená",J251,0)</f>
        <v>0</v>
      </c>
      <c r="BG251" s="242">
        <f>IF(N251="zákl. přenesená",J251,0)</f>
        <v>0</v>
      </c>
      <c r="BH251" s="242">
        <f>IF(N251="sníž. přenesená",J251,0)</f>
        <v>0</v>
      </c>
      <c r="BI251" s="242">
        <f>IF(N251="nulová",J251,0)</f>
        <v>0</v>
      </c>
      <c r="BJ251" s="19" t="s">
        <v>83</v>
      </c>
      <c r="BK251" s="242">
        <f>ROUND(I251*H251,2)</f>
        <v>0</v>
      </c>
      <c r="BL251" s="19" t="s">
        <v>2116</v>
      </c>
      <c r="BM251" s="241" t="s">
        <v>2117</v>
      </c>
    </row>
    <row r="252" s="2" customFormat="1" ht="16.5" customHeight="1">
      <c r="A252" s="40"/>
      <c r="B252" s="41"/>
      <c r="C252" s="230" t="s">
        <v>820</v>
      </c>
      <c r="D252" s="230" t="s">
        <v>261</v>
      </c>
      <c r="E252" s="231" t="s">
        <v>2118</v>
      </c>
      <c r="F252" s="232" t="s">
        <v>2119</v>
      </c>
      <c r="G252" s="233" t="s">
        <v>2115</v>
      </c>
      <c r="H252" s="234">
        <v>18</v>
      </c>
      <c r="I252" s="235"/>
      <c r="J252" s="236">
        <f>ROUND(I252*H252,2)</f>
        <v>0</v>
      </c>
      <c r="K252" s="232" t="s">
        <v>401</v>
      </c>
      <c r="L252" s="46"/>
      <c r="M252" s="237" t="s">
        <v>21</v>
      </c>
      <c r="N252" s="238" t="s">
        <v>46</v>
      </c>
      <c r="O252" s="86"/>
      <c r="P252" s="239">
        <f>O252*H252</f>
        <v>0</v>
      </c>
      <c r="Q252" s="239">
        <v>0</v>
      </c>
      <c r="R252" s="239">
        <f>Q252*H252</f>
        <v>0</v>
      </c>
      <c r="S252" s="239">
        <v>0</v>
      </c>
      <c r="T252" s="240">
        <f>S252*H252</f>
        <v>0</v>
      </c>
      <c r="U252" s="40"/>
      <c r="V252" s="40"/>
      <c r="W252" s="40"/>
      <c r="X252" s="40"/>
      <c r="Y252" s="40"/>
      <c r="Z252" s="40"/>
      <c r="AA252" s="40"/>
      <c r="AB252" s="40"/>
      <c r="AC252" s="40"/>
      <c r="AD252" s="40"/>
      <c r="AE252" s="40"/>
      <c r="AR252" s="241" t="s">
        <v>2116</v>
      </c>
      <c r="AT252" s="241" t="s">
        <v>261</v>
      </c>
      <c r="AU252" s="241" t="s">
        <v>81</v>
      </c>
      <c r="AY252" s="19" t="s">
        <v>259</v>
      </c>
      <c r="BE252" s="242">
        <f>IF(N252="základní",J252,0)</f>
        <v>0</v>
      </c>
      <c r="BF252" s="242">
        <f>IF(N252="snížená",J252,0)</f>
        <v>0</v>
      </c>
      <c r="BG252" s="242">
        <f>IF(N252="zákl. přenesená",J252,0)</f>
        <v>0</v>
      </c>
      <c r="BH252" s="242">
        <f>IF(N252="sníž. přenesená",J252,0)</f>
        <v>0</v>
      </c>
      <c r="BI252" s="242">
        <f>IF(N252="nulová",J252,0)</f>
        <v>0</v>
      </c>
      <c r="BJ252" s="19" t="s">
        <v>83</v>
      </c>
      <c r="BK252" s="242">
        <f>ROUND(I252*H252,2)</f>
        <v>0</v>
      </c>
      <c r="BL252" s="19" t="s">
        <v>2116</v>
      </c>
      <c r="BM252" s="241" t="s">
        <v>2120</v>
      </c>
    </row>
    <row r="253" s="2" customFormat="1" ht="16.5" customHeight="1">
      <c r="A253" s="40"/>
      <c r="B253" s="41"/>
      <c r="C253" s="230" t="s">
        <v>825</v>
      </c>
      <c r="D253" s="230" t="s">
        <v>261</v>
      </c>
      <c r="E253" s="231" t="s">
        <v>2121</v>
      </c>
      <c r="F253" s="232" t="s">
        <v>2122</v>
      </c>
      <c r="G253" s="233" t="s">
        <v>2115</v>
      </c>
      <c r="H253" s="234">
        <v>15</v>
      </c>
      <c r="I253" s="235"/>
      <c r="J253" s="236">
        <f>ROUND(I253*H253,2)</f>
        <v>0</v>
      </c>
      <c r="K253" s="232" t="s">
        <v>401</v>
      </c>
      <c r="L253" s="46"/>
      <c r="M253" s="237" t="s">
        <v>21</v>
      </c>
      <c r="N253" s="238" t="s">
        <v>46</v>
      </c>
      <c r="O253" s="86"/>
      <c r="P253" s="239">
        <f>O253*H253</f>
        <v>0</v>
      </c>
      <c r="Q253" s="239">
        <v>0</v>
      </c>
      <c r="R253" s="239">
        <f>Q253*H253</f>
        <v>0</v>
      </c>
      <c r="S253" s="239">
        <v>0</v>
      </c>
      <c r="T253" s="240">
        <f>S253*H253</f>
        <v>0</v>
      </c>
      <c r="U253" s="40"/>
      <c r="V253" s="40"/>
      <c r="W253" s="40"/>
      <c r="X253" s="40"/>
      <c r="Y253" s="40"/>
      <c r="Z253" s="40"/>
      <c r="AA253" s="40"/>
      <c r="AB253" s="40"/>
      <c r="AC253" s="40"/>
      <c r="AD253" s="40"/>
      <c r="AE253" s="40"/>
      <c r="AR253" s="241" t="s">
        <v>2116</v>
      </c>
      <c r="AT253" s="241" t="s">
        <v>261</v>
      </c>
      <c r="AU253" s="241" t="s">
        <v>81</v>
      </c>
      <c r="AY253" s="19" t="s">
        <v>259</v>
      </c>
      <c r="BE253" s="242">
        <f>IF(N253="základní",J253,0)</f>
        <v>0</v>
      </c>
      <c r="BF253" s="242">
        <f>IF(N253="snížená",J253,0)</f>
        <v>0</v>
      </c>
      <c r="BG253" s="242">
        <f>IF(N253="zákl. přenesená",J253,0)</f>
        <v>0</v>
      </c>
      <c r="BH253" s="242">
        <f>IF(N253="sníž. přenesená",J253,0)</f>
        <v>0</v>
      </c>
      <c r="BI253" s="242">
        <f>IF(N253="nulová",J253,0)</f>
        <v>0</v>
      </c>
      <c r="BJ253" s="19" t="s">
        <v>83</v>
      </c>
      <c r="BK253" s="242">
        <f>ROUND(I253*H253,2)</f>
        <v>0</v>
      </c>
      <c r="BL253" s="19" t="s">
        <v>2116</v>
      </c>
      <c r="BM253" s="241" t="s">
        <v>2123</v>
      </c>
    </row>
    <row r="254" s="2" customFormat="1" ht="16.5" customHeight="1">
      <c r="A254" s="40"/>
      <c r="B254" s="41"/>
      <c r="C254" s="230" t="s">
        <v>829</v>
      </c>
      <c r="D254" s="230" t="s">
        <v>261</v>
      </c>
      <c r="E254" s="231" t="s">
        <v>2124</v>
      </c>
      <c r="F254" s="232" t="s">
        <v>2125</v>
      </c>
      <c r="G254" s="233" t="s">
        <v>2115</v>
      </c>
      <c r="H254" s="234">
        <v>15</v>
      </c>
      <c r="I254" s="235"/>
      <c r="J254" s="236">
        <f>ROUND(I254*H254,2)</f>
        <v>0</v>
      </c>
      <c r="K254" s="232" t="s">
        <v>401</v>
      </c>
      <c r="L254" s="46"/>
      <c r="M254" s="237" t="s">
        <v>21</v>
      </c>
      <c r="N254" s="238" t="s">
        <v>46</v>
      </c>
      <c r="O254" s="86"/>
      <c r="P254" s="239">
        <f>O254*H254</f>
        <v>0</v>
      </c>
      <c r="Q254" s="239">
        <v>0</v>
      </c>
      <c r="R254" s="239">
        <f>Q254*H254</f>
        <v>0</v>
      </c>
      <c r="S254" s="239">
        <v>0</v>
      </c>
      <c r="T254" s="240">
        <f>S254*H254</f>
        <v>0</v>
      </c>
      <c r="U254" s="40"/>
      <c r="V254" s="40"/>
      <c r="W254" s="40"/>
      <c r="X254" s="40"/>
      <c r="Y254" s="40"/>
      <c r="Z254" s="40"/>
      <c r="AA254" s="40"/>
      <c r="AB254" s="40"/>
      <c r="AC254" s="40"/>
      <c r="AD254" s="40"/>
      <c r="AE254" s="40"/>
      <c r="AR254" s="241" t="s">
        <v>2116</v>
      </c>
      <c r="AT254" s="241" t="s">
        <v>261</v>
      </c>
      <c r="AU254" s="241" t="s">
        <v>81</v>
      </c>
      <c r="AY254" s="19" t="s">
        <v>259</v>
      </c>
      <c r="BE254" s="242">
        <f>IF(N254="základní",J254,0)</f>
        <v>0</v>
      </c>
      <c r="BF254" s="242">
        <f>IF(N254="snížená",J254,0)</f>
        <v>0</v>
      </c>
      <c r="BG254" s="242">
        <f>IF(N254="zákl. přenesená",J254,0)</f>
        <v>0</v>
      </c>
      <c r="BH254" s="242">
        <f>IF(N254="sníž. přenesená",J254,0)</f>
        <v>0</v>
      </c>
      <c r="BI254" s="242">
        <f>IF(N254="nulová",J254,0)</f>
        <v>0</v>
      </c>
      <c r="BJ254" s="19" t="s">
        <v>83</v>
      </c>
      <c r="BK254" s="242">
        <f>ROUND(I254*H254,2)</f>
        <v>0</v>
      </c>
      <c r="BL254" s="19" t="s">
        <v>2116</v>
      </c>
      <c r="BM254" s="241" t="s">
        <v>2126</v>
      </c>
    </row>
    <row r="255" s="2" customFormat="1" ht="33" customHeight="1">
      <c r="A255" s="40"/>
      <c r="B255" s="41"/>
      <c r="C255" s="230" t="s">
        <v>836</v>
      </c>
      <c r="D255" s="230" t="s">
        <v>261</v>
      </c>
      <c r="E255" s="231" t="s">
        <v>2127</v>
      </c>
      <c r="F255" s="232" t="s">
        <v>2128</v>
      </c>
      <c r="G255" s="233" t="s">
        <v>2115</v>
      </c>
      <c r="H255" s="234">
        <v>80</v>
      </c>
      <c r="I255" s="235"/>
      <c r="J255" s="236">
        <f>ROUND(I255*H255,2)</f>
        <v>0</v>
      </c>
      <c r="K255" s="232" t="s">
        <v>265</v>
      </c>
      <c r="L255" s="46"/>
      <c r="M255" s="306" t="s">
        <v>21</v>
      </c>
      <c r="N255" s="307" t="s">
        <v>46</v>
      </c>
      <c r="O255" s="303"/>
      <c r="P255" s="308">
        <f>O255*H255</f>
        <v>0</v>
      </c>
      <c r="Q255" s="308">
        <v>0</v>
      </c>
      <c r="R255" s="308">
        <f>Q255*H255</f>
        <v>0</v>
      </c>
      <c r="S255" s="308">
        <v>0</v>
      </c>
      <c r="T255" s="309">
        <f>S255*H255</f>
        <v>0</v>
      </c>
      <c r="U255" s="40"/>
      <c r="V255" s="40"/>
      <c r="W255" s="40"/>
      <c r="X255" s="40"/>
      <c r="Y255" s="40"/>
      <c r="Z255" s="40"/>
      <c r="AA255" s="40"/>
      <c r="AB255" s="40"/>
      <c r="AC255" s="40"/>
      <c r="AD255" s="40"/>
      <c r="AE255" s="40"/>
      <c r="AR255" s="241" t="s">
        <v>2116</v>
      </c>
      <c r="AT255" s="241" t="s">
        <v>261</v>
      </c>
      <c r="AU255" s="241" t="s">
        <v>81</v>
      </c>
      <c r="AY255" s="19" t="s">
        <v>259</v>
      </c>
      <c r="BE255" s="242">
        <f>IF(N255="základní",J255,0)</f>
        <v>0</v>
      </c>
      <c r="BF255" s="242">
        <f>IF(N255="snížená",J255,0)</f>
        <v>0</v>
      </c>
      <c r="BG255" s="242">
        <f>IF(N255="zákl. přenesená",J255,0)</f>
        <v>0</v>
      </c>
      <c r="BH255" s="242">
        <f>IF(N255="sníž. přenesená",J255,0)</f>
        <v>0</v>
      </c>
      <c r="BI255" s="242">
        <f>IF(N255="nulová",J255,0)</f>
        <v>0</v>
      </c>
      <c r="BJ255" s="19" t="s">
        <v>83</v>
      </c>
      <c r="BK255" s="242">
        <f>ROUND(I255*H255,2)</f>
        <v>0</v>
      </c>
      <c r="BL255" s="19" t="s">
        <v>2116</v>
      </c>
      <c r="BM255" s="241" t="s">
        <v>2129</v>
      </c>
    </row>
    <row r="256" s="2" customFormat="1" ht="6.96" customHeight="1">
      <c r="A256" s="40"/>
      <c r="B256" s="61"/>
      <c r="C256" s="62"/>
      <c r="D256" s="62"/>
      <c r="E256" s="62"/>
      <c r="F256" s="62"/>
      <c r="G256" s="62"/>
      <c r="H256" s="62"/>
      <c r="I256" s="179"/>
      <c r="J256" s="62"/>
      <c r="K256" s="62"/>
      <c r="L256" s="46"/>
      <c r="M256" s="40"/>
      <c r="O256" s="40"/>
      <c r="P256" s="40"/>
      <c r="Q256" s="40"/>
      <c r="R256" s="40"/>
      <c r="S256" s="40"/>
      <c r="T256" s="40"/>
      <c r="U256" s="40"/>
      <c r="V256" s="40"/>
      <c r="W256" s="40"/>
      <c r="X256" s="40"/>
      <c r="Y256" s="40"/>
      <c r="Z256" s="40"/>
      <c r="AA256" s="40"/>
      <c r="AB256" s="40"/>
      <c r="AC256" s="40"/>
      <c r="AD256" s="40"/>
      <c r="AE256" s="40"/>
    </row>
  </sheetData>
  <sheetProtection sheet="1" autoFilter="0" formatColumns="0" formatRows="0" objects="1" scenarios="1" spinCount="100000" saltValue="/FFwjzZy9mYTit6TnSLK6rIYUNfrQvK5P+yrif0YSNFcNKDiiqr0TQ/W/N/wdybemPp8t9KK//EbD8adFUpI/Q==" hashValue="z3AvRHm5DcnfDOHaGk5QRWUlsixFcovBmhJ3EJaqA1zUsPW006k1boVwI3tT/yc3GBhhOODMd4mQ4F+F041goQ==" algorithmName="SHA-512" password="CC35"/>
  <autoFilter ref="C99:K255"/>
  <mergeCells count="15">
    <mergeCell ref="E7:H7"/>
    <mergeCell ref="E11:H11"/>
    <mergeCell ref="E9:H9"/>
    <mergeCell ref="E13:H13"/>
    <mergeCell ref="E22:H22"/>
    <mergeCell ref="E31:H31"/>
    <mergeCell ref="E52:H52"/>
    <mergeCell ref="E56:H56"/>
    <mergeCell ref="E54:H54"/>
    <mergeCell ref="E58:H58"/>
    <mergeCell ref="E86:H86"/>
    <mergeCell ref="E90:H90"/>
    <mergeCell ref="E88:H88"/>
    <mergeCell ref="E92:H9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98</v>
      </c>
    </row>
    <row r="3" s="1" customFormat="1" ht="6.96" customHeight="1">
      <c r="B3" s="143"/>
      <c r="C3" s="144"/>
      <c r="D3" s="144"/>
      <c r="E3" s="144"/>
      <c r="F3" s="144"/>
      <c r="G3" s="144"/>
      <c r="H3" s="144"/>
      <c r="I3" s="145"/>
      <c r="J3" s="144"/>
      <c r="K3" s="144"/>
      <c r="L3" s="22"/>
      <c r="AT3" s="19" t="s">
        <v>81</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1805</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1806</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2130</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ROUND(J99,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ROUND((SUM(BE99:BE158)),  2)</f>
        <v>0</v>
      </c>
      <c r="G37" s="40"/>
      <c r="H37" s="40"/>
      <c r="I37" s="168">
        <v>0.20999999999999999</v>
      </c>
      <c r="J37" s="167">
        <f>ROUND(((SUM(BE99:BE158))*I37),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ROUND((SUM(BF99:BF158)),  2)</f>
        <v>0</v>
      </c>
      <c r="G38" s="40"/>
      <c r="H38" s="40"/>
      <c r="I38" s="168">
        <v>0.14999999999999999</v>
      </c>
      <c r="J38" s="167">
        <f>ROUND(((SUM(BF99:BF158))*I38),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ROUND((SUM(BG99:BG158)),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ROUND((SUM(BH99:BH158)),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ROUND((SUM(BI99:BI158)),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1805</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1806</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SO-01.2.2 - Dešťová kanalizace</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J99</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219</v>
      </c>
      <c r="E68" s="192"/>
      <c r="F68" s="192"/>
      <c r="G68" s="192"/>
      <c r="H68" s="192"/>
      <c r="I68" s="193"/>
      <c r="J68" s="194">
        <f>J100</f>
        <v>0</v>
      </c>
      <c r="K68" s="190"/>
      <c r="L68" s="195"/>
      <c r="S68" s="9"/>
      <c r="T68" s="9"/>
      <c r="U68" s="9"/>
      <c r="V68" s="9"/>
      <c r="W68" s="9"/>
      <c r="X68" s="9"/>
      <c r="Y68" s="9"/>
      <c r="Z68" s="9"/>
      <c r="AA68" s="9"/>
      <c r="AB68" s="9"/>
      <c r="AC68" s="9"/>
      <c r="AD68" s="9"/>
      <c r="AE68" s="9"/>
    </row>
    <row r="69" s="10" customFormat="1" ht="19.92" customHeight="1">
      <c r="A69" s="10"/>
      <c r="B69" s="196"/>
      <c r="C69" s="127"/>
      <c r="D69" s="197" t="s">
        <v>220</v>
      </c>
      <c r="E69" s="198"/>
      <c r="F69" s="198"/>
      <c r="G69" s="198"/>
      <c r="H69" s="198"/>
      <c r="I69" s="199"/>
      <c r="J69" s="200">
        <f>J101</f>
        <v>0</v>
      </c>
      <c r="K69" s="127"/>
      <c r="L69" s="201"/>
      <c r="S69" s="10"/>
      <c r="T69" s="10"/>
      <c r="U69" s="10"/>
      <c r="V69" s="10"/>
      <c r="W69" s="10"/>
      <c r="X69" s="10"/>
      <c r="Y69" s="10"/>
      <c r="Z69" s="10"/>
      <c r="AA69" s="10"/>
      <c r="AB69" s="10"/>
      <c r="AC69" s="10"/>
      <c r="AD69" s="10"/>
      <c r="AE69" s="10"/>
    </row>
    <row r="70" s="10" customFormat="1" ht="19.92" customHeight="1">
      <c r="A70" s="10"/>
      <c r="B70" s="196"/>
      <c r="C70" s="127"/>
      <c r="D70" s="197" t="s">
        <v>223</v>
      </c>
      <c r="E70" s="198"/>
      <c r="F70" s="198"/>
      <c r="G70" s="198"/>
      <c r="H70" s="198"/>
      <c r="I70" s="199"/>
      <c r="J70" s="200">
        <f>J127</f>
        <v>0</v>
      </c>
      <c r="K70" s="127"/>
      <c r="L70" s="201"/>
      <c r="S70" s="10"/>
      <c r="T70" s="10"/>
      <c r="U70" s="10"/>
      <c r="V70" s="10"/>
      <c r="W70" s="10"/>
      <c r="X70" s="10"/>
      <c r="Y70" s="10"/>
      <c r="Z70" s="10"/>
      <c r="AA70" s="10"/>
      <c r="AB70" s="10"/>
      <c r="AC70" s="10"/>
      <c r="AD70" s="10"/>
      <c r="AE70" s="10"/>
    </row>
    <row r="71" s="10" customFormat="1" ht="19.92" customHeight="1">
      <c r="A71" s="10"/>
      <c r="B71" s="196"/>
      <c r="C71" s="127"/>
      <c r="D71" s="197" t="s">
        <v>2131</v>
      </c>
      <c r="E71" s="198"/>
      <c r="F71" s="198"/>
      <c r="G71" s="198"/>
      <c r="H71" s="198"/>
      <c r="I71" s="199"/>
      <c r="J71" s="200">
        <f>J133</f>
        <v>0</v>
      </c>
      <c r="K71" s="127"/>
      <c r="L71" s="201"/>
      <c r="S71" s="10"/>
      <c r="T71" s="10"/>
      <c r="U71" s="10"/>
      <c r="V71" s="10"/>
      <c r="W71" s="10"/>
      <c r="X71" s="10"/>
      <c r="Y71" s="10"/>
      <c r="Z71" s="10"/>
      <c r="AA71" s="10"/>
      <c r="AB71" s="10"/>
      <c r="AC71" s="10"/>
      <c r="AD71" s="10"/>
      <c r="AE71" s="10"/>
    </row>
    <row r="72" s="10" customFormat="1" ht="19.92" customHeight="1">
      <c r="A72" s="10"/>
      <c r="B72" s="196"/>
      <c r="C72" s="127"/>
      <c r="D72" s="197" t="s">
        <v>1808</v>
      </c>
      <c r="E72" s="198"/>
      <c r="F72" s="198"/>
      <c r="G72" s="198"/>
      <c r="H72" s="198"/>
      <c r="I72" s="199"/>
      <c r="J72" s="200">
        <f>J136</f>
        <v>0</v>
      </c>
      <c r="K72" s="127"/>
      <c r="L72" s="201"/>
      <c r="S72" s="10"/>
      <c r="T72" s="10"/>
      <c r="U72" s="10"/>
      <c r="V72" s="10"/>
      <c r="W72" s="10"/>
      <c r="X72" s="10"/>
      <c r="Y72" s="10"/>
      <c r="Z72" s="10"/>
      <c r="AA72" s="10"/>
      <c r="AB72" s="10"/>
      <c r="AC72" s="10"/>
      <c r="AD72" s="10"/>
      <c r="AE72" s="10"/>
    </row>
    <row r="73" s="10" customFormat="1" ht="19.92" customHeight="1">
      <c r="A73" s="10"/>
      <c r="B73" s="196"/>
      <c r="C73" s="127"/>
      <c r="D73" s="197" t="s">
        <v>227</v>
      </c>
      <c r="E73" s="198"/>
      <c r="F73" s="198"/>
      <c r="G73" s="198"/>
      <c r="H73" s="198"/>
      <c r="I73" s="199"/>
      <c r="J73" s="200">
        <f>J152</f>
        <v>0</v>
      </c>
      <c r="K73" s="127"/>
      <c r="L73" s="201"/>
      <c r="S73" s="10"/>
      <c r="T73" s="10"/>
      <c r="U73" s="10"/>
      <c r="V73" s="10"/>
      <c r="W73" s="10"/>
      <c r="X73" s="10"/>
      <c r="Y73" s="10"/>
      <c r="Z73" s="10"/>
      <c r="AA73" s="10"/>
      <c r="AB73" s="10"/>
      <c r="AC73" s="10"/>
      <c r="AD73" s="10"/>
      <c r="AE73" s="10"/>
    </row>
    <row r="74" s="9" customFormat="1" ht="24.96" customHeight="1">
      <c r="A74" s="9"/>
      <c r="B74" s="189"/>
      <c r="C74" s="190"/>
      <c r="D74" s="191" t="s">
        <v>228</v>
      </c>
      <c r="E74" s="192"/>
      <c r="F74" s="192"/>
      <c r="G74" s="192"/>
      <c r="H74" s="192"/>
      <c r="I74" s="193"/>
      <c r="J74" s="194">
        <f>J156</f>
        <v>0</v>
      </c>
      <c r="K74" s="190"/>
      <c r="L74" s="195"/>
      <c r="S74" s="9"/>
      <c r="T74" s="9"/>
      <c r="U74" s="9"/>
      <c r="V74" s="9"/>
      <c r="W74" s="9"/>
      <c r="X74" s="9"/>
      <c r="Y74" s="9"/>
      <c r="Z74" s="9"/>
      <c r="AA74" s="9"/>
      <c r="AB74" s="9"/>
      <c r="AC74" s="9"/>
      <c r="AD74" s="9"/>
      <c r="AE74" s="9"/>
    </row>
    <row r="75" s="10" customFormat="1" ht="19.92" customHeight="1">
      <c r="A75" s="10"/>
      <c r="B75" s="196"/>
      <c r="C75" s="127"/>
      <c r="D75" s="197" t="s">
        <v>1809</v>
      </c>
      <c r="E75" s="198"/>
      <c r="F75" s="198"/>
      <c r="G75" s="198"/>
      <c r="H75" s="198"/>
      <c r="I75" s="199"/>
      <c r="J75" s="200">
        <f>J157</f>
        <v>0</v>
      </c>
      <c r="K75" s="127"/>
      <c r="L75" s="201"/>
      <c r="S75" s="10"/>
      <c r="T75" s="10"/>
      <c r="U75" s="10"/>
      <c r="V75" s="10"/>
      <c r="W75" s="10"/>
      <c r="X75" s="10"/>
      <c r="Y75" s="10"/>
      <c r="Z75" s="10"/>
      <c r="AA75" s="10"/>
      <c r="AB75" s="10"/>
      <c r="AC75" s="10"/>
      <c r="AD75" s="10"/>
      <c r="AE75" s="10"/>
    </row>
    <row r="76" s="2" customFormat="1" ht="21.84" customHeight="1">
      <c r="A76" s="40"/>
      <c r="B76" s="41"/>
      <c r="C76" s="42"/>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6.96" customHeight="1">
      <c r="A77" s="40"/>
      <c r="B77" s="61"/>
      <c r="C77" s="62"/>
      <c r="D77" s="62"/>
      <c r="E77" s="62"/>
      <c r="F77" s="62"/>
      <c r="G77" s="62"/>
      <c r="H77" s="62"/>
      <c r="I77" s="179"/>
      <c r="J77" s="62"/>
      <c r="K77" s="62"/>
      <c r="L77" s="151"/>
      <c r="S77" s="40"/>
      <c r="T77" s="40"/>
      <c r="U77" s="40"/>
      <c r="V77" s="40"/>
      <c r="W77" s="40"/>
      <c r="X77" s="40"/>
      <c r="Y77" s="40"/>
      <c r="Z77" s="40"/>
      <c r="AA77" s="40"/>
      <c r="AB77" s="40"/>
      <c r="AC77" s="40"/>
      <c r="AD77" s="40"/>
      <c r="AE77" s="40"/>
    </row>
    <row r="81" s="2" customFormat="1" ht="6.96" customHeight="1">
      <c r="A81" s="40"/>
      <c r="B81" s="63"/>
      <c r="C81" s="64"/>
      <c r="D81" s="64"/>
      <c r="E81" s="64"/>
      <c r="F81" s="64"/>
      <c r="G81" s="64"/>
      <c r="H81" s="64"/>
      <c r="I81" s="182"/>
      <c r="J81" s="64"/>
      <c r="K81" s="64"/>
      <c r="L81" s="151"/>
      <c r="S81" s="40"/>
      <c r="T81" s="40"/>
      <c r="U81" s="40"/>
      <c r="V81" s="40"/>
      <c r="W81" s="40"/>
      <c r="X81" s="40"/>
      <c r="Y81" s="40"/>
      <c r="Z81" s="40"/>
      <c r="AA81" s="40"/>
      <c r="AB81" s="40"/>
      <c r="AC81" s="40"/>
      <c r="AD81" s="40"/>
      <c r="AE81" s="40"/>
    </row>
    <row r="82" s="2" customFormat="1" ht="24.96" customHeight="1">
      <c r="A82" s="40"/>
      <c r="B82" s="41"/>
      <c r="C82" s="25" t="s">
        <v>244</v>
      </c>
      <c r="D82" s="42"/>
      <c r="E82" s="42"/>
      <c r="F82" s="42"/>
      <c r="G82" s="42"/>
      <c r="H82" s="42"/>
      <c r="I82" s="150"/>
      <c r="J82" s="42"/>
      <c r="K82" s="42"/>
      <c r="L82" s="151"/>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0"/>
      <c r="J83" s="42"/>
      <c r="K83" s="42"/>
      <c r="L83" s="151"/>
      <c r="S83" s="40"/>
      <c r="T83" s="40"/>
      <c r="U83" s="40"/>
      <c r="V83" s="40"/>
      <c r="W83" s="40"/>
      <c r="X83" s="40"/>
      <c r="Y83" s="40"/>
      <c r="Z83" s="40"/>
      <c r="AA83" s="40"/>
      <c r="AB83" s="40"/>
      <c r="AC83" s="40"/>
      <c r="AD83" s="40"/>
      <c r="AE83" s="40"/>
    </row>
    <row r="84" s="2" customFormat="1" ht="12" customHeight="1">
      <c r="A84" s="40"/>
      <c r="B84" s="41"/>
      <c r="C84" s="34" t="s">
        <v>16</v>
      </c>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6.5" customHeight="1">
      <c r="A85" s="40"/>
      <c r="B85" s="41"/>
      <c r="C85" s="42"/>
      <c r="D85" s="42"/>
      <c r="E85" s="183" t="str">
        <f>E7</f>
        <v>SEN a stavební úpravy objektu občanského vybavení č.p. 37</v>
      </c>
      <c r="F85" s="34"/>
      <c r="G85" s="34"/>
      <c r="H85" s="34"/>
      <c r="I85" s="150"/>
      <c r="J85" s="42"/>
      <c r="K85" s="42"/>
      <c r="L85" s="151"/>
      <c r="S85" s="40"/>
      <c r="T85" s="40"/>
      <c r="U85" s="40"/>
      <c r="V85" s="40"/>
      <c r="W85" s="40"/>
      <c r="X85" s="40"/>
      <c r="Y85" s="40"/>
      <c r="Z85" s="40"/>
      <c r="AA85" s="40"/>
      <c r="AB85" s="40"/>
      <c r="AC85" s="40"/>
      <c r="AD85" s="40"/>
      <c r="AE85" s="40"/>
    </row>
    <row r="86" s="1" customFormat="1" ht="12" customHeight="1">
      <c r="B86" s="23"/>
      <c r="C86" s="34" t="s">
        <v>166</v>
      </c>
      <c r="D86" s="24"/>
      <c r="E86" s="24"/>
      <c r="F86" s="24"/>
      <c r="G86" s="24"/>
      <c r="H86" s="24"/>
      <c r="I86" s="141"/>
      <c r="J86" s="24"/>
      <c r="K86" s="24"/>
      <c r="L86" s="22"/>
    </row>
    <row r="87" s="1" customFormat="1" ht="16.5" customHeight="1">
      <c r="B87" s="23"/>
      <c r="C87" s="24"/>
      <c r="D87" s="24"/>
      <c r="E87" s="183" t="s">
        <v>170</v>
      </c>
      <c r="F87" s="24"/>
      <c r="G87" s="24"/>
      <c r="H87" s="24"/>
      <c r="I87" s="141"/>
      <c r="J87" s="24"/>
      <c r="K87" s="24"/>
      <c r="L87" s="22"/>
    </row>
    <row r="88" s="1" customFormat="1" ht="12" customHeight="1">
      <c r="B88" s="23"/>
      <c r="C88" s="34" t="s">
        <v>174</v>
      </c>
      <c r="D88" s="24"/>
      <c r="E88" s="24"/>
      <c r="F88" s="24"/>
      <c r="G88" s="24"/>
      <c r="H88" s="24"/>
      <c r="I88" s="141"/>
      <c r="J88" s="24"/>
      <c r="K88" s="24"/>
      <c r="L88" s="22"/>
    </row>
    <row r="89" s="2" customFormat="1" ht="16.5" customHeight="1">
      <c r="A89" s="40"/>
      <c r="B89" s="41"/>
      <c r="C89" s="42"/>
      <c r="D89" s="42"/>
      <c r="E89" s="305" t="s">
        <v>1805</v>
      </c>
      <c r="F89" s="42"/>
      <c r="G89" s="42"/>
      <c r="H89" s="42"/>
      <c r="I89" s="150"/>
      <c r="J89" s="42"/>
      <c r="K89" s="42"/>
      <c r="L89" s="151"/>
      <c r="S89" s="40"/>
      <c r="T89" s="40"/>
      <c r="U89" s="40"/>
      <c r="V89" s="40"/>
      <c r="W89" s="40"/>
      <c r="X89" s="40"/>
      <c r="Y89" s="40"/>
      <c r="Z89" s="40"/>
      <c r="AA89" s="40"/>
      <c r="AB89" s="40"/>
      <c r="AC89" s="40"/>
      <c r="AD89" s="40"/>
      <c r="AE89" s="40"/>
    </row>
    <row r="90" s="2" customFormat="1" ht="12" customHeight="1">
      <c r="A90" s="40"/>
      <c r="B90" s="41"/>
      <c r="C90" s="34" t="s">
        <v>1806</v>
      </c>
      <c r="D90" s="42"/>
      <c r="E90" s="42"/>
      <c r="F90" s="42"/>
      <c r="G90" s="42"/>
      <c r="H90" s="42"/>
      <c r="I90" s="150"/>
      <c r="J90" s="42"/>
      <c r="K90" s="42"/>
      <c r="L90" s="151"/>
      <c r="S90" s="40"/>
      <c r="T90" s="40"/>
      <c r="U90" s="40"/>
      <c r="V90" s="40"/>
      <c r="W90" s="40"/>
      <c r="X90" s="40"/>
      <c r="Y90" s="40"/>
      <c r="Z90" s="40"/>
      <c r="AA90" s="40"/>
      <c r="AB90" s="40"/>
      <c r="AC90" s="40"/>
      <c r="AD90" s="40"/>
      <c r="AE90" s="40"/>
    </row>
    <row r="91" s="2" customFormat="1" ht="16.5" customHeight="1">
      <c r="A91" s="40"/>
      <c r="B91" s="41"/>
      <c r="C91" s="42"/>
      <c r="D91" s="42"/>
      <c r="E91" s="71" t="str">
        <f>E13</f>
        <v>SO-01.2.2 - Dešťová kanalizace</v>
      </c>
      <c r="F91" s="42"/>
      <c r="G91" s="42"/>
      <c r="H91" s="42"/>
      <c r="I91" s="150"/>
      <c r="J91" s="42"/>
      <c r="K91" s="42"/>
      <c r="L91" s="151"/>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0"/>
      <c r="J92" s="42"/>
      <c r="K92" s="42"/>
      <c r="L92" s="151"/>
      <c r="S92" s="40"/>
      <c r="T92" s="40"/>
      <c r="U92" s="40"/>
      <c r="V92" s="40"/>
      <c r="W92" s="40"/>
      <c r="X92" s="40"/>
      <c r="Y92" s="40"/>
      <c r="Z92" s="40"/>
      <c r="AA92" s="40"/>
      <c r="AB92" s="40"/>
      <c r="AC92" s="40"/>
      <c r="AD92" s="40"/>
      <c r="AE92" s="40"/>
    </row>
    <row r="93" s="2" customFormat="1" ht="12" customHeight="1">
      <c r="A93" s="40"/>
      <c r="B93" s="41"/>
      <c r="C93" s="34" t="s">
        <v>22</v>
      </c>
      <c r="D93" s="42"/>
      <c r="E93" s="42"/>
      <c r="F93" s="29" t="str">
        <f>F16</f>
        <v>Libkovice 37</v>
      </c>
      <c r="G93" s="42"/>
      <c r="H93" s="42"/>
      <c r="I93" s="153" t="s">
        <v>24</v>
      </c>
      <c r="J93" s="74" t="str">
        <f>IF(J16="","",J16)</f>
        <v>7. 10. 2019</v>
      </c>
      <c r="K93" s="42"/>
      <c r="L93" s="151"/>
      <c r="S93" s="40"/>
      <c r="T93" s="40"/>
      <c r="U93" s="40"/>
      <c r="V93" s="40"/>
      <c r="W93" s="40"/>
      <c r="X93" s="40"/>
      <c r="Y93" s="40"/>
      <c r="Z93" s="40"/>
      <c r="AA93" s="40"/>
      <c r="AB93" s="40"/>
      <c r="AC93" s="40"/>
      <c r="AD93" s="40"/>
      <c r="AE93" s="40"/>
    </row>
    <row r="94" s="2" customFormat="1" ht="6.96" customHeight="1">
      <c r="A94" s="40"/>
      <c r="B94" s="41"/>
      <c r="C94" s="42"/>
      <c r="D94" s="42"/>
      <c r="E94" s="42"/>
      <c r="F94" s="42"/>
      <c r="G94" s="42"/>
      <c r="H94" s="42"/>
      <c r="I94" s="150"/>
      <c r="J94" s="42"/>
      <c r="K94" s="42"/>
      <c r="L94" s="151"/>
      <c r="S94" s="40"/>
      <c r="T94" s="40"/>
      <c r="U94" s="40"/>
      <c r="V94" s="40"/>
      <c r="W94" s="40"/>
      <c r="X94" s="40"/>
      <c r="Y94" s="40"/>
      <c r="Z94" s="40"/>
      <c r="AA94" s="40"/>
      <c r="AB94" s="40"/>
      <c r="AC94" s="40"/>
      <c r="AD94" s="40"/>
      <c r="AE94" s="40"/>
    </row>
    <row r="95" s="2" customFormat="1" ht="25.65" customHeight="1">
      <c r="A95" s="40"/>
      <c r="B95" s="41"/>
      <c r="C95" s="34" t="s">
        <v>26</v>
      </c>
      <c r="D95" s="42"/>
      <c r="E95" s="42"/>
      <c r="F95" s="29" t="str">
        <f>E19</f>
        <v>Obec Libkovice</v>
      </c>
      <c r="G95" s="42"/>
      <c r="H95" s="42"/>
      <c r="I95" s="153" t="s">
        <v>32</v>
      </c>
      <c r="J95" s="38" t="str">
        <f>E25</f>
        <v>SONETBUILDING s.r.o</v>
      </c>
      <c r="K95" s="42"/>
      <c r="L95" s="151"/>
      <c r="S95" s="40"/>
      <c r="T95" s="40"/>
      <c r="U95" s="40"/>
      <c r="V95" s="40"/>
      <c r="W95" s="40"/>
      <c r="X95" s="40"/>
      <c r="Y95" s="40"/>
      <c r="Z95" s="40"/>
      <c r="AA95" s="40"/>
      <c r="AB95" s="40"/>
      <c r="AC95" s="40"/>
      <c r="AD95" s="40"/>
      <c r="AE95" s="40"/>
    </row>
    <row r="96" s="2" customFormat="1" ht="15.15" customHeight="1">
      <c r="A96" s="40"/>
      <c r="B96" s="41"/>
      <c r="C96" s="34" t="s">
        <v>30</v>
      </c>
      <c r="D96" s="42"/>
      <c r="E96" s="42"/>
      <c r="F96" s="29" t="str">
        <f>IF(E22="","",E22)</f>
        <v>Vyplň údaj</v>
      </c>
      <c r="G96" s="42"/>
      <c r="H96" s="42"/>
      <c r="I96" s="153" t="s">
        <v>35</v>
      </c>
      <c r="J96" s="38" t="str">
        <f>E28</f>
        <v>Toman Martin</v>
      </c>
      <c r="K96" s="42"/>
      <c r="L96" s="151"/>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0"/>
      <c r="J97" s="42"/>
      <c r="K97" s="42"/>
      <c r="L97" s="151"/>
      <c r="S97" s="40"/>
      <c r="T97" s="40"/>
      <c r="U97" s="40"/>
      <c r="V97" s="40"/>
      <c r="W97" s="40"/>
      <c r="X97" s="40"/>
      <c r="Y97" s="40"/>
      <c r="Z97" s="40"/>
      <c r="AA97" s="40"/>
      <c r="AB97" s="40"/>
      <c r="AC97" s="40"/>
      <c r="AD97" s="40"/>
      <c r="AE97" s="40"/>
    </row>
    <row r="98" s="11" customFormat="1" ht="29.28" customHeight="1">
      <c r="A98" s="202"/>
      <c r="B98" s="203"/>
      <c r="C98" s="204" t="s">
        <v>245</v>
      </c>
      <c r="D98" s="205" t="s">
        <v>59</v>
      </c>
      <c r="E98" s="205" t="s">
        <v>55</v>
      </c>
      <c r="F98" s="205" t="s">
        <v>56</v>
      </c>
      <c r="G98" s="205" t="s">
        <v>246</v>
      </c>
      <c r="H98" s="205" t="s">
        <v>247</v>
      </c>
      <c r="I98" s="206" t="s">
        <v>248</v>
      </c>
      <c r="J98" s="205" t="s">
        <v>217</v>
      </c>
      <c r="K98" s="207" t="s">
        <v>249</v>
      </c>
      <c r="L98" s="208"/>
      <c r="M98" s="94" t="s">
        <v>21</v>
      </c>
      <c r="N98" s="95" t="s">
        <v>44</v>
      </c>
      <c r="O98" s="95" t="s">
        <v>250</v>
      </c>
      <c r="P98" s="95" t="s">
        <v>251</v>
      </c>
      <c r="Q98" s="95" t="s">
        <v>252</v>
      </c>
      <c r="R98" s="95" t="s">
        <v>253</v>
      </c>
      <c r="S98" s="95" t="s">
        <v>254</v>
      </c>
      <c r="T98" s="96" t="s">
        <v>255</v>
      </c>
      <c r="U98" s="202"/>
      <c r="V98" s="202"/>
      <c r="W98" s="202"/>
      <c r="X98" s="202"/>
      <c r="Y98" s="202"/>
      <c r="Z98" s="202"/>
      <c r="AA98" s="202"/>
      <c r="AB98" s="202"/>
      <c r="AC98" s="202"/>
      <c r="AD98" s="202"/>
      <c r="AE98" s="202"/>
    </row>
    <row r="99" s="2" customFormat="1" ht="22.8" customHeight="1">
      <c r="A99" s="40"/>
      <c r="B99" s="41"/>
      <c r="C99" s="101" t="s">
        <v>256</v>
      </c>
      <c r="D99" s="42"/>
      <c r="E99" s="42"/>
      <c r="F99" s="42"/>
      <c r="G99" s="42"/>
      <c r="H99" s="42"/>
      <c r="I99" s="150"/>
      <c r="J99" s="209">
        <f>BK99</f>
        <v>0</v>
      </c>
      <c r="K99" s="42"/>
      <c r="L99" s="46"/>
      <c r="M99" s="97"/>
      <c r="N99" s="210"/>
      <c r="O99" s="98"/>
      <c r="P99" s="211">
        <f>P100+P156</f>
        <v>0</v>
      </c>
      <c r="Q99" s="98"/>
      <c r="R99" s="211">
        <f>R100+R156</f>
        <v>27.130751199999995</v>
      </c>
      <c r="S99" s="98"/>
      <c r="T99" s="212">
        <f>T100+T156</f>
        <v>0</v>
      </c>
      <c r="U99" s="40"/>
      <c r="V99" s="40"/>
      <c r="W99" s="40"/>
      <c r="X99" s="40"/>
      <c r="Y99" s="40"/>
      <c r="Z99" s="40"/>
      <c r="AA99" s="40"/>
      <c r="AB99" s="40"/>
      <c r="AC99" s="40"/>
      <c r="AD99" s="40"/>
      <c r="AE99" s="40"/>
      <c r="AT99" s="19" t="s">
        <v>73</v>
      </c>
      <c r="AU99" s="19" t="s">
        <v>218</v>
      </c>
      <c r="BK99" s="213">
        <f>BK100+BK156</f>
        <v>0</v>
      </c>
    </row>
    <row r="100" s="12" customFormat="1" ht="25.92" customHeight="1">
      <c r="A100" s="12"/>
      <c r="B100" s="214"/>
      <c r="C100" s="215"/>
      <c r="D100" s="216" t="s">
        <v>73</v>
      </c>
      <c r="E100" s="217" t="s">
        <v>257</v>
      </c>
      <c r="F100" s="217" t="s">
        <v>258</v>
      </c>
      <c r="G100" s="215"/>
      <c r="H100" s="215"/>
      <c r="I100" s="218"/>
      <c r="J100" s="219">
        <f>BK100</f>
        <v>0</v>
      </c>
      <c r="K100" s="215"/>
      <c r="L100" s="220"/>
      <c r="M100" s="221"/>
      <c r="N100" s="222"/>
      <c r="O100" s="222"/>
      <c r="P100" s="223">
        <f>P101+P127+P133+P136+P152</f>
        <v>0</v>
      </c>
      <c r="Q100" s="222"/>
      <c r="R100" s="223">
        <f>R101+R127+R133+R136+R152</f>
        <v>27.128751199999996</v>
      </c>
      <c r="S100" s="222"/>
      <c r="T100" s="224">
        <f>T101+T127+T133+T136+T152</f>
        <v>0</v>
      </c>
      <c r="U100" s="12"/>
      <c r="V100" s="12"/>
      <c r="W100" s="12"/>
      <c r="X100" s="12"/>
      <c r="Y100" s="12"/>
      <c r="Z100" s="12"/>
      <c r="AA100" s="12"/>
      <c r="AB100" s="12"/>
      <c r="AC100" s="12"/>
      <c r="AD100" s="12"/>
      <c r="AE100" s="12"/>
      <c r="AR100" s="225" t="s">
        <v>81</v>
      </c>
      <c r="AT100" s="226" t="s">
        <v>73</v>
      </c>
      <c r="AU100" s="226" t="s">
        <v>74</v>
      </c>
      <c r="AY100" s="225" t="s">
        <v>259</v>
      </c>
      <c r="BK100" s="227">
        <f>BK101+BK127+BK133+BK136+BK152</f>
        <v>0</v>
      </c>
    </row>
    <row r="101" s="12" customFormat="1" ht="22.8" customHeight="1">
      <c r="A101" s="12"/>
      <c r="B101" s="214"/>
      <c r="C101" s="215"/>
      <c r="D101" s="216" t="s">
        <v>73</v>
      </c>
      <c r="E101" s="228" t="s">
        <v>81</v>
      </c>
      <c r="F101" s="228" t="s">
        <v>260</v>
      </c>
      <c r="G101" s="215"/>
      <c r="H101" s="215"/>
      <c r="I101" s="218"/>
      <c r="J101" s="229">
        <f>BK101</f>
        <v>0</v>
      </c>
      <c r="K101" s="215"/>
      <c r="L101" s="220"/>
      <c r="M101" s="221"/>
      <c r="N101" s="222"/>
      <c r="O101" s="222"/>
      <c r="P101" s="223">
        <f>SUM(P102:P126)</f>
        <v>0</v>
      </c>
      <c r="Q101" s="222"/>
      <c r="R101" s="223">
        <f>SUM(R102:R126)</f>
        <v>0</v>
      </c>
      <c r="S101" s="222"/>
      <c r="T101" s="224">
        <f>SUM(T102:T126)</f>
        <v>0</v>
      </c>
      <c r="U101" s="12"/>
      <c r="V101" s="12"/>
      <c r="W101" s="12"/>
      <c r="X101" s="12"/>
      <c r="Y101" s="12"/>
      <c r="Z101" s="12"/>
      <c r="AA101" s="12"/>
      <c r="AB101" s="12"/>
      <c r="AC101" s="12"/>
      <c r="AD101" s="12"/>
      <c r="AE101" s="12"/>
      <c r="AR101" s="225" t="s">
        <v>81</v>
      </c>
      <c r="AT101" s="226" t="s">
        <v>73</v>
      </c>
      <c r="AU101" s="226" t="s">
        <v>81</v>
      </c>
      <c r="AY101" s="225" t="s">
        <v>259</v>
      </c>
      <c r="BK101" s="227">
        <f>SUM(BK102:BK126)</f>
        <v>0</v>
      </c>
    </row>
    <row r="102" s="2" customFormat="1" ht="16.5" customHeight="1">
      <c r="A102" s="40"/>
      <c r="B102" s="41"/>
      <c r="C102" s="230" t="s">
        <v>81</v>
      </c>
      <c r="D102" s="230" t="s">
        <v>261</v>
      </c>
      <c r="E102" s="231" t="s">
        <v>2132</v>
      </c>
      <c r="F102" s="232" t="s">
        <v>2133</v>
      </c>
      <c r="G102" s="233" t="s">
        <v>2019</v>
      </c>
      <c r="H102" s="234">
        <v>1</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2134</v>
      </c>
    </row>
    <row r="103" s="2" customFormat="1" ht="16.5" customHeight="1">
      <c r="A103" s="40"/>
      <c r="B103" s="41"/>
      <c r="C103" s="230" t="s">
        <v>83</v>
      </c>
      <c r="D103" s="230" t="s">
        <v>261</v>
      </c>
      <c r="E103" s="231" t="s">
        <v>2135</v>
      </c>
      <c r="F103" s="232" t="s">
        <v>2136</v>
      </c>
      <c r="G103" s="233" t="s">
        <v>2019</v>
      </c>
      <c r="H103" s="234">
        <v>1</v>
      </c>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83</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2137</v>
      </c>
    </row>
    <row r="104" s="2" customFormat="1" ht="33" customHeight="1">
      <c r="A104" s="40"/>
      <c r="B104" s="41"/>
      <c r="C104" s="230" t="s">
        <v>94</v>
      </c>
      <c r="D104" s="230" t="s">
        <v>261</v>
      </c>
      <c r="E104" s="231" t="s">
        <v>282</v>
      </c>
      <c r="F104" s="232" t="s">
        <v>283</v>
      </c>
      <c r="G104" s="233" t="s">
        <v>264</v>
      </c>
      <c r="H104" s="234">
        <v>20.867000000000001</v>
      </c>
      <c r="I104" s="235"/>
      <c r="J104" s="236">
        <f>ROUND(I104*H104,2)</f>
        <v>0</v>
      </c>
      <c r="K104" s="232" t="s">
        <v>265</v>
      </c>
      <c r="L104" s="46"/>
      <c r="M104" s="237" t="s">
        <v>21</v>
      </c>
      <c r="N104" s="238" t="s">
        <v>46</v>
      </c>
      <c r="O104" s="86"/>
      <c r="P104" s="239">
        <f>O104*H104</f>
        <v>0</v>
      </c>
      <c r="Q104" s="239">
        <v>0</v>
      </c>
      <c r="R104" s="239">
        <f>Q104*H104</f>
        <v>0</v>
      </c>
      <c r="S104" s="239">
        <v>0</v>
      </c>
      <c r="T104" s="240">
        <f>S104*H104</f>
        <v>0</v>
      </c>
      <c r="U104" s="40"/>
      <c r="V104" s="40"/>
      <c r="W104" s="40"/>
      <c r="X104" s="40"/>
      <c r="Y104" s="40"/>
      <c r="Z104" s="40"/>
      <c r="AA104" s="40"/>
      <c r="AB104" s="40"/>
      <c r="AC104" s="40"/>
      <c r="AD104" s="40"/>
      <c r="AE104" s="40"/>
      <c r="AR104" s="241" t="s">
        <v>266</v>
      </c>
      <c r="AT104" s="241" t="s">
        <v>261</v>
      </c>
      <c r="AU104" s="241" t="s">
        <v>83</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2138</v>
      </c>
    </row>
    <row r="105" s="2" customFormat="1">
      <c r="A105" s="40"/>
      <c r="B105" s="41"/>
      <c r="C105" s="42"/>
      <c r="D105" s="243" t="s">
        <v>268</v>
      </c>
      <c r="E105" s="42"/>
      <c r="F105" s="244" t="s">
        <v>285</v>
      </c>
      <c r="G105" s="42"/>
      <c r="H105" s="42"/>
      <c r="I105" s="150"/>
      <c r="J105" s="42"/>
      <c r="K105" s="42"/>
      <c r="L105" s="46"/>
      <c r="M105" s="245"/>
      <c r="N105" s="246"/>
      <c r="O105" s="86"/>
      <c r="P105" s="86"/>
      <c r="Q105" s="86"/>
      <c r="R105" s="86"/>
      <c r="S105" s="86"/>
      <c r="T105" s="87"/>
      <c r="U105" s="40"/>
      <c r="V105" s="40"/>
      <c r="W105" s="40"/>
      <c r="X105" s="40"/>
      <c r="Y105" s="40"/>
      <c r="Z105" s="40"/>
      <c r="AA105" s="40"/>
      <c r="AB105" s="40"/>
      <c r="AC105" s="40"/>
      <c r="AD105" s="40"/>
      <c r="AE105" s="40"/>
      <c r="AT105" s="19" t="s">
        <v>268</v>
      </c>
      <c r="AU105" s="19" t="s">
        <v>83</v>
      </c>
    </row>
    <row r="106" s="2" customFormat="1" ht="33" customHeight="1">
      <c r="A106" s="40"/>
      <c r="B106" s="41"/>
      <c r="C106" s="230" t="s">
        <v>266</v>
      </c>
      <c r="D106" s="230" t="s">
        <v>261</v>
      </c>
      <c r="E106" s="231" t="s">
        <v>2139</v>
      </c>
      <c r="F106" s="232" t="s">
        <v>2140</v>
      </c>
      <c r="G106" s="233" t="s">
        <v>264</v>
      </c>
      <c r="H106" s="234">
        <v>37.439999999999998</v>
      </c>
      <c r="I106" s="235"/>
      <c r="J106" s="236">
        <f>ROUND(I106*H106,2)</f>
        <v>0</v>
      </c>
      <c r="K106" s="232" t="s">
        <v>265</v>
      </c>
      <c r="L106" s="46"/>
      <c r="M106" s="237" t="s">
        <v>21</v>
      </c>
      <c r="N106" s="238" t="s">
        <v>46</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83</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2141</v>
      </c>
    </row>
    <row r="107" s="2" customFormat="1">
      <c r="A107" s="40"/>
      <c r="B107" s="41"/>
      <c r="C107" s="42"/>
      <c r="D107" s="243" t="s">
        <v>268</v>
      </c>
      <c r="E107" s="42"/>
      <c r="F107" s="244" t="s">
        <v>2142</v>
      </c>
      <c r="G107" s="42"/>
      <c r="H107" s="42"/>
      <c r="I107" s="150"/>
      <c r="J107" s="42"/>
      <c r="K107" s="42"/>
      <c r="L107" s="46"/>
      <c r="M107" s="245"/>
      <c r="N107" s="246"/>
      <c r="O107" s="86"/>
      <c r="P107" s="86"/>
      <c r="Q107" s="86"/>
      <c r="R107" s="86"/>
      <c r="S107" s="86"/>
      <c r="T107" s="87"/>
      <c r="U107" s="40"/>
      <c r="V107" s="40"/>
      <c r="W107" s="40"/>
      <c r="X107" s="40"/>
      <c r="Y107" s="40"/>
      <c r="Z107" s="40"/>
      <c r="AA107" s="40"/>
      <c r="AB107" s="40"/>
      <c r="AC107" s="40"/>
      <c r="AD107" s="40"/>
      <c r="AE107" s="40"/>
      <c r="AT107" s="19" t="s">
        <v>268</v>
      </c>
      <c r="AU107" s="19" t="s">
        <v>83</v>
      </c>
    </row>
    <row r="108" s="14" customFormat="1">
      <c r="A108" s="14"/>
      <c r="B108" s="257"/>
      <c r="C108" s="258"/>
      <c r="D108" s="243" t="s">
        <v>270</v>
      </c>
      <c r="E108" s="259" t="s">
        <v>21</v>
      </c>
      <c r="F108" s="260" t="s">
        <v>2143</v>
      </c>
      <c r="G108" s="258"/>
      <c r="H108" s="261">
        <v>37.439999999999998</v>
      </c>
      <c r="I108" s="262"/>
      <c r="J108" s="258"/>
      <c r="K108" s="258"/>
      <c r="L108" s="263"/>
      <c r="M108" s="264"/>
      <c r="N108" s="265"/>
      <c r="O108" s="265"/>
      <c r="P108" s="265"/>
      <c r="Q108" s="265"/>
      <c r="R108" s="265"/>
      <c r="S108" s="265"/>
      <c r="T108" s="266"/>
      <c r="U108" s="14"/>
      <c r="V108" s="14"/>
      <c r="W108" s="14"/>
      <c r="X108" s="14"/>
      <c r="Y108" s="14"/>
      <c r="Z108" s="14"/>
      <c r="AA108" s="14"/>
      <c r="AB108" s="14"/>
      <c r="AC108" s="14"/>
      <c r="AD108" s="14"/>
      <c r="AE108" s="14"/>
      <c r="AT108" s="267" t="s">
        <v>270</v>
      </c>
      <c r="AU108" s="267" t="s">
        <v>83</v>
      </c>
      <c r="AV108" s="14" t="s">
        <v>83</v>
      </c>
      <c r="AW108" s="14" t="s">
        <v>34</v>
      </c>
      <c r="AX108" s="14" t="s">
        <v>74</v>
      </c>
      <c r="AY108" s="267" t="s">
        <v>259</v>
      </c>
    </row>
    <row r="109" s="15" customFormat="1">
      <c r="A109" s="15"/>
      <c r="B109" s="268"/>
      <c r="C109" s="269"/>
      <c r="D109" s="243" t="s">
        <v>270</v>
      </c>
      <c r="E109" s="270" t="s">
        <v>21</v>
      </c>
      <c r="F109" s="271" t="s">
        <v>273</v>
      </c>
      <c r="G109" s="269"/>
      <c r="H109" s="272">
        <v>37.439999999999998</v>
      </c>
      <c r="I109" s="273"/>
      <c r="J109" s="269"/>
      <c r="K109" s="269"/>
      <c r="L109" s="274"/>
      <c r="M109" s="275"/>
      <c r="N109" s="276"/>
      <c r="O109" s="276"/>
      <c r="P109" s="276"/>
      <c r="Q109" s="276"/>
      <c r="R109" s="276"/>
      <c r="S109" s="276"/>
      <c r="T109" s="277"/>
      <c r="U109" s="15"/>
      <c r="V109" s="15"/>
      <c r="W109" s="15"/>
      <c r="X109" s="15"/>
      <c r="Y109" s="15"/>
      <c r="Z109" s="15"/>
      <c r="AA109" s="15"/>
      <c r="AB109" s="15"/>
      <c r="AC109" s="15"/>
      <c r="AD109" s="15"/>
      <c r="AE109" s="15"/>
      <c r="AT109" s="278" t="s">
        <v>270</v>
      </c>
      <c r="AU109" s="278" t="s">
        <v>83</v>
      </c>
      <c r="AV109" s="15" t="s">
        <v>266</v>
      </c>
      <c r="AW109" s="15" t="s">
        <v>34</v>
      </c>
      <c r="AX109" s="15" t="s">
        <v>81</v>
      </c>
      <c r="AY109" s="278" t="s">
        <v>259</v>
      </c>
    </row>
    <row r="110" s="2" customFormat="1" ht="33" customHeight="1">
      <c r="A110" s="40"/>
      <c r="B110" s="41"/>
      <c r="C110" s="230" t="s">
        <v>287</v>
      </c>
      <c r="D110" s="230" t="s">
        <v>261</v>
      </c>
      <c r="E110" s="231" t="s">
        <v>2144</v>
      </c>
      <c r="F110" s="232" t="s">
        <v>2145</v>
      </c>
      <c r="G110" s="233" t="s">
        <v>264</v>
      </c>
      <c r="H110" s="234">
        <v>0.75</v>
      </c>
      <c r="I110" s="235"/>
      <c r="J110" s="236">
        <f>ROUND(I110*H110,2)</f>
        <v>0</v>
      </c>
      <c r="K110" s="232" t="s">
        <v>265</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83</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2146</v>
      </c>
    </row>
    <row r="111" s="2" customFormat="1">
      <c r="A111" s="40"/>
      <c r="B111" s="41"/>
      <c r="C111" s="42"/>
      <c r="D111" s="243" t="s">
        <v>268</v>
      </c>
      <c r="E111" s="42"/>
      <c r="F111" s="244" t="s">
        <v>2147</v>
      </c>
      <c r="G111" s="42"/>
      <c r="H111" s="42"/>
      <c r="I111" s="150"/>
      <c r="J111" s="42"/>
      <c r="K111" s="42"/>
      <c r="L111" s="46"/>
      <c r="M111" s="245"/>
      <c r="N111" s="246"/>
      <c r="O111" s="86"/>
      <c r="P111" s="86"/>
      <c r="Q111" s="86"/>
      <c r="R111" s="86"/>
      <c r="S111" s="86"/>
      <c r="T111" s="87"/>
      <c r="U111" s="40"/>
      <c r="V111" s="40"/>
      <c r="W111" s="40"/>
      <c r="X111" s="40"/>
      <c r="Y111" s="40"/>
      <c r="Z111" s="40"/>
      <c r="AA111" s="40"/>
      <c r="AB111" s="40"/>
      <c r="AC111" s="40"/>
      <c r="AD111" s="40"/>
      <c r="AE111" s="40"/>
      <c r="AT111" s="19" t="s">
        <v>268</v>
      </c>
      <c r="AU111" s="19" t="s">
        <v>83</v>
      </c>
    </row>
    <row r="112" s="14" customFormat="1">
      <c r="A112" s="14"/>
      <c r="B112" s="257"/>
      <c r="C112" s="258"/>
      <c r="D112" s="243" t="s">
        <v>270</v>
      </c>
      <c r="E112" s="259" t="s">
        <v>21</v>
      </c>
      <c r="F112" s="260" t="s">
        <v>2148</v>
      </c>
      <c r="G112" s="258"/>
      <c r="H112" s="261">
        <v>0.75</v>
      </c>
      <c r="I112" s="262"/>
      <c r="J112" s="258"/>
      <c r="K112" s="258"/>
      <c r="L112" s="263"/>
      <c r="M112" s="264"/>
      <c r="N112" s="265"/>
      <c r="O112" s="265"/>
      <c r="P112" s="265"/>
      <c r="Q112" s="265"/>
      <c r="R112" s="265"/>
      <c r="S112" s="265"/>
      <c r="T112" s="266"/>
      <c r="U112" s="14"/>
      <c r="V112" s="14"/>
      <c r="W112" s="14"/>
      <c r="X112" s="14"/>
      <c r="Y112" s="14"/>
      <c r="Z112" s="14"/>
      <c r="AA112" s="14"/>
      <c r="AB112" s="14"/>
      <c r="AC112" s="14"/>
      <c r="AD112" s="14"/>
      <c r="AE112" s="14"/>
      <c r="AT112" s="267" t="s">
        <v>270</v>
      </c>
      <c r="AU112" s="267" t="s">
        <v>83</v>
      </c>
      <c r="AV112" s="14" t="s">
        <v>83</v>
      </c>
      <c r="AW112" s="14" t="s">
        <v>34</v>
      </c>
      <c r="AX112" s="14" t="s">
        <v>74</v>
      </c>
      <c r="AY112" s="267" t="s">
        <v>259</v>
      </c>
    </row>
    <row r="113" s="15" customFormat="1">
      <c r="A113" s="15"/>
      <c r="B113" s="268"/>
      <c r="C113" s="269"/>
      <c r="D113" s="243" t="s">
        <v>270</v>
      </c>
      <c r="E113" s="270" t="s">
        <v>21</v>
      </c>
      <c r="F113" s="271" t="s">
        <v>273</v>
      </c>
      <c r="G113" s="269"/>
      <c r="H113" s="272">
        <v>0.75</v>
      </c>
      <c r="I113" s="273"/>
      <c r="J113" s="269"/>
      <c r="K113" s="269"/>
      <c r="L113" s="274"/>
      <c r="M113" s="275"/>
      <c r="N113" s="276"/>
      <c r="O113" s="276"/>
      <c r="P113" s="276"/>
      <c r="Q113" s="276"/>
      <c r="R113" s="276"/>
      <c r="S113" s="276"/>
      <c r="T113" s="277"/>
      <c r="U113" s="15"/>
      <c r="V113" s="15"/>
      <c r="W113" s="15"/>
      <c r="X113" s="15"/>
      <c r="Y113" s="15"/>
      <c r="Z113" s="15"/>
      <c r="AA113" s="15"/>
      <c r="AB113" s="15"/>
      <c r="AC113" s="15"/>
      <c r="AD113" s="15"/>
      <c r="AE113" s="15"/>
      <c r="AT113" s="278" t="s">
        <v>270</v>
      </c>
      <c r="AU113" s="278" t="s">
        <v>83</v>
      </c>
      <c r="AV113" s="15" t="s">
        <v>266</v>
      </c>
      <c r="AW113" s="15" t="s">
        <v>34</v>
      </c>
      <c r="AX113" s="15" t="s">
        <v>81</v>
      </c>
      <c r="AY113" s="278" t="s">
        <v>259</v>
      </c>
    </row>
    <row r="114" s="2" customFormat="1" ht="44.25" customHeight="1">
      <c r="A114" s="40"/>
      <c r="B114" s="41"/>
      <c r="C114" s="230" t="s">
        <v>291</v>
      </c>
      <c r="D114" s="230" t="s">
        <v>261</v>
      </c>
      <c r="E114" s="231" t="s">
        <v>315</v>
      </c>
      <c r="F114" s="232" t="s">
        <v>316</v>
      </c>
      <c r="G114" s="233" t="s">
        <v>264</v>
      </c>
      <c r="H114" s="234">
        <v>59.057000000000002</v>
      </c>
      <c r="I114" s="235"/>
      <c r="J114" s="236">
        <f>ROUND(I114*H114,2)</f>
        <v>0</v>
      </c>
      <c r="K114" s="232" t="s">
        <v>265</v>
      </c>
      <c r="L114" s="46"/>
      <c r="M114" s="237" t="s">
        <v>21</v>
      </c>
      <c r="N114" s="238" t="s">
        <v>46</v>
      </c>
      <c r="O114" s="86"/>
      <c r="P114" s="239">
        <f>O114*H114</f>
        <v>0</v>
      </c>
      <c r="Q114" s="239">
        <v>0</v>
      </c>
      <c r="R114" s="239">
        <f>Q114*H114</f>
        <v>0</v>
      </c>
      <c r="S114" s="239">
        <v>0</v>
      </c>
      <c r="T114" s="240">
        <f>S114*H114</f>
        <v>0</v>
      </c>
      <c r="U114" s="40"/>
      <c r="V114" s="40"/>
      <c r="W114" s="40"/>
      <c r="X114" s="40"/>
      <c r="Y114" s="40"/>
      <c r="Z114" s="40"/>
      <c r="AA114" s="40"/>
      <c r="AB114" s="40"/>
      <c r="AC114" s="40"/>
      <c r="AD114" s="40"/>
      <c r="AE114" s="40"/>
      <c r="AR114" s="241" t="s">
        <v>266</v>
      </c>
      <c r="AT114" s="241" t="s">
        <v>261</v>
      </c>
      <c r="AU114" s="241" t="s">
        <v>83</v>
      </c>
      <c r="AY114" s="19" t="s">
        <v>259</v>
      </c>
      <c r="BE114" s="242">
        <f>IF(N114="základní",J114,0)</f>
        <v>0</v>
      </c>
      <c r="BF114" s="242">
        <f>IF(N114="snížená",J114,0)</f>
        <v>0</v>
      </c>
      <c r="BG114" s="242">
        <f>IF(N114="zákl. přenesená",J114,0)</f>
        <v>0</v>
      </c>
      <c r="BH114" s="242">
        <f>IF(N114="sníž. přenesená",J114,0)</f>
        <v>0</v>
      </c>
      <c r="BI114" s="242">
        <f>IF(N114="nulová",J114,0)</f>
        <v>0</v>
      </c>
      <c r="BJ114" s="19" t="s">
        <v>83</v>
      </c>
      <c r="BK114" s="242">
        <f>ROUND(I114*H114,2)</f>
        <v>0</v>
      </c>
      <c r="BL114" s="19" t="s">
        <v>266</v>
      </c>
      <c r="BM114" s="241" t="s">
        <v>2149</v>
      </c>
    </row>
    <row r="115" s="2" customFormat="1">
      <c r="A115" s="40"/>
      <c r="B115" s="41"/>
      <c r="C115" s="42"/>
      <c r="D115" s="243" t="s">
        <v>268</v>
      </c>
      <c r="E115" s="42"/>
      <c r="F115" s="244" t="s">
        <v>318</v>
      </c>
      <c r="G115" s="42"/>
      <c r="H115" s="42"/>
      <c r="I115" s="150"/>
      <c r="J115" s="42"/>
      <c r="K115" s="42"/>
      <c r="L115" s="46"/>
      <c r="M115" s="245"/>
      <c r="N115" s="246"/>
      <c r="O115" s="86"/>
      <c r="P115" s="86"/>
      <c r="Q115" s="86"/>
      <c r="R115" s="86"/>
      <c r="S115" s="86"/>
      <c r="T115" s="87"/>
      <c r="U115" s="40"/>
      <c r="V115" s="40"/>
      <c r="W115" s="40"/>
      <c r="X115" s="40"/>
      <c r="Y115" s="40"/>
      <c r="Z115" s="40"/>
      <c r="AA115" s="40"/>
      <c r="AB115" s="40"/>
      <c r="AC115" s="40"/>
      <c r="AD115" s="40"/>
      <c r="AE115" s="40"/>
      <c r="AT115" s="19" t="s">
        <v>268</v>
      </c>
      <c r="AU115" s="19" t="s">
        <v>83</v>
      </c>
    </row>
    <row r="116" s="2" customFormat="1" ht="16.5" customHeight="1">
      <c r="A116" s="40"/>
      <c r="B116" s="41"/>
      <c r="C116" s="230" t="s">
        <v>299</v>
      </c>
      <c r="D116" s="230" t="s">
        <v>261</v>
      </c>
      <c r="E116" s="231" t="s">
        <v>324</v>
      </c>
      <c r="F116" s="232" t="s">
        <v>325</v>
      </c>
      <c r="G116" s="233" t="s">
        <v>264</v>
      </c>
      <c r="H116" s="234">
        <v>59.057000000000002</v>
      </c>
      <c r="I116" s="235"/>
      <c r="J116" s="236">
        <f>ROUND(I116*H116,2)</f>
        <v>0</v>
      </c>
      <c r="K116" s="232" t="s">
        <v>265</v>
      </c>
      <c r="L116" s="46"/>
      <c r="M116" s="237" t="s">
        <v>21</v>
      </c>
      <c r="N116" s="238" t="s">
        <v>46</v>
      </c>
      <c r="O116" s="86"/>
      <c r="P116" s="239">
        <f>O116*H116</f>
        <v>0</v>
      </c>
      <c r="Q116" s="239">
        <v>0</v>
      </c>
      <c r="R116" s="239">
        <f>Q116*H116</f>
        <v>0</v>
      </c>
      <c r="S116" s="239">
        <v>0</v>
      </c>
      <c r="T116" s="240">
        <f>S116*H116</f>
        <v>0</v>
      </c>
      <c r="U116" s="40"/>
      <c r="V116" s="40"/>
      <c r="W116" s="40"/>
      <c r="X116" s="40"/>
      <c r="Y116" s="40"/>
      <c r="Z116" s="40"/>
      <c r="AA116" s="40"/>
      <c r="AB116" s="40"/>
      <c r="AC116" s="40"/>
      <c r="AD116" s="40"/>
      <c r="AE116" s="40"/>
      <c r="AR116" s="241" t="s">
        <v>266</v>
      </c>
      <c r="AT116" s="241" t="s">
        <v>261</v>
      </c>
      <c r="AU116" s="241" t="s">
        <v>83</v>
      </c>
      <c r="AY116" s="19" t="s">
        <v>259</v>
      </c>
      <c r="BE116" s="242">
        <f>IF(N116="základní",J116,0)</f>
        <v>0</v>
      </c>
      <c r="BF116" s="242">
        <f>IF(N116="snížená",J116,0)</f>
        <v>0</v>
      </c>
      <c r="BG116" s="242">
        <f>IF(N116="zákl. přenesená",J116,0)</f>
        <v>0</v>
      </c>
      <c r="BH116" s="242">
        <f>IF(N116="sníž. přenesená",J116,0)</f>
        <v>0</v>
      </c>
      <c r="BI116" s="242">
        <f>IF(N116="nulová",J116,0)</f>
        <v>0</v>
      </c>
      <c r="BJ116" s="19" t="s">
        <v>83</v>
      </c>
      <c r="BK116" s="242">
        <f>ROUND(I116*H116,2)</f>
        <v>0</v>
      </c>
      <c r="BL116" s="19" t="s">
        <v>266</v>
      </c>
      <c r="BM116" s="241" t="s">
        <v>2150</v>
      </c>
    </row>
    <row r="117" s="2" customFormat="1">
      <c r="A117" s="40"/>
      <c r="B117" s="41"/>
      <c r="C117" s="42"/>
      <c r="D117" s="243" t="s">
        <v>268</v>
      </c>
      <c r="E117" s="42"/>
      <c r="F117" s="244" t="s">
        <v>327</v>
      </c>
      <c r="G117" s="42"/>
      <c r="H117" s="42"/>
      <c r="I117" s="150"/>
      <c r="J117" s="42"/>
      <c r="K117" s="42"/>
      <c r="L117" s="46"/>
      <c r="M117" s="245"/>
      <c r="N117" s="246"/>
      <c r="O117" s="86"/>
      <c r="P117" s="86"/>
      <c r="Q117" s="86"/>
      <c r="R117" s="86"/>
      <c r="S117" s="86"/>
      <c r="T117" s="87"/>
      <c r="U117" s="40"/>
      <c r="V117" s="40"/>
      <c r="W117" s="40"/>
      <c r="X117" s="40"/>
      <c r="Y117" s="40"/>
      <c r="Z117" s="40"/>
      <c r="AA117" s="40"/>
      <c r="AB117" s="40"/>
      <c r="AC117" s="40"/>
      <c r="AD117" s="40"/>
      <c r="AE117" s="40"/>
      <c r="AT117" s="19" t="s">
        <v>268</v>
      </c>
      <c r="AU117" s="19" t="s">
        <v>83</v>
      </c>
    </row>
    <row r="118" s="2" customFormat="1" ht="33" customHeight="1">
      <c r="A118" s="40"/>
      <c r="B118" s="41"/>
      <c r="C118" s="230" t="s">
        <v>303</v>
      </c>
      <c r="D118" s="230" t="s">
        <v>261</v>
      </c>
      <c r="E118" s="231" t="s">
        <v>335</v>
      </c>
      <c r="F118" s="232" t="s">
        <v>336</v>
      </c>
      <c r="G118" s="233" t="s">
        <v>264</v>
      </c>
      <c r="H118" s="234">
        <v>20.867000000000001</v>
      </c>
      <c r="I118" s="235"/>
      <c r="J118" s="236">
        <f>ROUND(I118*H118,2)</f>
        <v>0</v>
      </c>
      <c r="K118" s="232" t="s">
        <v>265</v>
      </c>
      <c r="L118" s="46"/>
      <c r="M118" s="237" t="s">
        <v>21</v>
      </c>
      <c r="N118" s="238" t="s">
        <v>46</v>
      </c>
      <c r="O118" s="86"/>
      <c r="P118" s="239">
        <f>O118*H118</f>
        <v>0</v>
      </c>
      <c r="Q118" s="239">
        <v>0</v>
      </c>
      <c r="R118" s="239">
        <f>Q118*H118</f>
        <v>0</v>
      </c>
      <c r="S118" s="239">
        <v>0</v>
      </c>
      <c r="T118" s="240">
        <f>S118*H118</f>
        <v>0</v>
      </c>
      <c r="U118" s="40"/>
      <c r="V118" s="40"/>
      <c r="W118" s="40"/>
      <c r="X118" s="40"/>
      <c r="Y118" s="40"/>
      <c r="Z118" s="40"/>
      <c r="AA118" s="40"/>
      <c r="AB118" s="40"/>
      <c r="AC118" s="40"/>
      <c r="AD118" s="40"/>
      <c r="AE118" s="40"/>
      <c r="AR118" s="241" t="s">
        <v>266</v>
      </c>
      <c r="AT118" s="241" t="s">
        <v>261</v>
      </c>
      <c r="AU118" s="241" t="s">
        <v>83</v>
      </c>
      <c r="AY118" s="19" t="s">
        <v>259</v>
      </c>
      <c r="BE118" s="242">
        <f>IF(N118="základní",J118,0)</f>
        <v>0</v>
      </c>
      <c r="BF118" s="242">
        <f>IF(N118="snížená",J118,0)</f>
        <v>0</v>
      </c>
      <c r="BG118" s="242">
        <f>IF(N118="zákl. přenesená",J118,0)</f>
        <v>0</v>
      </c>
      <c r="BH118" s="242">
        <f>IF(N118="sníž. přenesená",J118,0)</f>
        <v>0</v>
      </c>
      <c r="BI118" s="242">
        <f>IF(N118="nulová",J118,0)</f>
        <v>0</v>
      </c>
      <c r="BJ118" s="19" t="s">
        <v>83</v>
      </c>
      <c r="BK118" s="242">
        <f>ROUND(I118*H118,2)</f>
        <v>0</v>
      </c>
      <c r="BL118" s="19" t="s">
        <v>266</v>
      </c>
      <c r="BM118" s="241" t="s">
        <v>2151</v>
      </c>
    </row>
    <row r="119" s="2" customFormat="1">
      <c r="A119" s="40"/>
      <c r="B119" s="41"/>
      <c r="C119" s="42"/>
      <c r="D119" s="243" t="s">
        <v>268</v>
      </c>
      <c r="E119" s="42"/>
      <c r="F119" s="279" t="s">
        <v>338</v>
      </c>
      <c r="G119" s="42"/>
      <c r="H119" s="42"/>
      <c r="I119" s="150"/>
      <c r="J119" s="42"/>
      <c r="K119" s="42"/>
      <c r="L119" s="46"/>
      <c r="M119" s="245"/>
      <c r="N119" s="246"/>
      <c r="O119" s="86"/>
      <c r="P119" s="86"/>
      <c r="Q119" s="86"/>
      <c r="R119" s="86"/>
      <c r="S119" s="86"/>
      <c r="T119" s="87"/>
      <c r="U119" s="40"/>
      <c r="V119" s="40"/>
      <c r="W119" s="40"/>
      <c r="X119" s="40"/>
      <c r="Y119" s="40"/>
      <c r="Z119" s="40"/>
      <c r="AA119" s="40"/>
      <c r="AB119" s="40"/>
      <c r="AC119" s="40"/>
      <c r="AD119" s="40"/>
      <c r="AE119" s="40"/>
      <c r="AT119" s="19" t="s">
        <v>268</v>
      </c>
      <c r="AU119" s="19" t="s">
        <v>83</v>
      </c>
    </row>
    <row r="120" s="2" customFormat="1" ht="55.5" customHeight="1">
      <c r="A120" s="40"/>
      <c r="B120" s="41"/>
      <c r="C120" s="230" t="s">
        <v>310</v>
      </c>
      <c r="D120" s="230" t="s">
        <v>261</v>
      </c>
      <c r="E120" s="231" t="s">
        <v>2152</v>
      </c>
      <c r="F120" s="232" t="s">
        <v>2153</v>
      </c>
      <c r="G120" s="233" t="s">
        <v>264</v>
      </c>
      <c r="H120" s="234">
        <v>4.2999999999999998</v>
      </c>
      <c r="I120" s="235"/>
      <c r="J120" s="236">
        <f>ROUND(I120*H120,2)</f>
        <v>0</v>
      </c>
      <c r="K120" s="232" t="s">
        <v>265</v>
      </c>
      <c r="L120" s="46"/>
      <c r="M120" s="237" t="s">
        <v>21</v>
      </c>
      <c r="N120" s="238" t="s">
        <v>46</v>
      </c>
      <c r="O120" s="86"/>
      <c r="P120" s="239">
        <f>O120*H120</f>
        <v>0</v>
      </c>
      <c r="Q120" s="239">
        <v>0</v>
      </c>
      <c r="R120" s="239">
        <f>Q120*H120</f>
        <v>0</v>
      </c>
      <c r="S120" s="239">
        <v>0</v>
      </c>
      <c r="T120" s="240">
        <f>S120*H120</f>
        <v>0</v>
      </c>
      <c r="U120" s="40"/>
      <c r="V120" s="40"/>
      <c r="W120" s="40"/>
      <c r="X120" s="40"/>
      <c r="Y120" s="40"/>
      <c r="Z120" s="40"/>
      <c r="AA120" s="40"/>
      <c r="AB120" s="40"/>
      <c r="AC120" s="40"/>
      <c r="AD120" s="40"/>
      <c r="AE120" s="40"/>
      <c r="AR120" s="241" t="s">
        <v>266</v>
      </c>
      <c r="AT120" s="241" t="s">
        <v>261</v>
      </c>
      <c r="AU120" s="241" t="s">
        <v>83</v>
      </c>
      <c r="AY120" s="19" t="s">
        <v>259</v>
      </c>
      <c r="BE120" s="242">
        <f>IF(N120="základní",J120,0)</f>
        <v>0</v>
      </c>
      <c r="BF120" s="242">
        <f>IF(N120="snížená",J120,0)</f>
        <v>0</v>
      </c>
      <c r="BG120" s="242">
        <f>IF(N120="zákl. přenesená",J120,0)</f>
        <v>0</v>
      </c>
      <c r="BH120" s="242">
        <f>IF(N120="sníž. přenesená",J120,0)</f>
        <v>0</v>
      </c>
      <c r="BI120" s="242">
        <f>IF(N120="nulová",J120,0)</f>
        <v>0</v>
      </c>
      <c r="BJ120" s="19" t="s">
        <v>83</v>
      </c>
      <c r="BK120" s="242">
        <f>ROUND(I120*H120,2)</f>
        <v>0</v>
      </c>
      <c r="BL120" s="19" t="s">
        <v>266</v>
      </c>
      <c r="BM120" s="241" t="s">
        <v>2154</v>
      </c>
    </row>
    <row r="121" s="2" customFormat="1">
      <c r="A121" s="40"/>
      <c r="B121" s="41"/>
      <c r="C121" s="42"/>
      <c r="D121" s="243" t="s">
        <v>268</v>
      </c>
      <c r="E121" s="42"/>
      <c r="F121" s="244" t="s">
        <v>2155</v>
      </c>
      <c r="G121" s="42"/>
      <c r="H121" s="42"/>
      <c r="I121" s="150"/>
      <c r="J121" s="42"/>
      <c r="K121" s="42"/>
      <c r="L121" s="46"/>
      <c r="M121" s="245"/>
      <c r="N121" s="246"/>
      <c r="O121" s="86"/>
      <c r="P121" s="86"/>
      <c r="Q121" s="86"/>
      <c r="R121" s="86"/>
      <c r="S121" s="86"/>
      <c r="T121" s="87"/>
      <c r="U121" s="40"/>
      <c r="V121" s="40"/>
      <c r="W121" s="40"/>
      <c r="X121" s="40"/>
      <c r="Y121" s="40"/>
      <c r="Z121" s="40"/>
      <c r="AA121" s="40"/>
      <c r="AB121" s="40"/>
      <c r="AC121" s="40"/>
      <c r="AD121" s="40"/>
      <c r="AE121" s="40"/>
      <c r="AT121" s="19" t="s">
        <v>268</v>
      </c>
      <c r="AU121" s="19" t="s">
        <v>83</v>
      </c>
    </row>
    <row r="122" s="2" customFormat="1" ht="55.5" customHeight="1">
      <c r="A122" s="40"/>
      <c r="B122" s="41"/>
      <c r="C122" s="230" t="s">
        <v>314</v>
      </c>
      <c r="D122" s="230" t="s">
        <v>261</v>
      </c>
      <c r="E122" s="231" t="s">
        <v>2156</v>
      </c>
      <c r="F122" s="232" t="s">
        <v>2157</v>
      </c>
      <c r="G122" s="233" t="s">
        <v>264</v>
      </c>
      <c r="H122" s="234">
        <v>5.6799999999999997</v>
      </c>
      <c r="I122" s="235"/>
      <c r="J122" s="236">
        <f>ROUND(I122*H122,2)</f>
        <v>0</v>
      </c>
      <c r="K122" s="232" t="s">
        <v>265</v>
      </c>
      <c r="L122" s="46"/>
      <c r="M122" s="237" t="s">
        <v>21</v>
      </c>
      <c r="N122" s="238" t="s">
        <v>46</v>
      </c>
      <c r="O122" s="86"/>
      <c r="P122" s="239">
        <f>O122*H122</f>
        <v>0</v>
      </c>
      <c r="Q122" s="239">
        <v>0</v>
      </c>
      <c r="R122" s="239">
        <f>Q122*H122</f>
        <v>0</v>
      </c>
      <c r="S122" s="239">
        <v>0</v>
      </c>
      <c r="T122" s="240">
        <f>S122*H122</f>
        <v>0</v>
      </c>
      <c r="U122" s="40"/>
      <c r="V122" s="40"/>
      <c r="W122" s="40"/>
      <c r="X122" s="40"/>
      <c r="Y122" s="40"/>
      <c r="Z122" s="40"/>
      <c r="AA122" s="40"/>
      <c r="AB122" s="40"/>
      <c r="AC122" s="40"/>
      <c r="AD122" s="40"/>
      <c r="AE122" s="40"/>
      <c r="AR122" s="241" t="s">
        <v>266</v>
      </c>
      <c r="AT122" s="241" t="s">
        <v>261</v>
      </c>
      <c r="AU122" s="241" t="s">
        <v>83</v>
      </c>
      <c r="AY122" s="19" t="s">
        <v>259</v>
      </c>
      <c r="BE122" s="242">
        <f>IF(N122="základní",J122,0)</f>
        <v>0</v>
      </c>
      <c r="BF122" s="242">
        <f>IF(N122="snížená",J122,0)</f>
        <v>0</v>
      </c>
      <c r="BG122" s="242">
        <f>IF(N122="zákl. přenesená",J122,0)</f>
        <v>0</v>
      </c>
      <c r="BH122" s="242">
        <f>IF(N122="sníž. přenesená",J122,0)</f>
        <v>0</v>
      </c>
      <c r="BI122" s="242">
        <f>IF(N122="nulová",J122,0)</f>
        <v>0</v>
      </c>
      <c r="BJ122" s="19" t="s">
        <v>83</v>
      </c>
      <c r="BK122" s="242">
        <f>ROUND(I122*H122,2)</f>
        <v>0</v>
      </c>
      <c r="BL122" s="19" t="s">
        <v>266</v>
      </c>
      <c r="BM122" s="241" t="s">
        <v>2158</v>
      </c>
    </row>
    <row r="123" s="2" customFormat="1">
      <c r="A123" s="40"/>
      <c r="B123" s="41"/>
      <c r="C123" s="42"/>
      <c r="D123" s="243" t="s">
        <v>268</v>
      </c>
      <c r="E123" s="42"/>
      <c r="F123" s="244" t="s">
        <v>2159</v>
      </c>
      <c r="G123" s="42"/>
      <c r="H123" s="42"/>
      <c r="I123" s="150"/>
      <c r="J123" s="42"/>
      <c r="K123" s="42"/>
      <c r="L123" s="46"/>
      <c r="M123" s="245"/>
      <c r="N123" s="246"/>
      <c r="O123" s="86"/>
      <c r="P123" s="86"/>
      <c r="Q123" s="86"/>
      <c r="R123" s="86"/>
      <c r="S123" s="86"/>
      <c r="T123" s="87"/>
      <c r="U123" s="40"/>
      <c r="V123" s="40"/>
      <c r="W123" s="40"/>
      <c r="X123" s="40"/>
      <c r="Y123" s="40"/>
      <c r="Z123" s="40"/>
      <c r="AA123" s="40"/>
      <c r="AB123" s="40"/>
      <c r="AC123" s="40"/>
      <c r="AD123" s="40"/>
      <c r="AE123" s="40"/>
      <c r="AT123" s="19" t="s">
        <v>268</v>
      </c>
      <c r="AU123" s="19" t="s">
        <v>83</v>
      </c>
    </row>
    <row r="124" s="2" customFormat="1" ht="21.75" customHeight="1">
      <c r="A124" s="40"/>
      <c r="B124" s="41"/>
      <c r="C124" s="230" t="s">
        <v>323</v>
      </c>
      <c r="D124" s="230" t="s">
        <v>261</v>
      </c>
      <c r="E124" s="231" t="s">
        <v>2160</v>
      </c>
      <c r="F124" s="232" t="s">
        <v>2161</v>
      </c>
      <c r="G124" s="233" t="s">
        <v>358</v>
      </c>
      <c r="H124" s="234">
        <v>114</v>
      </c>
      <c r="I124" s="235"/>
      <c r="J124" s="236">
        <f>ROUND(I124*H124,2)</f>
        <v>0</v>
      </c>
      <c r="K124" s="232" t="s">
        <v>401</v>
      </c>
      <c r="L124" s="46"/>
      <c r="M124" s="237" t="s">
        <v>21</v>
      </c>
      <c r="N124" s="238" t="s">
        <v>46</v>
      </c>
      <c r="O124" s="86"/>
      <c r="P124" s="239">
        <f>O124*H124</f>
        <v>0</v>
      </c>
      <c r="Q124" s="239">
        <v>0</v>
      </c>
      <c r="R124" s="239">
        <f>Q124*H124</f>
        <v>0</v>
      </c>
      <c r="S124" s="239">
        <v>0</v>
      </c>
      <c r="T124" s="240">
        <f>S124*H124</f>
        <v>0</v>
      </c>
      <c r="U124" s="40"/>
      <c r="V124" s="40"/>
      <c r="W124" s="40"/>
      <c r="X124" s="40"/>
      <c r="Y124" s="40"/>
      <c r="Z124" s="40"/>
      <c r="AA124" s="40"/>
      <c r="AB124" s="40"/>
      <c r="AC124" s="40"/>
      <c r="AD124" s="40"/>
      <c r="AE124" s="40"/>
      <c r="AR124" s="241" t="s">
        <v>266</v>
      </c>
      <c r="AT124" s="241" t="s">
        <v>261</v>
      </c>
      <c r="AU124" s="241" t="s">
        <v>83</v>
      </c>
      <c r="AY124" s="19" t="s">
        <v>259</v>
      </c>
      <c r="BE124" s="242">
        <f>IF(N124="základní",J124,0)</f>
        <v>0</v>
      </c>
      <c r="BF124" s="242">
        <f>IF(N124="snížená",J124,0)</f>
        <v>0</v>
      </c>
      <c r="BG124" s="242">
        <f>IF(N124="zákl. přenesená",J124,0)</f>
        <v>0</v>
      </c>
      <c r="BH124" s="242">
        <f>IF(N124="sníž. přenesená",J124,0)</f>
        <v>0</v>
      </c>
      <c r="BI124" s="242">
        <f>IF(N124="nulová",J124,0)</f>
        <v>0</v>
      </c>
      <c r="BJ124" s="19" t="s">
        <v>83</v>
      </c>
      <c r="BK124" s="242">
        <f>ROUND(I124*H124,2)</f>
        <v>0</v>
      </c>
      <c r="BL124" s="19" t="s">
        <v>266</v>
      </c>
      <c r="BM124" s="241" t="s">
        <v>2162</v>
      </c>
    </row>
    <row r="125" s="2" customFormat="1" ht="21.75" customHeight="1">
      <c r="A125" s="40"/>
      <c r="B125" s="41"/>
      <c r="C125" s="230" t="s">
        <v>328</v>
      </c>
      <c r="D125" s="230" t="s">
        <v>261</v>
      </c>
      <c r="E125" s="231" t="s">
        <v>2163</v>
      </c>
      <c r="F125" s="232" t="s">
        <v>2164</v>
      </c>
      <c r="G125" s="233" t="s">
        <v>358</v>
      </c>
      <c r="H125" s="234">
        <v>114</v>
      </c>
      <c r="I125" s="235"/>
      <c r="J125" s="236">
        <f>ROUND(I125*H125,2)</f>
        <v>0</v>
      </c>
      <c r="K125" s="232" t="s">
        <v>265</v>
      </c>
      <c r="L125" s="46"/>
      <c r="M125" s="237" t="s">
        <v>21</v>
      </c>
      <c r="N125" s="238" t="s">
        <v>46</v>
      </c>
      <c r="O125" s="86"/>
      <c r="P125" s="239">
        <f>O125*H125</f>
        <v>0</v>
      </c>
      <c r="Q125" s="239">
        <v>0</v>
      </c>
      <c r="R125" s="239">
        <f>Q125*H125</f>
        <v>0</v>
      </c>
      <c r="S125" s="239">
        <v>0</v>
      </c>
      <c r="T125" s="240">
        <f>S125*H125</f>
        <v>0</v>
      </c>
      <c r="U125" s="40"/>
      <c r="V125" s="40"/>
      <c r="W125" s="40"/>
      <c r="X125" s="40"/>
      <c r="Y125" s="40"/>
      <c r="Z125" s="40"/>
      <c r="AA125" s="40"/>
      <c r="AB125" s="40"/>
      <c r="AC125" s="40"/>
      <c r="AD125" s="40"/>
      <c r="AE125" s="40"/>
      <c r="AR125" s="241" t="s">
        <v>266</v>
      </c>
      <c r="AT125" s="241" t="s">
        <v>261</v>
      </c>
      <c r="AU125" s="241" t="s">
        <v>83</v>
      </c>
      <c r="AY125" s="19" t="s">
        <v>259</v>
      </c>
      <c r="BE125" s="242">
        <f>IF(N125="základní",J125,0)</f>
        <v>0</v>
      </c>
      <c r="BF125" s="242">
        <f>IF(N125="snížená",J125,0)</f>
        <v>0</v>
      </c>
      <c r="BG125" s="242">
        <f>IF(N125="zákl. přenesená",J125,0)</f>
        <v>0</v>
      </c>
      <c r="BH125" s="242">
        <f>IF(N125="sníž. přenesená",J125,0)</f>
        <v>0</v>
      </c>
      <c r="BI125" s="242">
        <f>IF(N125="nulová",J125,0)</f>
        <v>0</v>
      </c>
      <c r="BJ125" s="19" t="s">
        <v>83</v>
      </c>
      <c r="BK125" s="242">
        <f>ROUND(I125*H125,2)</f>
        <v>0</v>
      </c>
      <c r="BL125" s="19" t="s">
        <v>266</v>
      </c>
      <c r="BM125" s="241" t="s">
        <v>2165</v>
      </c>
    </row>
    <row r="126" s="2" customFormat="1">
      <c r="A126" s="40"/>
      <c r="B126" s="41"/>
      <c r="C126" s="42"/>
      <c r="D126" s="243" t="s">
        <v>268</v>
      </c>
      <c r="E126" s="42"/>
      <c r="F126" s="244" t="s">
        <v>2166</v>
      </c>
      <c r="G126" s="42"/>
      <c r="H126" s="42"/>
      <c r="I126" s="150"/>
      <c r="J126" s="42"/>
      <c r="K126" s="42"/>
      <c r="L126" s="46"/>
      <c r="M126" s="245"/>
      <c r="N126" s="246"/>
      <c r="O126" s="86"/>
      <c r="P126" s="86"/>
      <c r="Q126" s="86"/>
      <c r="R126" s="86"/>
      <c r="S126" s="86"/>
      <c r="T126" s="87"/>
      <c r="U126" s="40"/>
      <c r="V126" s="40"/>
      <c r="W126" s="40"/>
      <c r="X126" s="40"/>
      <c r="Y126" s="40"/>
      <c r="Z126" s="40"/>
      <c r="AA126" s="40"/>
      <c r="AB126" s="40"/>
      <c r="AC126" s="40"/>
      <c r="AD126" s="40"/>
      <c r="AE126" s="40"/>
      <c r="AT126" s="19" t="s">
        <v>268</v>
      </c>
      <c r="AU126" s="19" t="s">
        <v>83</v>
      </c>
    </row>
    <row r="127" s="12" customFormat="1" ht="22.8" customHeight="1">
      <c r="A127" s="12"/>
      <c r="B127" s="214"/>
      <c r="C127" s="215"/>
      <c r="D127" s="216" t="s">
        <v>73</v>
      </c>
      <c r="E127" s="228" t="s">
        <v>266</v>
      </c>
      <c r="F127" s="228" t="s">
        <v>454</v>
      </c>
      <c r="G127" s="215"/>
      <c r="H127" s="215"/>
      <c r="I127" s="218"/>
      <c r="J127" s="229">
        <f>BK127</f>
        <v>0</v>
      </c>
      <c r="K127" s="215"/>
      <c r="L127" s="220"/>
      <c r="M127" s="221"/>
      <c r="N127" s="222"/>
      <c r="O127" s="222"/>
      <c r="P127" s="223">
        <f>SUM(P128:P132)</f>
        <v>0</v>
      </c>
      <c r="Q127" s="222"/>
      <c r="R127" s="223">
        <f>SUM(R128:R132)</f>
        <v>8.6219111999999996</v>
      </c>
      <c r="S127" s="222"/>
      <c r="T127" s="224">
        <f>SUM(T128:T132)</f>
        <v>0</v>
      </c>
      <c r="U127" s="12"/>
      <c r="V127" s="12"/>
      <c r="W127" s="12"/>
      <c r="X127" s="12"/>
      <c r="Y127" s="12"/>
      <c r="Z127" s="12"/>
      <c r="AA127" s="12"/>
      <c r="AB127" s="12"/>
      <c r="AC127" s="12"/>
      <c r="AD127" s="12"/>
      <c r="AE127" s="12"/>
      <c r="AR127" s="225" t="s">
        <v>81</v>
      </c>
      <c r="AT127" s="226" t="s">
        <v>73</v>
      </c>
      <c r="AU127" s="226" t="s">
        <v>81</v>
      </c>
      <c r="AY127" s="225" t="s">
        <v>259</v>
      </c>
      <c r="BK127" s="227">
        <f>SUM(BK128:BK132)</f>
        <v>0</v>
      </c>
    </row>
    <row r="128" s="2" customFormat="1" ht="21.75" customHeight="1">
      <c r="A128" s="40"/>
      <c r="B128" s="41"/>
      <c r="C128" s="230" t="s">
        <v>334</v>
      </c>
      <c r="D128" s="230" t="s">
        <v>261</v>
      </c>
      <c r="E128" s="231" t="s">
        <v>2167</v>
      </c>
      <c r="F128" s="232" t="s">
        <v>2168</v>
      </c>
      <c r="G128" s="233" t="s">
        <v>264</v>
      </c>
      <c r="H128" s="234">
        <v>4.5599999999999996</v>
      </c>
      <c r="I128" s="235"/>
      <c r="J128" s="236">
        <f>ROUND(I128*H128,2)</f>
        <v>0</v>
      </c>
      <c r="K128" s="232" t="s">
        <v>265</v>
      </c>
      <c r="L128" s="46"/>
      <c r="M128" s="237" t="s">
        <v>21</v>
      </c>
      <c r="N128" s="238" t="s">
        <v>46</v>
      </c>
      <c r="O128" s="86"/>
      <c r="P128" s="239">
        <f>O128*H128</f>
        <v>0</v>
      </c>
      <c r="Q128" s="239">
        <v>1.8907700000000001</v>
      </c>
      <c r="R128" s="239">
        <f>Q128*H128</f>
        <v>8.6219111999999996</v>
      </c>
      <c r="S128" s="239">
        <v>0</v>
      </c>
      <c r="T128" s="240">
        <f>S128*H128</f>
        <v>0</v>
      </c>
      <c r="U128" s="40"/>
      <c r="V128" s="40"/>
      <c r="W128" s="40"/>
      <c r="X128" s="40"/>
      <c r="Y128" s="40"/>
      <c r="Z128" s="40"/>
      <c r="AA128" s="40"/>
      <c r="AB128" s="40"/>
      <c r="AC128" s="40"/>
      <c r="AD128" s="40"/>
      <c r="AE128" s="40"/>
      <c r="AR128" s="241" t="s">
        <v>266</v>
      </c>
      <c r="AT128" s="241" t="s">
        <v>261</v>
      </c>
      <c r="AU128" s="241" t="s">
        <v>83</v>
      </c>
      <c r="AY128" s="19" t="s">
        <v>259</v>
      </c>
      <c r="BE128" s="242">
        <f>IF(N128="základní",J128,0)</f>
        <v>0</v>
      </c>
      <c r="BF128" s="242">
        <f>IF(N128="snížená",J128,0)</f>
        <v>0</v>
      </c>
      <c r="BG128" s="242">
        <f>IF(N128="zákl. přenesená",J128,0)</f>
        <v>0</v>
      </c>
      <c r="BH128" s="242">
        <f>IF(N128="sníž. přenesená",J128,0)</f>
        <v>0</v>
      </c>
      <c r="BI128" s="242">
        <f>IF(N128="nulová",J128,0)</f>
        <v>0</v>
      </c>
      <c r="BJ128" s="19" t="s">
        <v>83</v>
      </c>
      <c r="BK128" s="242">
        <f>ROUND(I128*H128,2)</f>
        <v>0</v>
      </c>
      <c r="BL128" s="19" t="s">
        <v>266</v>
      </c>
      <c r="BM128" s="241" t="s">
        <v>2169</v>
      </c>
    </row>
    <row r="129" s="2" customFormat="1">
      <c r="A129" s="40"/>
      <c r="B129" s="41"/>
      <c r="C129" s="42"/>
      <c r="D129" s="243" t="s">
        <v>268</v>
      </c>
      <c r="E129" s="42"/>
      <c r="F129" s="244" t="s">
        <v>2170</v>
      </c>
      <c r="G129" s="42"/>
      <c r="H129" s="42"/>
      <c r="I129" s="150"/>
      <c r="J129" s="42"/>
      <c r="K129" s="42"/>
      <c r="L129" s="46"/>
      <c r="M129" s="245"/>
      <c r="N129" s="246"/>
      <c r="O129" s="86"/>
      <c r="P129" s="86"/>
      <c r="Q129" s="86"/>
      <c r="R129" s="86"/>
      <c r="S129" s="86"/>
      <c r="T129" s="87"/>
      <c r="U129" s="40"/>
      <c r="V129" s="40"/>
      <c r="W129" s="40"/>
      <c r="X129" s="40"/>
      <c r="Y129" s="40"/>
      <c r="Z129" s="40"/>
      <c r="AA129" s="40"/>
      <c r="AB129" s="40"/>
      <c r="AC129" s="40"/>
      <c r="AD129" s="40"/>
      <c r="AE129" s="40"/>
      <c r="AT129" s="19" t="s">
        <v>268</v>
      </c>
      <c r="AU129" s="19" t="s">
        <v>83</v>
      </c>
    </row>
    <row r="130" s="14" customFormat="1">
      <c r="A130" s="14"/>
      <c r="B130" s="257"/>
      <c r="C130" s="258"/>
      <c r="D130" s="243" t="s">
        <v>270</v>
      </c>
      <c r="E130" s="259" t="s">
        <v>21</v>
      </c>
      <c r="F130" s="260" t="s">
        <v>2171</v>
      </c>
      <c r="G130" s="258"/>
      <c r="H130" s="261">
        <v>4.5599999999999996</v>
      </c>
      <c r="I130" s="262"/>
      <c r="J130" s="258"/>
      <c r="K130" s="258"/>
      <c r="L130" s="263"/>
      <c r="M130" s="264"/>
      <c r="N130" s="265"/>
      <c r="O130" s="265"/>
      <c r="P130" s="265"/>
      <c r="Q130" s="265"/>
      <c r="R130" s="265"/>
      <c r="S130" s="265"/>
      <c r="T130" s="266"/>
      <c r="U130" s="14"/>
      <c r="V130" s="14"/>
      <c r="W130" s="14"/>
      <c r="X130" s="14"/>
      <c r="Y130" s="14"/>
      <c r="Z130" s="14"/>
      <c r="AA130" s="14"/>
      <c r="AB130" s="14"/>
      <c r="AC130" s="14"/>
      <c r="AD130" s="14"/>
      <c r="AE130" s="14"/>
      <c r="AT130" s="267" t="s">
        <v>270</v>
      </c>
      <c r="AU130" s="267" t="s">
        <v>83</v>
      </c>
      <c r="AV130" s="14" t="s">
        <v>83</v>
      </c>
      <c r="AW130" s="14" t="s">
        <v>34</v>
      </c>
      <c r="AX130" s="14" t="s">
        <v>74</v>
      </c>
      <c r="AY130" s="267" t="s">
        <v>259</v>
      </c>
    </row>
    <row r="131" s="15" customFormat="1">
      <c r="A131" s="15"/>
      <c r="B131" s="268"/>
      <c r="C131" s="269"/>
      <c r="D131" s="243" t="s">
        <v>270</v>
      </c>
      <c r="E131" s="270" t="s">
        <v>21</v>
      </c>
      <c r="F131" s="271" t="s">
        <v>273</v>
      </c>
      <c r="G131" s="269"/>
      <c r="H131" s="272">
        <v>4.5599999999999996</v>
      </c>
      <c r="I131" s="273"/>
      <c r="J131" s="269"/>
      <c r="K131" s="269"/>
      <c r="L131" s="274"/>
      <c r="M131" s="275"/>
      <c r="N131" s="276"/>
      <c r="O131" s="276"/>
      <c r="P131" s="276"/>
      <c r="Q131" s="276"/>
      <c r="R131" s="276"/>
      <c r="S131" s="276"/>
      <c r="T131" s="277"/>
      <c r="U131" s="15"/>
      <c r="V131" s="15"/>
      <c r="W131" s="15"/>
      <c r="X131" s="15"/>
      <c r="Y131" s="15"/>
      <c r="Z131" s="15"/>
      <c r="AA131" s="15"/>
      <c r="AB131" s="15"/>
      <c r="AC131" s="15"/>
      <c r="AD131" s="15"/>
      <c r="AE131" s="15"/>
      <c r="AT131" s="278" t="s">
        <v>270</v>
      </c>
      <c r="AU131" s="278" t="s">
        <v>83</v>
      </c>
      <c r="AV131" s="15" t="s">
        <v>266</v>
      </c>
      <c r="AW131" s="15" t="s">
        <v>34</v>
      </c>
      <c r="AX131" s="15" t="s">
        <v>81</v>
      </c>
      <c r="AY131" s="278" t="s">
        <v>259</v>
      </c>
    </row>
    <row r="132" s="2" customFormat="1" ht="21.75" customHeight="1">
      <c r="A132" s="40"/>
      <c r="B132" s="41"/>
      <c r="C132" s="230" t="s">
        <v>340</v>
      </c>
      <c r="D132" s="230" t="s">
        <v>261</v>
      </c>
      <c r="E132" s="231" t="s">
        <v>2172</v>
      </c>
      <c r="F132" s="232" t="s">
        <v>2173</v>
      </c>
      <c r="G132" s="233" t="s">
        <v>264</v>
      </c>
      <c r="H132" s="234">
        <v>1.659</v>
      </c>
      <c r="I132" s="235"/>
      <c r="J132" s="236">
        <f>ROUND(I132*H132,2)</f>
        <v>0</v>
      </c>
      <c r="K132" s="232" t="s">
        <v>401</v>
      </c>
      <c r="L132" s="46"/>
      <c r="M132" s="237" t="s">
        <v>21</v>
      </c>
      <c r="N132" s="238" t="s">
        <v>46</v>
      </c>
      <c r="O132" s="86"/>
      <c r="P132" s="239">
        <f>O132*H132</f>
        <v>0</v>
      </c>
      <c r="Q132" s="239">
        <v>0</v>
      </c>
      <c r="R132" s="239">
        <f>Q132*H132</f>
        <v>0</v>
      </c>
      <c r="S132" s="239">
        <v>0</v>
      </c>
      <c r="T132" s="240">
        <f>S132*H132</f>
        <v>0</v>
      </c>
      <c r="U132" s="40"/>
      <c r="V132" s="40"/>
      <c r="W132" s="40"/>
      <c r="X132" s="40"/>
      <c r="Y132" s="40"/>
      <c r="Z132" s="40"/>
      <c r="AA132" s="40"/>
      <c r="AB132" s="40"/>
      <c r="AC132" s="40"/>
      <c r="AD132" s="40"/>
      <c r="AE132" s="40"/>
      <c r="AR132" s="241" t="s">
        <v>266</v>
      </c>
      <c r="AT132" s="241" t="s">
        <v>261</v>
      </c>
      <c r="AU132" s="241" t="s">
        <v>83</v>
      </c>
      <c r="AY132" s="19" t="s">
        <v>259</v>
      </c>
      <c r="BE132" s="242">
        <f>IF(N132="základní",J132,0)</f>
        <v>0</v>
      </c>
      <c r="BF132" s="242">
        <f>IF(N132="snížená",J132,0)</f>
        <v>0</v>
      </c>
      <c r="BG132" s="242">
        <f>IF(N132="zákl. přenesená",J132,0)</f>
        <v>0</v>
      </c>
      <c r="BH132" s="242">
        <f>IF(N132="sníž. přenesená",J132,0)</f>
        <v>0</v>
      </c>
      <c r="BI132" s="242">
        <f>IF(N132="nulová",J132,0)</f>
        <v>0</v>
      </c>
      <c r="BJ132" s="19" t="s">
        <v>83</v>
      </c>
      <c r="BK132" s="242">
        <f>ROUND(I132*H132,2)</f>
        <v>0</v>
      </c>
      <c r="BL132" s="19" t="s">
        <v>266</v>
      </c>
      <c r="BM132" s="241" t="s">
        <v>2174</v>
      </c>
    </row>
    <row r="133" s="12" customFormat="1" ht="22.8" customHeight="1">
      <c r="A133" s="12"/>
      <c r="B133" s="214"/>
      <c r="C133" s="215"/>
      <c r="D133" s="216" t="s">
        <v>73</v>
      </c>
      <c r="E133" s="228" t="s">
        <v>287</v>
      </c>
      <c r="F133" s="228" t="s">
        <v>2175</v>
      </c>
      <c r="G133" s="215"/>
      <c r="H133" s="215"/>
      <c r="I133" s="218"/>
      <c r="J133" s="229">
        <f>BK133</f>
        <v>0</v>
      </c>
      <c r="K133" s="215"/>
      <c r="L133" s="220"/>
      <c r="M133" s="221"/>
      <c r="N133" s="222"/>
      <c r="O133" s="222"/>
      <c r="P133" s="223">
        <f>SUM(P134:P135)</f>
        <v>0</v>
      </c>
      <c r="Q133" s="222"/>
      <c r="R133" s="223">
        <f>SUM(R134:R135)</f>
        <v>1.161</v>
      </c>
      <c r="S133" s="222"/>
      <c r="T133" s="224">
        <f>SUM(T134:T135)</f>
        <v>0</v>
      </c>
      <c r="U133" s="12"/>
      <c r="V133" s="12"/>
      <c r="W133" s="12"/>
      <c r="X133" s="12"/>
      <c r="Y133" s="12"/>
      <c r="Z133" s="12"/>
      <c r="AA133" s="12"/>
      <c r="AB133" s="12"/>
      <c r="AC133" s="12"/>
      <c r="AD133" s="12"/>
      <c r="AE133" s="12"/>
      <c r="AR133" s="225" t="s">
        <v>81</v>
      </c>
      <c r="AT133" s="226" t="s">
        <v>73</v>
      </c>
      <c r="AU133" s="226" t="s">
        <v>81</v>
      </c>
      <c r="AY133" s="225" t="s">
        <v>259</v>
      </c>
      <c r="BK133" s="227">
        <f>SUM(BK134:BK135)</f>
        <v>0</v>
      </c>
    </row>
    <row r="134" s="2" customFormat="1" ht="33" customHeight="1">
      <c r="A134" s="40"/>
      <c r="B134" s="41"/>
      <c r="C134" s="230" t="s">
        <v>8</v>
      </c>
      <c r="D134" s="230" t="s">
        <v>261</v>
      </c>
      <c r="E134" s="231" t="s">
        <v>2176</v>
      </c>
      <c r="F134" s="232" t="s">
        <v>2177</v>
      </c>
      <c r="G134" s="233" t="s">
        <v>358</v>
      </c>
      <c r="H134" s="234">
        <v>3</v>
      </c>
      <c r="I134" s="235"/>
      <c r="J134" s="236">
        <f>ROUND(I134*H134,2)</f>
        <v>0</v>
      </c>
      <c r="K134" s="232" t="s">
        <v>265</v>
      </c>
      <c r="L134" s="46"/>
      <c r="M134" s="237" t="s">
        <v>21</v>
      </c>
      <c r="N134" s="238" t="s">
        <v>46</v>
      </c>
      <c r="O134" s="86"/>
      <c r="P134" s="239">
        <f>O134*H134</f>
        <v>0</v>
      </c>
      <c r="Q134" s="239">
        <v>0.38700000000000001</v>
      </c>
      <c r="R134" s="239">
        <f>Q134*H134</f>
        <v>1.161</v>
      </c>
      <c r="S134" s="239">
        <v>0</v>
      </c>
      <c r="T134" s="240">
        <f>S134*H134</f>
        <v>0</v>
      </c>
      <c r="U134" s="40"/>
      <c r="V134" s="40"/>
      <c r="W134" s="40"/>
      <c r="X134" s="40"/>
      <c r="Y134" s="40"/>
      <c r="Z134" s="40"/>
      <c r="AA134" s="40"/>
      <c r="AB134" s="40"/>
      <c r="AC134" s="40"/>
      <c r="AD134" s="40"/>
      <c r="AE134" s="40"/>
      <c r="AR134" s="241" t="s">
        <v>266</v>
      </c>
      <c r="AT134" s="241" t="s">
        <v>261</v>
      </c>
      <c r="AU134" s="241" t="s">
        <v>83</v>
      </c>
      <c r="AY134" s="19" t="s">
        <v>259</v>
      </c>
      <c r="BE134" s="242">
        <f>IF(N134="základní",J134,0)</f>
        <v>0</v>
      </c>
      <c r="BF134" s="242">
        <f>IF(N134="snížená",J134,0)</f>
        <v>0</v>
      </c>
      <c r="BG134" s="242">
        <f>IF(N134="zákl. přenesená",J134,0)</f>
        <v>0</v>
      </c>
      <c r="BH134" s="242">
        <f>IF(N134="sníž. přenesená",J134,0)</f>
        <v>0</v>
      </c>
      <c r="BI134" s="242">
        <f>IF(N134="nulová",J134,0)</f>
        <v>0</v>
      </c>
      <c r="BJ134" s="19" t="s">
        <v>83</v>
      </c>
      <c r="BK134" s="242">
        <f>ROUND(I134*H134,2)</f>
        <v>0</v>
      </c>
      <c r="BL134" s="19" t="s">
        <v>266</v>
      </c>
      <c r="BM134" s="241" t="s">
        <v>2178</v>
      </c>
    </row>
    <row r="135" s="14" customFormat="1">
      <c r="A135" s="14"/>
      <c r="B135" s="257"/>
      <c r="C135" s="258"/>
      <c r="D135" s="243" t="s">
        <v>270</v>
      </c>
      <c r="E135" s="259" t="s">
        <v>21</v>
      </c>
      <c r="F135" s="260" t="s">
        <v>2179</v>
      </c>
      <c r="G135" s="258"/>
      <c r="H135" s="261">
        <v>3</v>
      </c>
      <c r="I135" s="262"/>
      <c r="J135" s="258"/>
      <c r="K135" s="258"/>
      <c r="L135" s="263"/>
      <c r="M135" s="264"/>
      <c r="N135" s="265"/>
      <c r="O135" s="265"/>
      <c r="P135" s="265"/>
      <c r="Q135" s="265"/>
      <c r="R135" s="265"/>
      <c r="S135" s="265"/>
      <c r="T135" s="266"/>
      <c r="U135" s="14"/>
      <c r="V135" s="14"/>
      <c r="W135" s="14"/>
      <c r="X135" s="14"/>
      <c r="Y135" s="14"/>
      <c r="Z135" s="14"/>
      <c r="AA135" s="14"/>
      <c r="AB135" s="14"/>
      <c r="AC135" s="14"/>
      <c r="AD135" s="14"/>
      <c r="AE135" s="14"/>
      <c r="AT135" s="267" t="s">
        <v>270</v>
      </c>
      <c r="AU135" s="267" t="s">
        <v>83</v>
      </c>
      <c r="AV135" s="14" t="s">
        <v>83</v>
      </c>
      <c r="AW135" s="14" t="s">
        <v>34</v>
      </c>
      <c r="AX135" s="14" t="s">
        <v>81</v>
      </c>
      <c r="AY135" s="267" t="s">
        <v>259</v>
      </c>
    </row>
    <row r="136" s="12" customFormat="1" ht="22.8" customHeight="1">
      <c r="A136" s="12"/>
      <c r="B136" s="214"/>
      <c r="C136" s="215"/>
      <c r="D136" s="216" t="s">
        <v>73</v>
      </c>
      <c r="E136" s="228" t="s">
        <v>303</v>
      </c>
      <c r="F136" s="228" t="s">
        <v>1815</v>
      </c>
      <c r="G136" s="215"/>
      <c r="H136" s="215"/>
      <c r="I136" s="218"/>
      <c r="J136" s="229">
        <f>BK136</f>
        <v>0</v>
      </c>
      <c r="K136" s="215"/>
      <c r="L136" s="220"/>
      <c r="M136" s="221"/>
      <c r="N136" s="222"/>
      <c r="O136" s="222"/>
      <c r="P136" s="223">
        <f>SUM(P137:P151)</f>
        <v>0</v>
      </c>
      <c r="Q136" s="222"/>
      <c r="R136" s="223">
        <f>SUM(R137:R151)</f>
        <v>17.345839999999995</v>
      </c>
      <c r="S136" s="222"/>
      <c r="T136" s="224">
        <f>SUM(T137:T151)</f>
        <v>0</v>
      </c>
      <c r="U136" s="12"/>
      <c r="V136" s="12"/>
      <c r="W136" s="12"/>
      <c r="X136" s="12"/>
      <c r="Y136" s="12"/>
      <c r="Z136" s="12"/>
      <c r="AA136" s="12"/>
      <c r="AB136" s="12"/>
      <c r="AC136" s="12"/>
      <c r="AD136" s="12"/>
      <c r="AE136" s="12"/>
      <c r="AR136" s="225" t="s">
        <v>81</v>
      </c>
      <c r="AT136" s="226" t="s">
        <v>73</v>
      </c>
      <c r="AU136" s="226" t="s">
        <v>81</v>
      </c>
      <c r="AY136" s="225" t="s">
        <v>259</v>
      </c>
      <c r="BK136" s="227">
        <f>SUM(BK137:BK151)</f>
        <v>0</v>
      </c>
    </row>
    <row r="137" s="2" customFormat="1" ht="33" customHeight="1">
      <c r="A137" s="40"/>
      <c r="B137" s="41"/>
      <c r="C137" s="230" t="s">
        <v>355</v>
      </c>
      <c r="D137" s="230" t="s">
        <v>261</v>
      </c>
      <c r="E137" s="231" t="s">
        <v>2180</v>
      </c>
      <c r="F137" s="232" t="s">
        <v>2181</v>
      </c>
      <c r="G137" s="233" t="s">
        <v>449</v>
      </c>
      <c r="H137" s="234">
        <v>1</v>
      </c>
      <c r="I137" s="235"/>
      <c r="J137" s="236">
        <f>ROUND(I137*H137,2)</f>
        <v>0</v>
      </c>
      <c r="K137" s="232" t="s">
        <v>265</v>
      </c>
      <c r="L137" s="46"/>
      <c r="M137" s="237" t="s">
        <v>21</v>
      </c>
      <c r="N137" s="238" t="s">
        <v>46</v>
      </c>
      <c r="O137" s="86"/>
      <c r="P137" s="239">
        <f>O137*H137</f>
        <v>0</v>
      </c>
      <c r="Q137" s="239">
        <v>0.0012800000000000001</v>
      </c>
      <c r="R137" s="239">
        <f>Q137*H137</f>
        <v>0.0012800000000000001</v>
      </c>
      <c r="S137" s="239">
        <v>0</v>
      </c>
      <c r="T137" s="240">
        <f>S137*H137</f>
        <v>0</v>
      </c>
      <c r="U137" s="40"/>
      <c r="V137" s="40"/>
      <c r="W137" s="40"/>
      <c r="X137" s="40"/>
      <c r="Y137" s="40"/>
      <c r="Z137" s="40"/>
      <c r="AA137" s="40"/>
      <c r="AB137" s="40"/>
      <c r="AC137" s="40"/>
      <c r="AD137" s="40"/>
      <c r="AE137" s="40"/>
      <c r="AR137" s="241" t="s">
        <v>266</v>
      </c>
      <c r="AT137" s="241" t="s">
        <v>261</v>
      </c>
      <c r="AU137" s="241" t="s">
        <v>83</v>
      </c>
      <c r="AY137" s="19" t="s">
        <v>259</v>
      </c>
      <c r="BE137" s="242">
        <f>IF(N137="základní",J137,0)</f>
        <v>0</v>
      </c>
      <c r="BF137" s="242">
        <f>IF(N137="snížená",J137,0)</f>
        <v>0</v>
      </c>
      <c r="BG137" s="242">
        <f>IF(N137="zákl. přenesená",J137,0)</f>
        <v>0</v>
      </c>
      <c r="BH137" s="242">
        <f>IF(N137="sníž. přenesená",J137,0)</f>
        <v>0</v>
      </c>
      <c r="BI137" s="242">
        <f>IF(N137="nulová",J137,0)</f>
        <v>0</v>
      </c>
      <c r="BJ137" s="19" t="s">
        <v>83</v>
      </c>
      <c r="BK137" s="242">
        <f>ROUND(I137*H137,2)</f>
        <v>0</v>
      </c>
      <c r="BL137" s="19" t="s">
        <v>266</v>
      </c>
      <c r="BM137" s="241" t="s">
        <v>2182</v>
      </c>
    </row>
    <row r="138" s="2" customFormat="1">
      <c r="A138" s="40"/>
      <c r="B138" s="41"/>
      <c r="C138" s="42"/>
      <c r="D138" s="243" t="s">
        <v>268</v>
      </c>
      <c r="E138" s="42"/>
      <c r="F138" s="244" t="s">
        <v>2183</v>
      </c>
      <c r="G138" s="42"/>
      <c r="H138" s="42"/>
      <c r="I138" s="150"/>
      <c r="J138" s="42"/>
      <c r="K138" s="42"/>
      <c r="L138" s="46"/>
      <c r="M138" s="245"/>
      <c r="N138" s="246"/>
      <c r="O138" s="86"/>
      <c r="P138" s="86"/>
      <c r="Q138" s="86"/>
      <c r="R138" s="86"/>
      <c r="S138" s="86"/>
      <c r="T138" s="87"/>
      <c r="U138" s="40"/>
      <c r="V138" s="40"/>
      <c r="W138" s="40"/>
      <c r="X138" s="40"/>
      <c r="Y138" s="40"/>
      <c r="Z138" s="40"/>
      <c r="AA138" s="40"/>
      <c r="AB138" s="40"/>
      <c r="AC138" s="40"/>
      <c r="AD138" s="40"/>
      <c r="AE138" s="40"/>
      <c r="AT138" s="19" t="s">
        <v>268</v>
      </c>
      <c r="AU138" s="19" t="s">
        <v>83</v>
      </c>
    </row>
    <row r="139" s="2" customFormat="1" ht="33" customHeight="1">
      <c r="A139" s="40"/>
      <c r="B139" s="41"/>
      <c r="C139" s="230" t="s">
        <v>365</v>
      </c>
      <c r="D139" s="230" t="s">
        <v>261</v>
      </c>
      <c r="E139" s="231" t="s">
        <v>2184</v>
      </c>
      <c r="F139" s="232" t="s">
        <v>2185</v>
      </c>
      <c r="G139" s="233" t="s">
        <v>449</v>
      </c>
      <c r="H139" s="234">
        <v>5</v>
      </c>
      <c r="I139" s="235"/>
      <c r="J139" s="236">
        <f>ROUND(I139*H139,2)</f>
        <v>0</v>
      </c>
      <c r="K139" s="232" t="s">
        <v>265</v>
      </c>
      <c r="L139" s="46"/>
      <c r="M139" s="237" t="s">
        <v>21</v>
      </c>
      <c r="N139" s="238" t="s">
        <v>46</v>
      </c>
      <c r="O139" s="86"/>
      <c r="P139" s="239">
        <f>O139*H139</f>
        <v>0</v>
      </c>
      <c r="Q139" s="239">
        <v>0.0017799999999999999</v>
      </c>
      <c r="R139" s="239">
        <f>Q139*H139</f>
        <v>0.0088999999999999999</v>
      </c>
      <c r="S139" s="239">
        <v>0</v>
      </c>
      <c r="T139" s="240">
        <f>S139*H139</f>
        <v>0</v>
      </c>
      <c r="U139" s="40"/>
      <c r="V139" s="40"/>
      <c r="W139" s="40"/>
      <c r="X139" s="40"/>
      <c r="Y139" s="40"/>
      <c r="Z139" s="40"/>
      <c r="AA139" s="40"/>
      <c r="AB139" s="40"/>
      <c r="AC139" s="40"/>
      <c r="AD139" s="40"/>
      <c r="AE139" s="40"/>
      <c r="AR139" s="241" t="s">
        <v>266</v>
      </c>
      <c r="AT139" s="241" t="s">
        <v>261</v>
      </c>
      <c r="AU139" s="241" t="s">
        <v>83</v>
      </c>
      <c r="AY139" s="19" t="s">
        <v>259</v>
      </c>
      <c r="BE139" s="242">
        <f>IF(N139="základní",J139,0)</f>
        <v>0</v>
      </c>
      <c r="BF139" s="242">
        <f>IF(N139="snížená",J139,0)</f>
        <v>0</v>
      </c>
      <c r="BG139" s="242">
        <f>IF(N139="zákl. přenesená",J139,0)</f>
        <v>0</v>
      </c>
      <c r="BH139" s="242">
        <f>IF(N139="sníž. přenesená",J139,0)</f>
        <v>0</v>
      </c>
      <c r="BI139" s="242">
        <f>IF(N139="nulová",J139,0)</f>
        <v>0</v>
      </c>
      <c r="BJ139" s="19" t="s">
        <v>83</v>
      </c>
      <c r="BK139" s="242">
        <f>ROUND(I139*H139,2)</f>
        <v>0</v>
      </c>
      <c r="BL139" s="19" t="s">
        <v>266</v>
      </c>
      <c r="BM139" s="241" t="s">
        <v>2186</v>
      </c>
    </row>
    <row r="140" s="2" customFormat="1">
      <c r="A140" s="40"/>
      <c r="B140" s="41"/>
      <c r="C140" s="42"/>
      <c r="D140" s="243" t="s">
        <v>268</v>
      </c>
      <c r="E140" s="42"/>
      <c r="F140" s="244" t="s">
        <v>2183</v>
      </c>
      <c r="G140" s="42"/>
      <c r="H140" s="42"/>
      <c r="I140" s="150"/>
      <c r="J140" s="42"/>
      <c r="K140" s="42"/>
      <c r="L140" s="46"/>
      <c r="M140" s="245"/>
      <c r="N140" s="246"/>
      <c r="O140" s="86"/>
      <c r="P140" s="86"/>
      <c r="Q140" s="86"/>
      <c r="R140" s="86"/>
      <c r="S140" s="86"/>
      <c r="T140" s="87"/>
      <c r="U140" s="40"/>
      <c r="V140" s="40"/>
      <c r="W140" s="40"/>
      <c r="X140" s="40"/>
      <c r="Y140" s="40"/>
      <c r="Z140" s="40"/>
      <c r="AA140" s="40"/>
      <c r="AB140" s="40"/>
      <c r="AC140" s="40"/>
      <c r="AD140" s="40"/>
      <c r="AE140" s="40"/>
      <c r="AT140" s="19" t="s">
        <v>268</v>
      </c>
      <c r="AU140" s="19" t="s">
        <v>83</v>
      </c>
    </row>
    <row r="141" s="2" customFormat="1" ht="33" customHeight="1">
      <c r="A141" s="40"/>
      <c r="B141" s="41"/>
      <c r="C141" s="230" t="s">
        <v>369</v>
      </c>
      <c r="D141" s="230" t="s">
        <v>261</v>
      </c>
      <c r="E141" s="231" t="s">
        <v>2187</v>
      </c>
      <c r="F141" s="232" t="s">
        <v>2188</v>
      </c>
      <c r="G141" s="233" t="s">
        <v>449</v>
      </c>
      <c r="H141" s="234">
        <v>33</v>
      </c>
      <c r="I141" s="235"/>
      <c r="J141" s="236">
        <f>ROUND(I141*H141,2)</f>
        <v>0</v>
      </c>
      <c r="K141" s="232" t="s">
        <v>265</v>
      </c>
      <c r="L141" s="46"/>
      <c r="M141" s="237" t="s">
        <v>21</v>
      </c>
      <c r="N141" s="238" t="s">
        <v>46</v>
      </c>
      <c r="O141" s="86"/>
      <c r="P141" s="239">
        <f>O141*H141</f>
        <v>0</v>
      </c>
      <c r="Q141" s="239">
        <v>0.0026800000000000001</v>
      </c>
      <c r="R141" s="239">
        <f>Q141*H141</f>
        <v>0.088440000000000005</v>
      </c>
      <c r="S141" s="239">
        <v>0</v>
      </c>
      <c r="T141" s="240">
        <f>S141*H141</f>
        <v>0</v>
      </c>
      <c r="U141" s="40"/>
      <c r="V141" s="40"/>
      <c r="W141" s="40"/>
      <c r="X141" s="40"/>
      <c r="Y141" s="40"/>
      <c r="Z141" s="40"/>
      <c r="AA141" s="40"/>
      <c r="AB141" s="40"/>
      <c r="AC141" s="40"/>
      <c r="AD141" s="40"/>
      <c r="AE141" s="40"/>
      <c r="AR141" s="241" t="s">
        <v>266</v>
      </c>
      <c r="AT141" s="241" t="s">
        <v>261</v>
      </c>
      <c r="AU141" s="241" t="s">
        <v>83</v>
      </c>
      <c r="AY141" s="19" t="s">
        <v>259</v>
      </c>
      <c r="BE141" s="242">
        <f>IF(N141="základní",J141,0)</f>
        <v>0</v>
      </c>
      <c r="BF141" s="242">
        <f>IF(N141="snížená",J141,0)</f>
        <v>0</v>
      </c>
      <c r="BG141" s="242">
        <f>IF(N141="zákl. přenesená",J141,0)</f>
        <v>0</v>
      </c>
      <c r="BH141" s="242">
        <f>IF(N141="sníž. přenesená",J141,0)</f>
        <v>0</v>
      </c>
      <c r="BI141" s="242">
        <f>IF(N141="nulová",J141,0)</f>
        <v>0</v>
      </c>
      <c r="BJ141" s="19" t="s">
        <v>83</v>
      </c>
      <c r="BK141" s="242">
        <f>ROUND(I141*H141,2)</f>
        <v>0</v>
      </c>
      <c r="BL141" s="19" t="s">
        <v>266</v>
      </c>
      <c r="BM141" s="241" t="s">
        <v>2189</v>
      </c>
    </row>
    <row r="142" s="2" customFormat="1">
      <c r="A142" s="40"/>
      <c r="B142" s="41"/>
      <c r="C142" s="42"/>
      <c r="D142" s="243" t="s">
        <v>268</v>
      </c>
      <c r="E142" s="42"/>
      <c r="F142" s="244" t="s">
        <v>2183</v>
      </c>
      <c r="G142" s="42"/>
      <c r="H142" s="42"/>
      <c r="I142" s="150"/>
      <c r="J142" s="42"/>
      <c r="K142" s="42"/>
      <c r="L142" s="46"/>
      <c r="M142" s="245"/>
      <c r="N142" s="246"/>
      <c r="O142" s="86"/>
      <c r="P142" s="86"/>
      <c r="Q142" s="86"/>
      <c r="R142" s="86"/>
      <c r="S142" s="86"/>
      <c r="T142" s="87"/>
      <c r="U142" s="40"/>
      <c r="V142" s="40"/>
      <c r="W142" s="40"/>
      <c r="X142" s="40"/>
      <c r="Y142" s="40"/>
      <c r="Z142" s="40"/>
      <c r="AA142" s="40"/>
      <c r="AB142" s="40"/>
      <c r="AC142" s="40"/>
      <c r="AD142" s="40"/>
      <c r="AE142" s="40"/>
      <c r="AT142" s="19" t="s">
        <v>268</v>
      </c>
      <c r="AU142" s="19" t="s">
        <v>83</v>
      </c>
    </row>
    <row r="143" s="2" customFormat="1" ht="44.25" customHeight="1">
      <c r="A143" s="40"/>
      <c r="B143" s="41"/>
      <c r="C143" s="230" t="s">
        <v>375</v>
      </c>
      <c r="D143" s="230" t="s">
        <v>261</v>
      </c>
      <c r="E143" s="231" t="s">
        <v>2190</v>
      </c>
      <c r="F143" s="232" t="s">
        <v>2191</v>
      </c>
      <c r="G143" s="233" t="s">
        <v>2019</v>
      </c>
      <c r="H143" s="234">
        <v>1</v>
      </c>
      <c r="I143" s="235"/>
      <c r="J143" s="236">
        <f>ROUND(I143*H143,2)</f>
        <v>0</v>
      </c>
      <c r="K143" s="232" t="s">
        <v>401</v>
      </c>
      <c r="L143" s="46"/>
      <c r="M143" s="237" t="s">
        <v>21</v>
      </c>
      <c r="N143" s="238" t="s">
        <v>46</v>
      </c>
      <c r="O143" s="86"/>
      <c r="P143" s="239">
        <f>O143*H143</f>
        <v>0</v>
      </c>
      <c r="Q143" s="239">
        <v>0.71809999999999996</v>
      </c>
      <c r="R143" s="239">
        <f>Q143*H143</f>
        <v>0.71809999999999996</v>
      </c>
      <c r="S143" s="239">
        <v>0</v>
      </c>
      <c r="T143" s="240">
        <f>S143*H143</f>
        <v>0</v>
      </c>
      <c r="U143" s="40"/>
      <c r="V143" s="40"/>
      <c r="W143" s="40"/>
      <c r="X143" s="40"/>
      <c r="Y143" s="40"/>
      <c r="Z143" s="40"/>
      <c r="AA143" s="40"/>
      <c r="AB143" s="40"/>
      <c r="AC143" s="40"/>
      <c r="AD143" s="40"/>
      <c r="AE143" s="40"/>
      <c r="AR143" s="241" t="s">
        <v>266</v>
      </c>
      <c r="AT143" s="241" t="s">
        <v>261</v>
      </c>
      <c r="AU143" s="241" t="s">
        <v>83</v>
      </c>
      <c r="AY143" s="19" t="s">
        <v>259</v>
      </c>
      <c r="BE143" s="242">
        <f>IF(N143="základní",J143,0)</f>
        <v>0</v>
      </c>
      <c r="BF143" s="242">
        <f>IF(N143="snížená",J143,0)</f>
        <v>0</v>
      </c>
      <c r="BG143" s="242">
        <f>IF(N143="zákl. přenesená",J143,0)</f>
        <v>0</v>
      </c>
      <c r="BH143" s="242">
        <f>IF(N143="sníž. přenesená",J143,0)</f>
        <v>0</v>
      </c>
      <c r="BI143" s="242">
        <f>IF(N143="nulová",J143,0)</f>
        <v>0</v>
      </c>
      <c r="BJ143" s="19" t="s">
        <v>83</v>
      </c>
      <c r="BK143" s="242">
        <f>ROUND(I143*H143,2)</f>
        <v>0</v>
      </c>
      <c r="BL143" s="19" t="s">
        <v>266</v>
      </c>
      <c r="BM143" s="241" t="s">
        <v>2192</v>
      </c>
    </row>
    <row r="144" s="2" customFormat="1" ht="44.25" customHeight="1">
      <c r="A144" s="40"/>
      <c r="B144" s="41"/>
      <c r="C144" s="230" t="s">
        <v>381</v>
      </c>
      <c r="D144" s="230" t="s">
        <v>261</v>
      </c>
      <c r="E144" s="231" t="s">
        <v>2193</v>
      </c>
      <c r="F144" s="232" t="s">
        <v>2194</v>
      </c>
      <c r="G144" s="233" t="s">
        <v>432</v>
      </c>
      <c r="H144" s="234">
        <v>1</v>
      </c>
      <c r="I144" s="235"/>
      <c r="J144" s="236">
        <f>ROUND(I144*H144,2)</f>
        <v>0</v>
      </c>
      <c r="K144" s="232" t="s">
        <v>401</v>
      </c>
      <c r="L144" s="46"/>
      <c r="M144" s="237" t="s">
        <v>21</v>
      </c>
      <c r="N144" s="238" t="s">
        <v>46</v>
      </c>
      <c r="O144" s="86"/>
      <c r="P144" s="239">
        <f>O144*H144</f>
        <v>0</v>
      </c>
      <c r="Q144" s="239">
        <v>16.049019999999999</v>
      </c>
      <c r="R144" s="239">
        <f>Q144*H144</f>
        <v>16.049019999999999</v>
      </c>
      <c r="S144" s="239">
        <v>0</v>
      </c>
      <c r="T144" s="240">
        <f>S144*H144</f>
        <v>0</v>
      </c>
      <c r="U144" s="40"/>
      <c r="V144" s="40"/>
      <c r="W144" s="40"/>
      <c r="X144" s="40"/>
      <c r="Y144" s="40"/>
      <c r="Z144" s="40"/>
      <c r="AA144" s="40"/>
      <c r="AB144" s="40"/>
      <c r="AC144" s="40"/>
      <c r="AD144" s="40"/>
      <c r="AE144" s="40"/>
      <c r="AR144" s="241" t="s">
        <v>266</v>
      </c>
      <c r="AT144" s="241" t="s">
        <v>261</v>
      </c>
      <c r="AU144" s="241" t="s">
        <v>83</v>
      </c>
      <c r="AY144" s="19" t="s">
        <v>259</v>
      </c>
      <c r="BE144" s="242">
        <f>IF(N144="základní",J144,0)</f>
        <v>0</v>
      </c>
      <c r="BF144" s="242">
        <f>IF(N144="snížená",J144,0)</f>
        <v>0</v>
      </c>
      <c r="BG144" s="242">
        <f>IF(N144="zákl. přenesená",J144,0)</f>
        <v>0</v>
      </c>
      <c r="BH144" s="242">
        <f>IF(N144="sníž. přenesená",J144,0)</f>
        <v>0</v>
      </c>
      <c r="BI144" s="242">
        <f>IF(N144="nulová",J144,0)</f>
        <v>0</v>
      </c>
      <c r="BJ144" s="19" t="s">
        <v>83</v>
      </c>
      <c r="BK144" s="242">
        <f>ROUND(I144*H144,2)</f>
        <v>0</v>
      </c>
      <c r="BL144" s="19" t="s">
        <v>266</v>
      </c>
      <c r="BM144" s="241" t="s">
        <v>2195</v>
      </c>
    </row>
    <row r="145" s="2" customFormat="1" ht="16.5" customHeight="1">
      <c r="A145" s="40"/>
      <c r="B145" s="41"/>
      <c r="C145" s="230" t="s">
        <v>7</v>
      </c>
      <c r="D145" s="230" t="s">
        <v>261</v>
      </c>
      <c r="E145" s="231" t="s">
        <v>2196</v>
      </c>
      <c r="F145" s="232" t="s">
        <v>2197</v>
      </c>
      <c r="G145" s="233" t="s">
        <v>2019</v>
      </c>
      <c r="H145" s="234">
        <v>1</v>
      </c>
      <c r="I145" s="235"/>
      <c r="J145" s="236">
        <f>ROUND(I145*H145,2)</f>
        <v>0</v>
      </c>
      <c r="K145" s="232" t="s">
        <v>401</v>
      </c>
      <c r="L145" s="46"/>
      <c r="M145" s="237" t="s">
        <v>21</v>
      </c>
      <c r="N145" s="238" t="s">
        <v>46</v>
      </c>
      <c r="O145" s="86"/>
      <c r="P145" s="239">
        <f>O145*H145</f>
        <v>0</v>
      </c>
      <c r="Q145" s="239">
        <v>0.27560000000000001</v>
      </c>
      <c r="R145" s="239">
        <f>Q145*H145</f>
        <v>0.27560000000000001</v>
      </c>
      <c r="S145" s="239">
        <v>0</v>
      </c>
      <c r="T145" s="240">
        <f>S145*H145</f>
        <v>0</v>
      </c>
      <c r="U145" s="40"/>
      <c r="V145" s="40"/>
      <c r="W145" s="40"/>
      <c r="X145" s="40"/>
      <c r="Y145" s="40"/>
      <c r="Z145" s="40"/>
      <c r="AA145" s="40"/>
      <c r="AB145" s="40"/>
      <c r="AC145" s="40"/>
      <c r="AD145" s="40"/>
      <c r="AE145" s="40"/>
      <c r="AR145" s="241" t="s">
        <v>266</v>
      </c>
      <c r="AT145" s="241" t="s">
        <v>261</v>
      </c>
      <c r="AU145" s="241" t="s">
        <v>83</v>
      </c>
      <c r="AY145" s="19" t="s">
        <v>259</v>
      </c>
      <c r="BE145" s="242">
        <f>IF(N145="základní",J145,0)</f>
        <v>0</v>
      </c>
      <c r="BF145" s="242">
        <f>IF(N145="snížená",J145,0)</f>
        <v>0</v>
      </c>
      <c r="BG145" s="242">
        <f>IF(N145="zákl. přenesená",J145,0)</f>
        <v>0</v>
      </c>
      <c r="BH145" s="242">
        <f>IF(N145="sníž. přenesená",J145,0)</f>
        <v>0</v>
      </c>
      <c r="BI145" s="242">
        <f>IF(N145="nulová",J145,0)</f>
        <v>0</v>
      </c>
      <c r="BJ145" s="19" t="s">
        <v>83</v>
      </c>
      <c r="BK145" s="242">
        <f>ROUND(I145*H145,2)</f>
        <v>0</v>
      </c>
      <c r="BL145" s="19" t="s">
        <v>266</v>
      </c>
      <c r="BM145" s="241" t="s">
        <v>2198</v>
      </c>
    </row>
    <row r="146" s="2" customFormat="1" ht="16.5" customHeight="1">
      <c r="A146" s="40"/>
      <c r="B146" s="41"/>
      <c r="C146" s="280" t="s">
        <v>393</v>
      </c>
      <c r="D146" s="280" t="s">
        <v>438</v>
      </c>
      <c r="E146" s="281" t="s">
        <v>2199</v>
      </c>
      <c r="F146" s="282" t="s">
        <v>2200</v>
      </c>
      <c r="G146" s="283" t="s">
        <v>358</v>
      </c>
      <c r="H146" s="284">
        <v>7</v>
      </c>
      <c r="I146" s="285"/>
      <c r="J146" s="286">
        <f>ROUND(I146*H146,2)</f>
        <v>0</v>
      </c>
      <c r="K146" s="282" t="s">
        <v>265</v>
      </c>
      <c r="L146" s="287"/>
      <c r="M146" s="288" t="s">
        <v>21</v>
      </c>
      <c r="N146" s="289" t="s">
        <v>46</v>
      </c>
      <c r="O146" s="86"/>
      <c r="P146" s="239">
        <f>O146*H146</f>
        <v>0</v>
      </c>
      <c r="Q146" s="239">
        <v>0.00029999999999999997</v>
      </c>
      <c r="R146" s="239">
        <f>Q146*H146</f>
        <v>0.0020999999999999999</v>
      </c>
      <c r="S146" s="239">
        <v>0</v>
      </c>
      <c r="T146" s="240">
        <f>S146*H146</f>
        <v>0</v>
      </c>
      <c r="U146" s="40"/>
      <c r="V146" s="40"/>
      <c r="W146" s="40"/>
      <c r="X146" s="40"/>
      <c r="Y146" s="40"/>
      <c r="Z146" s="40"/>
      <c r="AA146" s="40"/>
      <c r="AB146" s="40"/>
      <c r="AC146" s="40"/>
      <c r="AD146" s="40"/>
      <c r="AE146" s="40"/>
      <c r="AR146" s="241" t="s">
        <v>303</v>
      </c>
      <c r="AT146" s="241" t="s">
        <v>438</v>
      </c>
      <c r="AU146" s="241" t="s">
        <v>83</v>
      </c>
      <c r="AY146" s="19" t="s">
        <v>259</v>
      </c>
      <c r="BE146" s="242">
        <f>IF(N146="základní",J146,0)</f>
        <v>0</v>
      </c>
      <c r="BF146" s="242">
        <f>IF(N146="snížená",J146,0)</f>
        <v>0</v>
      </c>
      <c r="BG146" s="242">
        <f>IF(N146="zákl. přenesená",J146,0)</f>
        <v>0</v>
      </c>
      <c r="BH146" s="242">
        <f>IF(N146="sníž. přenesená",J146,0)</f>
        <v>0</v>
      </c>
      <c r="BI146" s="242">
        <f>IF(N146="nulová",J146,0)</f>
        <v>0</v>
      </c>
      <c r="BJ146" s="19" t="s">
        <v>83</v>
      </c>
      <c r="BK146" s="242">
        <f>ROUND(I146*H146,2)</f>
        <v>0</v>
      </c>
      <c r="BL146" s="19" t="s">
        <v>266</v>
      </c>
      <c r="BM146" s="241" t="s">
        <v>2201</v>
      </c>
    </row>
    <row r="147" s="2" customFormat="1" ht="16.5" customHeight="1">
      <c r="A147" s="40"/>
      <c r="B147" s="41"/>
      <c r="C147" s="230" t="s">
        <v>398</v>
      </c>
      <c r="D147" s="230" t="s">
        <v>261</v>
      </c>
      <c r="E147" s="231" t="s">
        <v>2202</v>
      </c>
      <c r="F147" s="232" t="s">
        <v>2203</v>
      </c>
      <c r="G147" s="233" t="s">
        <v>432</v>
      </c>
      <c r="H147" s="234">
        <v>1</v>
      </c>
      <c r="I147" s="235"/>
      <c r="J147" s="236">
        <f>ROUND(I147*H147,2)</f>
        <v>0</v>
      </c>
      <c r="K147" s="232" t="s">
        <v>401</v>
      </c>
      <c r="L147" s="46"/>
      <c r="M147" s="237" t="s">
        <v>21</v>
      </c>
      <c r="N147" s="238" t="s">
        <v>46</v>
      </c>
      <c r="O147" s="86"/>
      <c r="P147" s="239">
        <f>O147*H147</f>
        <v>0</v>
      </c>
      <c r="Q147" s="239">
        <v>0</v>
      </c>
      <c r="R147" s="239">
        <f>Q147*H147</f>
        <v>0</v>
      </c>
      <c r="S147" s="239">
        <v>0</v>
      </c>
      <c r="T147" s="240">
        <f>S147*H147</f>
        <v>0</v>
      </c>
      <c r="U147" s="40"/>
      <c r="V147" s="40"/>
      <c r="W147" s="40"/>
      <c r="X147" s="40"/>
      <c r="Y147" s="40"/>
      <c r="Z147" s="40"/>
      <c r="AA147" s="40"/>
      <c r="AB147" s="40"/>
      <c r="AC147" s="40"/>
      <c r="AD147" s="40"/>
      <c r="AE147" s="40"/>
      <c r="AR147" s="241" t="s">
        <v>266</v>
      </c>
      <c r="AT147" s="241" t="s">
        <v>261</v>
      </c>
      <c r="AU147" s="241" t="s">
        <v>83</v>
      </c>
      <c r="AY147" s="19" t="s">
        <v>259</v>
      </c>
      <c r="BE147" s="242">
        <f>IF(N147="základní",J147,0)</f>
        <v>0</v>
      </c>
      <c r="BF147" s="242">
        <f>IF(N147="snížená",J147,0)</f>
        <v>0</v>
      </c>
      <c r="BG147" s="242">
        <f>IF(N147="zákl. přenesená",J147,0)</f>
        <v>0</v>
      </c>
      <c r="BH147" s="242">
        <f>IF(N147="sníž. přenesená",J147,0)</f>
        <v>0</v>
      </c>
      <c r="BI147" s="242">
        <f>IF(N147="nulová",J147,0)</f>
        <v>0</v>
      </c>
      <c r="BJ147" s="19" t="s">
        <v>83</v>
      </c>
      <c r="BK147" s="242">
        <f>ROUND(I147*H147,2)</f>
        <v>0</v>
      </c>
      <c r="BL147" s="19" t="s">
        <v>266</v>
      </c>
      <c r="BM147" s="241" t="s">
        <v>2204</v>
      </c>
    </row>
    <row r="148" s="2" customFormat="1" ht="16.5" customHeight="1">
      <c r="A148" s="40"/>
      <c r="B148" s="41"/>
      <c r="C148" s="280" t="s">
        <v>406</v>
      </c>
      <c r="D148" s="280" t="s">
        <v>438</v>
      </c>
      <c r="E148" s="281" t="s">
        <v>2205</v>
      </c>
      <c r="F148" s="282" t="s">
        <v>2206</v>
      </c>
      <c r="G148" s="283" t="s">
        <v>432</v>
      </c>
      <c r="H148" s="284">
        <v>1</v>
      </c>
      <c r="I148" s="285"/>
      <c r="J148" s="286">
        <f>ROUND(I148*H148,2)</f>
        <v>0</v>
      </c>
      <c r="K148" s="282" t="s">
        <v>401</v>
      </c>
      <c r="L148" s="287"/>
      <c r="M148" s="288" t="s">
        <v>21</v>
      </c>
      <c r="N148" s="289" t="s">
        <v>46</v>
      </c>
      <c r="O148" s="86"/>
      <c r="P148" s="239">
        <f>O148*H148</f>
        <v>0</v>
      </c>
      <c r="Q148" s="239">
        <v>0.050599999999999999</v>
      </c>
      <c r="R148" s="239">
        <f>Q148*H148</f>
        <v>0.050599999999999999</v>
      </c>
      <c r="S148" s="239">
        <v>0</v>
      </c>
      <c r="T148" s="240">
        <f>S148*H148</f>
        <v>0</v>
      </c>
      <c r="U148" s="40"/>
      <c r="V148" s="40"/>
      <c r="W148" s="40"/>
      <c r="X148" s="40"/>
      <c r="Y148" s="40"/>
      <c r="Z148" s="40"/>
      <c r="AA148" s="40"/>
      <c r="AB148" s="40"/>
      <c r="AC148" s="40"/>
      <c r="AD148" s="40"/>
      <c r="AE148" s="40"/>
      <c r="AR148" s="241" t="s">
        <v>303</v>
      </c>
      <c r="AT148" s="241" t="s">
        <v>438</v>
      </c>
      <c r="AU148" s="241" t="s">
        <v>83</v>
      </c>
      <c r="AY148" s="19" t="s">
        <v>259</v>
      </c>
      <c r="BE148" s="242">
        <f>IF(N148="základní",J148,0)</f>
        <v>0</v>
      </c>
      <c r="BF148" s="242">
        <f>IF(N148="snížená",J148,0)</f>
        <v>0</v>
      </c>
      <c r="BG148" s="242">
        <f>IF(N148="zákl. přenesená",J148,0)</f>
        <v>0</v>
      </c>
      <c r="BH148" s="242">
        <f>IF(N148="sníž. přenesená",J148,0)</f>
        <v>0</v>
      </c>
      <c r="BI148" s="242">
        <f>IF(N148="nulová",J148,0)</f>
        <v>0</v>
      </c>
      <c r="BJ148" s="19" t="s">
        <v>83</v>
      </c>
      <c r="BK148" s="242">
        <f>ROUND(I148*H148,2)</f>
        <v>0</v>
      </c>
      <c r="BL148" s="19" t="s">
        <v>266</v>
      </c>
      <c r="BM148" s="241" t="s">
        <v>2207</v>
      </c>
    </row>
    <row r="149" s="2" customFormat="1" ht="16.5" customHeight="1">
      <c r="A149" s="40"/>
      <c r="B149" s="41"/>
      <c r="C149" s="280" t="s">
        <v>413</v>
      </c>
      <c r="D149" s="280" t="s">
        <v>438</v>
      </c>
      <c r="E149" s="281" t="s">
        <v>2208</v>
      </c>
      <c r="F149" s="282" t="s">
        <v>2209</v>
      </c>
      <c r="G149" s="283" t="s">
        <v>432</v>
      </c>
      <c r="H149" s="284">
        <v>1</v>
      </c>
      <c r="I149" s="285"/>
      <c r="J149" s="286">
        <f>ROUND(I149*H149,2)</f>
        <v>0</v>
      </c>
      <c r="K149" s="282" t="s">
        <v>401</v>
      </c>
      <c r="L149" s="287"/>
      <c r="M149" s="288" t="s">
        <v>21</v>
      </c>
      <c r="N149" s="289" t="s">
        <v>46</v>
      </c>
      <c r="O149" s="86"/>
      <c r="P149" s="239">
        <f>O149*H149</f>
        <v>0</v>
      </c>
      <c r="Q149" s="239">
        <v>0.050599999999999999</v>
      </c>
      <c r="R149" s="239">
        <f>Q149*H149</f>
        <v>0.050599999999999999</v>
      </c>
      <c r="S149" s="239">
        <v>0</v>
      </c>
      <c r="T149" s="240">
        <f>S149*H149</f>
        <v>0</v>
      </c>
      <c r="U149" s="40"/>
      <c r="V149" s="40"/>
      <c r="W149" s="40"/>
      <c r="X149" s="40"/>
      <c r="Y149" s="40"/>
      <c r="Z149" s="40"/>
      <c r="AA149" s="40"/>
      <c r="AB149" s="40"/>
      <c r="AC149" s="40"/>
      <c r="AD149" s="40"/>
      <c r="AE149" s="40"/>
      <c r="AR149" s="241" t="s">
        <v>303</v>
      </c>
      <c r="AT149" s="241" t="s">
        <v>438</v>
      </c>
      <c r="AU149" s="241" t="s">
        <v>83</v>
      </c>
      <c r="AY149" s="19" t="s">
        <v>259</v>
      </c>
      <c r="BE149" s="242">
        <f>IF(N149="základní",J149,0)</f>
        <v>0</v>
      </c>
      <c r="BF149" s="242">
        <f>IF(N149="snížená",J149,0)</f>
        <v>0</v>
      </c>
      <c r="BG149" s="242">
        <f>IF(N149="zákl. přenesená",J149,0)</f>
        <v>0</v>
      </c>
      <c r="BH149" s="242">
        <f>IF(N149="sníž. přenesená",J149,0)</f>
        <v>0</v>
      </c>
      <c r="BI149" s="242">
        <f>IF(N149="nulová",J149,0)</f>
        <v>0</v>
      </c>
      <c r="BJ149" s="19" t="s">
        <v>83</v>
      </c>
      <c r="BK149" s="242">
        <f>ROUND(I149*H149,2)</f>
        <v>0</v>
      </c>
      <c r="BL149" s="19" t="s">
        <v>266</v>
      </c>
      <c r="BM149" s="241" t="s">
        <v>2210</v>
      </c>
    </row>
    <row r="150" s="2" customFormat="1" ht="16.5" customHeight="1">
      <c r="A150" s="40"/>
      <c r="B150" s="41"/>
      <c r="C150" s="280" t="s">
        <v>419</v>
      </c>
      <c r="D150" s="280" t="s">
        <v>438</v>
      </c>
      <c r="E150" s="281" t="s">
        <v>2211</v>
      </c>
      <c r="F150" s="282" t="s">
        <v>2212</v>
      </c>
      <c r="G150" s="283" t="s">
        <v>432</v>
      </c>
      <c r="H150" s="284">
        <v>1</v>
      </c>
      <c r="I150" s="285"/>
      <c r="J150" s="286">
        <f>ROUND(I150*H150,2)</f>
        <v>0</v>
      </c>
      <c r="K150" s="282" t="s">
        <v>401</v>
      </c>
      <c r="L150" s="287"/>
      <c r="M150" s="288" t="s">
        <v>21</v>
      </c>
      <c r="N150" s="289" t="s">
        <v>46</v>
      </c>
      <c r="O150" s="86"/>
      <c r="P150" s="239">
        <f>O150*H150</f>
        <v>0</v>
      </c>
      <c r="Q150" s="239">
        <v>0.050599999999999999</v>
      </c>
      <c r="R150" s="239">
        <f>Q150*H150</f>
        <v>0.050599999999999999</v>
      </c>
      <c r="S150" s="239">
        <v>0</v>
      </c>
      <c r="T150" s="240">
        <f>S150*H150</f>
        <v>0</v>
      </c>
      <c r="U150" s="40"/>
      <c r="V150" s="40"/>
      <c r="W150" s="40"/>
      <c r="X150" s="40"/>
      <c r="Y150" s="40"/>
      <c r="Z150" s="40"/>
      <c r="AA150" s="40"/>
      <c r="AB150" s="40"/>
      <c r="AC150" s="40"/>
      <c r="AD150" s="40"/>
      <c r="AE150" s="40"/>
      <c r="AR150" s="241" t="s">
        <v>303</v>
      </c>
      <c r="AT150" s="241" t="s">
        <v>438</v>
      </c>
      <c r="AU150" s="241" t="s">
        <v>83</v>
      </c>
      <c r="AY150" s="19" t="s">
        <v>259</v>
      </c>
      <c r="BE150" s="242">
        <f>IF(N150="základní",J150,0)</f>
        <v>0</v>
      </c>
      <c r="BF150" s="242">
        <f>IF(N150="snížená",J150,0)</f>
        <v>0</v>
      </c>
      <c r="BG150" s="242">
        <f>IF(N150="zákl. přenesená",J150,0)</f>
        <v>0</v>
      </c>
      <c r="BH150" s="242">
        <f>IF(N150="sníž. přenesená",J150,0)</f>
        <v>0</v>
      </c>
      <c r="BI150" s="242">
        <f>IF(N150="nulová",J150,0)</f>
        <v>0</v>
      </c>
      <c r="BJ150" s="19" t="s">
        <v>83</v>
      </c>
      <c r="BK150" s="242">
        <f>ROUND(I150*H150,2)</f>
        <v>0</v>
      </c>
      <c r="BL150" s="19" t="s">
        <v>266</v>
      </c>
      <c r="BM150" s="241" t="s">
        <v>2213</v>
      </c>
    </row>
    <row r="151" s="2" customFormat="1" ht="16.5" customHeight="1">
      <c r="A151" s="40"/>
      <c r="B151" s="41"/>
      <c r="C151" s="280" t="s">
        <v>424</v>
      </c>
      <c r="D151" s="280" t="s">
        <v>438</v>
      </c>
      <c r="E151" s="281" t="s">
        <v>2214</v>
      </c>
      <c r="F151" s="282" t="s">
        <v>2215</v>
      </c>
      <c r="G151" s="283" t="s">
        <v>432</v>
      </c>
      <c r="H151" s="284">
        <v>1</v>
      </c>
      <c r="I151" s="285"/>
      <c r="J151" s="286">
        <f>ROUND(I151*H151,2)</f>
        <v>0</v>
      </c>
      <c r="K151" s="282" t="s">
        <v>401</v>
      </c>
      <c r="L151" s="287"/>
      <c r="M151" s="288" t="s">
        <v>21</v>
      </c>
      <c r="N151" s="289" t="s">
        <v>46</v>
      </c>
      <c r="O151" s="86"/>
      <c r="P151" s="239">
        <f>O151*H151</f>
        <v>0</v>
      </c>
      <c r="Q151" s="239">
        <v>0.050599999999999999</v>
      </c>
      <c r="R151" s="239">
        <f>Q151*H151</f>
        <v>0.050599999999999999</v>
      </c>
      <c r="S151" s="239">
        <v>0</v>
      </c>
      <c r="T151" s="240">
        <f>S151*H151</f>
        <v>0</v>
      </c>
      <c r="U151" s="40"/>
      <c r="V151" s="40"/>
      <c r="W151" s="40"/>
      <c r="X151" s="40"/>
      <c r="Y151" s="40"/>
      <c r="Z151" s="40"/>
      <c r="AA151" s="40"/>
      <c r="AB151" s="40"/>
      <c r="AC151" s="40"/>
      <c r="AD151" s="40"/>
      <c r="AE151" s="40"/>
      <c r="AR151" s="241" t="s">
        <v>303</v>
      </c>
      <c r="AT151" s="241" t="s">
        <v>438</v>
      </c>
      <c r="AU151" s="241" t="s">
        <v>83</v>
      </c>
      <c r="AY151" s="19" t="s">
        <v>259</v>
      </c>
      <c r="BE151" s="242">
        <f>IF(N151="základní",J151,0)</f>
        <v>0</v>
      </c>
      <c r="BF151" s="242">
        <f>IF(N151="snížená",J151,0)</f>
        <v>0</v>
      </c>
      <c r="BG151" s="242">
        <f>IF(N151="zákl. přenesená",J151,0)</f>
        <v>0</v>
      </c>
      <c r="BH151" s="242">
        <f>IF(N151="sníž. přenesená",J151,0)</f>
        <v>0</v>
      </c>
      <c r="BI151" s="242">
        <f>IF(N151="nulová",J151,0)</f>
        <v>0</v>
      </c>
      <c r="BJ151" s="19" t="s">
        <v>83</v>
      </c>
      <c r="BK151" s="242">
        <f>ROUND(I151*H151,2)</f>
        <v>0</v>
      </c>
      <c r="BL151" s="19" t="s">
        <v>266</v>
      </c>
      <c r="BM151" s="241" t="s">
        <v>2216</v>
      </c>
    </row>
    <row r="152" s="12" customFormat="1" ht="22.8" customHeight="1">
      <c r="A152" s="12"/>
      <c r="B152" s="214"/>
      <c r="C152" s="215"/>
      <c r="D152" s="216" t="s">
        <v>73</v>
      </c>
      <c r="E152" s="228" t="s">
        <v>961</v>
      </c>
      <c r="F152" s="228" t="s">
        <v>962</v>
      </c>
      <c r="G152" s="215"/>
      <c r="H152" s="215"/>
      <c r="I152" s="218"/>
      <c r="J152" s="229">
        <f>BK152</f>
        <v>0</v>
      </c>
      <c r="K152" s="215"/>
      <c r="L152" s="220"/>
      <c r="M152" s="221"/>
      <c r="N152" s="222"/>
      <c r="O152" s="222"/>
      <c r="P152" s="223">
        <f>SUM(P153:P155)</f>
        <v>0</v>
      </c>
      <c r="Q152" s="222"/>
      <c r="R152" s="223">
        <f>SUM(R153:R155)</f>
        <v>0</v>
      </c>
      <c r="S152" s="222"/>
      <c r="T152" s="224">
        <f>SUM(T153:T155)</f>
        <v>0</v>
      </c>
      <c r="U152" s="12"/>
      <c r="V152" s="12"/>
      <c r="W152" s="12"/>
      <c r="X152" s="12"/>
      <c r="Y152" s="12"/>
      <c r="Z152" s="12"/>
      <c r="AA152" s="12"/>
      <c r="AB152" s="12"/>
      <c r="AC152" s="12"/>
      <c r="AD152" s="12"/>
      <c r="AE152" s="12"/>
      <c r="AR152" s="225" t="s">
        <v>81</v>
      </c>
      <c r="AT152" s="226" t="s">
        <v>73</v>
      </c>
      <c r="AU152" s="226" t="s">
        <v>81</v>
      </c>
      <c r="AY152" s="225" t="s">
        <v>259</v>
      </c>
      <c r="BK152" s="227">
        <f>SUM(BK153:BK155)</f>
        <v>0</v>
      </c>
    </row>
    <row r="153" s="2" customFormat="1" ht="33" customHeight="1">
      <c r="A153" s="40"/>
      <c r="B153" s="41"/>
      <c r="C153" s="230" t="s">
        <v>429</v>
      </c>
      <c r="D153" s="230" t="s">
        <v>261</v>
      </c>
      <c r="E153" s="231" t="s">
        <v>2217</v>
      </c>
      <c r="F153" s="232" t="s">
        <v>2218</v>
      </c>
      <c r="G153" s="233" t="s">
        <v>331</v>
      </c>
      <c r="H153" s="234">
        <v>13.512000000000001</v>
      </c>
      <c r="I153" s="235"/>
      <c r="J153" s="236">
        <f>ROUND(I153*H153,2)</f>
        <v>0</v>
      </c>
      <c r="K153" s="232" t="s">
        <v>265</v>
      </c>
      <c r="L153" s="46"/>
      <c r="M153" s="237" t="s">
        <v>21</v>
      </c>
      <c r="N153" s="238" t="s">
        <v>46</v>
      </c>
      <c r="O153" s="86"/>
      <c r="P153" s="239">
        <f>O153*H153</f>
        <v>0</v>
      </c>
      <c r="Q153" s="239">
        <v>0</v>
      </c>
      <c r="R153" s="239">
        <f>Q153*H153</f>
        <v>0</v>
      </c>
      <c r="S153" s="239">
        <v>0</v>
      </c>
      <c r="T153" s="240">
        <f>S153*H153</f>
        <v>0</v>
      </c>
      <c r="U153" s="40"/>
      <c r="V153" s="40"/>
      <c r="W153" s="40"/>
      <c r="X153" s="40"/>
      <c r="Y153" s="40"/>
      <c r="Z153" s="40"/>
      <c r="AA153" s="40"/>
      <c r="AB153" s="40"/>
      <c r="AC153" s="40"/>
      <c r="AD153" s="40"/>
      <c r="AE153" s="40"/>
      <c r="AR153" s="241" t="s">
        <v>266</v>
      </c>
      <c r="AT153" s="241" t="s">
        <v>261</v>
      </c>
      <c r="AU153" s="241" t="s">
        <v>83</v>
      </c>
      <c r="AY153" s="19" t="s">
        <v>259</v>
      </c>
      <c r="BE153" s="242">
        <f>IF(N153="základní",J153,0)</f>
        <v>0</v>
      </c>
      <c r="BF153" s="242">
        <f>IF(N153="snížená",J153,0)</f>
        <v>0</v>
      </c>
      <c r="BG153" s="242">
        <f>IF(N153="zákl. přenesená",J153,0)</f>
        <v>0</v>
      </c>
      <c r="BH153" s="242">
        <f>IF(N153="sníž. přenesená",J153,0)</f>
        <v>0</v>
      </c>
      <c r="BI153" s="242">
        <f>IF(N153="nulová",J153,0)</f>
        <v>0</v>
      </c>
      <c r="BJ153" s="19" t="s">
        <v>83</v>
      </c>
      <c r="BK153" s="242">
        <f>ROUND(I153*H153,2)</f>
        <v>0</v>
      </c>
      <c r="BL153" s="19" t="s">
        <v>266</v>
      </c>
      <c r="BM153" s="241" t="s">
        <v>2219</v>
      </c>
    </row>
    <row r="154" s="2" customFormat="1" ht="44.25" customHeight="1">
      <c r="A154" s="40"/>
      <c r="B154" s="41"/>
      <c r="C154" s="230" t="s">
        <v>437</v>
      </c>
      <c r="D154" s="230" t="s">
        <v>261</v>
      </c>
      <c r="E154" s="231" t="s">
        <v>2220</v>
      </c>
      <c r="F154" s="232" t="s">
        <v>2221</v>
      </c>
      <c r="G154" s="233" t="s">
        <v>331</v>
      </c>
      <c r="H154" s="234">
        <v>3.5659999999999998</v>
      </c>
      <c r="I154" s="235"/>
      <c r="J154" s="236">
        <f>ROUND(I154*H154,2)</f>
        <v>0</v>
      </c>
      <c r="K154" s="232" t="s">
        <v>265</v>
      </c>
      <c r="L154" s="46"/>
      <c r="M154" s="237" t="s">
        <v>21</v>
      </c>
      <c r="N154" s="238" t="s">
        <v>46</v>
      </c>
      <c r="O154" s="86"/>
      <c r="P154" s="239">
        <f>O154*H154</f>
        <v>0</v>
      </c>
      <c r="Q154" s="239">
        <v>0</v>
      </c>
      <c r="R154" s="239">
        <f>Q154*H154</f>
        <v>0</v>
      </c>
      <c r="S154" s="239">
        <v>0</v>
      </c>
      <c r="T154" s="240">
        <f>S154*H154</f>
        <v>0</v>
      </c>
      <c r="U154" s="40"/>
      <c r="V154" s="40"/>
      <c r="W154" s="40"/>
      <c r="X154" s="40"/>
      <c r="Y154" s="40"/>
      <c r="Z154" s="40"/>
      <c r="AA154" s="40"/>
      <c r="AB154" s="40"/>
      <c r="AC154" s="40"/>
      <c r="AD154" s="40"/>
      <c r="AE154" s="40"/>
      <c r="AR154" s="241" t="s">
        <v>266</v>
      </c>
      <c r="AT154" s="241" t="s">
        <v>261</v>
      </c>
      <c r="AU154" s="241" t="s">
        <v>83</v>
      </c>
      <c r="AY154" s="19" t="s">
        <v>259</v>
      </c>
      <c r="BE154" s="242">
        <f>IF(N154="základní",J154,0)</f>
        <v>0</v>
      </c>
      <c r="BF154" s="242">
        <f>IF(N154="snížená",J154,0)</f>
        <v>0</v>
      </c>
      <c r="BG154" s="242">
        <f>IF(N154="zákl. přenesená",J154,0)</f>
        <v>0</v>
      </c>
      <c r="BH154" s="242">
        <f>IF(N154="sníž. přenesená",J154,0)</f>
        <v>0</v>
      </c>
      <c r="BI154" s="242">
        <f>IF(N154="nulová",J154,0)</f>
        <v>0</v>
      </c>
      <c r="BJ154" s="19" t="s">
        <v>83</v>
      </c>
      <c r="BK154" s="242">
        <f>ROUND(I154*H154,2)</f>
        <v>0</v>
      </c>
      <c r="BL154" s="19" t="s">
        <v>266</v>
      </c>
      <c r="BM154" s="241" t="s">
        <v>2222</v>
      </c>
    </row>
    <row r="155" s="2" customFormat="1">
      <c r="A155" s="40"/>
      <c r="B155" s="41"/>
      <c r="C155" s="42"/>
      <c r="D155" s="243" t="s">
        <v>268</v>
      </c>
      <c r="E155" s="42"/>
      <c r="F155" s="244" t="s">
        <v>2223</v>
      </c>
      <c r="G155" s="42"/>
      <c r="H155" s="42"/>
      <c r="I155" s="150"/>
      <c r="J155" s="42"/>
      <c r="K155" s="42"/>
      <c r="L155" s="46"/>
      <c r="M155" s="245"/>
      <c r="N155" s="246"/>
      <c r="O155" s="86"/>
      <c r="P155" s="86"/>
      <c r="Q155" s="86"/>
      <c r="R155" s="86"/>
      <c r="S155" s="86"/>
      <c r="T155" s="87"/>
      <c r="U155" s="40"/>
      <c r="V155" s="40"/>
      <c r="W155" s="40"/>
      <c r="X155" s="40"/>
      <c r="Y155" s="40"/>
      <c r="Z155" s="40"/>
      <c r="AA155" s="40"/>
      <c r="AB155" s="40"/>
      <c r="AC155" s="40"/>
      <c r="AD155" s="40"/>
      <c r="AE155" s="40"/>
      <c r="AT155" s="19" t="s">
        <v>268</v>
      </c>
      <c r="AU155" s="19" t="s">
        <v>83</v>
      </c>
    </row>
    <row r="156" s="12" customFormat="1" ht="25.92" customHeight="1">
      <c r="A156" s="12"/>
      <c r="B156" s="214"/>
      <c r="C156" s="215"/>
      <c r="D156" s="216" t="s">
        <v>73</v>
      </c>
      <c r="E156" s="217" t="s">
        <v>968</v>
      </c>
      <c r="F156" s="217" t="s">
        <v>969</v>
      </c>
      <c r="G156" s="215"/>
      <c r="H156" s="215"/>
      <c r="I156" s="218"/>
      <c r="J156" s="219">
        <f>BK156</f>
        <v>0</v>
      </c>
      <c r="K156" s="215"/>
      <c r="L156" s="220"/>
      <c r="M156" s="221"/>
      <c r="N156" s="222"/>
      <c r="O156" s="222"/>
      <c r="P156" s="223">
        <f>P157</f>
        <v>0</v>
      </c>
      <c r="Q156" s="222"/>
      <c r="R156" s="223">
        <f>R157</f>
        <v>0.002</v>
      </c>
      <c r="S156" s="222"/>
      <c r="T156" s="224">
        <f>T157</f>
        <v>0</v>
      </c>
      <c r="U156" s="12"/>
      <c r="V156" s="12"/>
      <c r="W156" s="12"/>
      <c r="X156" s="12"/>
      <c r="Y156" s="12"/>
      <c r="Z156" s="12"/>
      <c r="AA156" s="12"/>
      <c r="AB156" s="12"/>
      <c r="AC156" s="12"/>
      <c r="AD156" s="12"/>
      <c r="AE156" s="12"/>
      <c r="AR156" s="225" t="s">
        <v>83</v>
      </c>
      <c r="AT156" s="226" t="s">
        <v>73</v>
      </c>
      <c r="AU156" s="226" t="s">
        <v>74</v>
      </c>
      <c r="AY156" s="225" t="s">
        <v>259</v>
      </c>
      <c r="BK156" s="227">
        <f>BK157</f>
        <v>0</v>
      </c>
    </row>
    <row r="157" s="12" customFormat="1" ht="22.8" customHeight="1">
      <c r="A157" s="12"/>
      <c r="B157" s="214"/>
      <c r="C157" s="215"/>
      <c r="D157" s="216" t="s">
        <v>73</v>
      </c>
      <c r="E157" s="228" t="s">
        <v>1829</v>
      </c>
      <c r="F157" s="228" t="s">
        <v>1830</v>
      </c>
      <c r="G157" s="215"/>
      <c r="H157" s="215"/>
      <c r="I157" s="218"/>
      <c r="J157" s="229">
        <f>BK157</f>
        <v>0</v>
      </c>
      <c r="K157" s="215"/>
      <c r="L157" s="220"/>
      <c r="M157" s="221"/>
      <c r="N157" s="222"/>
      <c r="O157" s="222"/>
      <c r="P157" s="223">
        <f>P158</f>
        <v>0</v>
      </c>
      <c r="Q157" s="222"/>
      <c r="R157" s="223">
        <f>R158</f>
        <v>0.002</v>
      </c>
      <c r="S157" s="222"/>
      <c r="T157" s="224">
        <f>T158</f>
        <v>0</v>
      </c>
      <c r="U157" s="12"/>
      <c r="V157" s="12"/>
      <c r="W157" s="12"/>
      <c r="X157" s="12"/>
      <c r="Y157" s="12"/>
      <c r="Z157" s="12"/>
      <c r="AA157" s="12"/>
      <c r="AB157" s="12"/>
      <c r="AC157" s="12"/>
      <c r="AD157" s="12"/>
      <c r="AE157" s="12"/>
      <c r="AR157" s="225" t="s">
        <v>83</v>
      </c>
      <c r="AT157" s="226" t="s">
        <v>73</v>
      </c>
      <c r="AU157" s="226" t="s">
        <v>81</v>
      </c>
      <c r="AY157" s="225" t="s">
        <v>259</v>
      </c>
      <c r="BK157" s="227">
        <f>BK158</f>
        <v>0</v>
      </c>
    </row>
    <row r="158" s="2" customFormat="1" ht="21.75" customHeight="1">
      <c r="A158" s="40"/>
      <c r="B158" s="41"/>
      <c r="C158" s="230" t="s">
        <v>442</v>
      </c>
      <c r="D158" s="230" t="s">
        <v>261</v>
      </c>
      <c r="E158" s="231" t="s">
        <v>2224</v>
      </c>
      <c r="F158" s="232" t="s">
        <v>2225</v>
      </c>
      <c r="G158" s="233" t="s">
        <v>432</v>
      </c>
      <c r="H158" s="234">
        <v>2</v>
      </c>
      <c r="I158" s="235"/>
      <c r="J158" s="236">
        <f>ROUND(I158*H158,2)</f>
        <v>0</v>
      </c>
      <c r="K158" s="232" t="s">
        <v>401</v>
      </c>
      <c r="L158" s="46"/>
      <c r="M158" s="306" t="s">
        <v>21</v>
      </c>
      <c r="N158" s="307" t="s">
        <v>46</v>
      </c>
      <c r="O158" s="303"/>
      <c r="P158" s="308">
        <f>O158*H158</f>
        <v>0</v>
      </c>
      <c r="Q158" s="308">
        <v>0.001</v>
      </c>
      <c r="R158" s="308">
        <f>Q158*H158</f>
        <v>0.002</v>
      </c>
      <c r="S158" s="308">
        <v>0</v>
      </c>
      <c r="T158" s="309">
        <f>S158*H158</f>
        <v>0</v>
      </c>
      <c r="U158" s="40"/>
      <c r="V158" s="40"/>
      <c r="W158" s="40"/>
      <c r="X158" s="40"/>
      <c r="Y158" s="40"/>
      <c r="Z158" s="40"/>
      <c r="AA158" s="40"/>
      <c r="AB158" s="40"/>
      <c r="AC158" s="40"/>
      <c r="AD158" s="40"/>
      <c r="AE158" s="40"/>
      <c r="AR158" s="241" t="s">
        <v>355</v>
      </c>
      <c r="AT158" s="241" t="s">
        <v>261</v>
      </c>
      <c r="AU158" s="241" t="s">
        <v>83</v>
      </c>
      <c r="AY158" s="19" t="s">
        <v>259</v>
      </c>
      <c r="BE158" s="242">
        <f>IF(N158="základní",J158,0)</f>
        <v>0</v>
      </c>
      <c r="BF158" s="242">
        <f>IF(N158="snížená",J158,0)</f>
        <v>0</v>
      </c>
      <c r="BG158" s="242">
        <f>IF(N158="zákl. přenesená",J158,0)</f>
        <v>0</v>
      </c>
      <c r="BH158" s="242">
        <f>IF(N158="sníž. přenesená",J158,0)</f>
        <v>0</v>
      </c>
      <c r="BI158" s="242">
        <f>IF(N158="nulová",J158,0)</f>
        <v>0</v>
      </c>
      <c r="BJ158" s="19" t="s">
        <v>83</v>
      </c>
      <c r="BK158" s="242">
        <f>ROUND(I158*H158,2)</f>
        <v>0</v>
      </c>
      <c r="BL158" s="19" t="s">
        <v>355</v>
      </c>
      <c r="BM158" s="241" t="s">
        <v>2226</v>
      </c>
    </row>
    <row r="159" s="2" customFormat="1" ht="6.96" customHeight="1">
      <c r="A159" s="40"/>
      <c r="B159" s="61"/>
      <c r="C159" s="62"/>
      <c r="D159" s="62"/>
      <c r="E159" s="62"/>
      <c r="F159" s="62"/>
      <c r="G159" s="62"/>
      <c r="H159" s="62"/>
      <c r="I159" s="179"/>
      <c r="J159" s="62"/>
      <c r="K159" s="62"/>
      <c r="L159" s="46"/>
      <c r="M159" s="40"/>
      <c r="O159" s="40"/>
      <c r="P159" s="40"/>
      <c r="Q159" s="40"/>
      <c r="R159" s="40"/>
      <c r="S159" s="40"/>
      <c r="T159" s="40"/>
      <c r="U159" s="40"/>
      <c r="V159" s="40"/>
      <c r="W159" s="40"/>
      <c r="X159" s="40"/>
      <c r="Y159" s="40"/>
      <c r="Z159" s="40"/>
      <c r="AA159" s="40"/>
      <c r="AB159" s="40"/>
      <c r="AC159" s="40"/>
      <c r="AD159" s="40"/>
      <c r="AE159" s="40"/>
    </row>
  </sheetData>
  <sheetProtection sheet="1" autoFilter="0" formatColumns="0" formatRows="0" objects="1" scenarios="1" spinCount="100000" saltValue="iRV0K3daGL06+Azh1/ngDBWGZ/DFZbKb+b+gUE6piOBtqyAh2vJ4uaMiNGoyYpQxyOVuNoxhOoq8zyJXyeHqOw==" hashValue="ytT6P8j7zxNROOhWmsbwzy5iJp8F2NHdY8GBLyoVDnKa/muI1LrCK4HslQSwes3zYDlMfdKjBNWPARrGqttgmA==" algorithmName="SHA-512" password="CC35"/>
  <autoFilter ref="C98:K158"/>
  <mergeCells count="15">
    <mergeCell ref="E7:H7"/>
    <mergeCell ref="E11:H11"/>
    <mergeCell ref="E9:H9"/>
    <mergeCell ref="E13:H13"/>
    <mergeCell ref="E22:H22"/>
    <mergeCell ref="E31:H31"/>
    <mergeCell ref="E52:H52"/>
    <mergeCell ref="E56:H56"/>
    <mergeCell ref="E54:H54"/>
    <mergeCell ref="E58:H58"/>
    <mergeCell ref="E85:H85"/>
    <mergeCell ref="E89:H89"/>
    <mergeCell ref="E87:H87"/>
    <mergeCell ref="E91:H9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101</v>
      </c>
    </row>
    <row r="3" s="1" customFormat="1" ht="6.96" customHeight="1">
      <c r="B3" s="143"/>
      <c r="C3" s="144"/>
      <c r="D3" s="144"/>
      <c r="E3" s="144"/>
      <c r="F3" s="144"/>
      <c r="G3" s="144"/>
      <c r="H3" s="144"/>
      <c r="I3" s="145"/>
      <c r="J3" s="144"/>
      <c r="K3" s="144"/>
      <c r="L3" s="22"/>
      <c r="AT3" s="19" t="s">
        <v>81</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s="1" customFormat="1" ht="12" customHeight="1">
      <c r="B8" s="22"/>
      <c r="D8" s="148" t="s">
        <v>166</v>
      </c>
      <c r="I8" s="141"/>
      <c r="L8" s="22"/>
    </row>
    <row r="9" s="2" customFormat="1" ht="16.5" customHeight="1">
      <c r="A9" s="40"/>
      <c r="B9" s="46"/>
      <c r="C9" s="40"/>
      <c r="D9" s="40"/>
      <c r="E9" s="149" t="s">
        <v>170</v>
      </c>
      <c r="F9" s="40"/>
      <c r="G9" s="40"/>
      <c r="H9" s="40"/>
      <c r="I9" s="150"/>
      <c r="J9" s="40"/>
      <c r="K9" s="40"/>
      <c r="L9" s="151"/>
      <c r="S9" s="40"/>
      <c r="T9" s="40"/>
      <c r="U9" s="40"/>
      <c r="V9" s="40"/>
      <c r="W9" s="40"/>
      <c r="X9" s="40"/>
      <c r="Y9" s="40"/>
      <c r="Z9" s="40"/>
      <c r="AA9" s="40"/>
      <c r="AB9" s="40"/>
      <c r="AC9" s="40"/>
      <c r="AD9" s="40"/>
      <c r="AE9" s="40"/>
    </row>
    <row r="10" s="2" customFormat="1" ht="12" customHeight="1">
      <c r="A10" s="40"/>
      <c r="B10" s="46"/>
      <c r="C10" s="40"/>
      <c r="D10" s="148" t="s">
        <v>174</v>
      </c>
      <c r="E10" s="40"/>
      <c r="F10" s="40"/>
      <c r="G10" s="40"/>
      <c r="H10" s="40"/>
      <c r="I10" s="150"/>
      <c r="J10" s="40"/>
      <c r="K10" s="40"/>
      <c r="L10" s="151"/>
      <c r="S10" s="40"/>
      <c r="T10" s="40"/>
      <c r="U10" s="40"/>
      <c r="V10" s="40"/>
      <c r="W10" s="40"/>
      <c r="X10" s="40"/>
      <c r="Y10" s="40"/>
      <c r="Z10" s="40"/>
      <c r="AA10" s="40"/>
      <c r="AB10" s="40"/>
      <c r="AC10" s="40"/>
      <c r="AD10" s="40"/>
      <c r="AE10" s="40"/>
    </row>
    <row r="11" s="2" customFormat="1" ht="16.5" customHeight="1">
      <c r="A11" s="40"/>
      <c r="B11" s="46"/>
      <c r="C11" s="40"/>
      <c r="D11" s="40"/>
      <c r="E11" s="152" t="s">
        <v>2227</v>
      </c>
      <c r="F11" s="40"/>
      <c r="G11" s="40"/>
      <c r="H11" s="40"/>
      <c r="I11" s="150"/>
      <c r="J11" s="40"/>
      <c r="K11" s="40"/>
      <c r="L11" s="151"/>
      <c r="S11" s="40"/>
      <c r="T11" s="40"/>
      <c r="U11" s="40"/>
      <c r="V11" s="40"/>
      <c r="W11" s="40"/>
      <c r="X11" s="40"/>
      <c r="Y11" s="40"/>
      <c r="Z11" s="40"/>
      <c r="AA11" s="40"/>
      <c r="AB11" s="40"/>
      <c r="AC11" s="40"/>
      <c r="AD11" s="40"/>
      <c r="AE11" s="40"/>
    </row>
    <row r="12" s="2" customFormat="1">
      <c r="A12" s="40"/>
      <c r="B12" s="46"/>
      <c r="C12" s="40"/>
      <c r="D12" s="40"/>
      <c r="E12" s="40"/>
      <c r="F12" s="40"/>
      <c r="G12" s="40"/>
      <c r="H12" s="40"/>
      <c r="I12" s="150"/>
      <c r="J12" s="40"/>
      <c r="K12" s="40"/>
      <c r="L12" s="151"/>
      <c r="S12" s="40"/>
      <c r="T12" s="40"/>
      <c r="U12" s="40"/>
      <c r="V12" s="40"/>
      <c r="W12" s="40"/>
      <c r="X12" s="40"/>
      <c r="Y12" s="40"/>
      <c r="Z12" s="40"/>
      <c r="AA12" s="40"/>
      <c r="AB12" s="40"/>
      <c r="AC12" s="40"/>
      <c r="AD12" s="40"/>
      <c r="AE12" s="40"/>
    </row>
    <row r="13" s="2" customFormat="1" ht="12" customHeight="1">
      <c r="A13" s="40"/>
      <c r="B13" s="46"/>
      <c r="C13" s="40"/>
      <c r="D13" s="148" t="s">
        <v>18</v>
      </c>
      <c r="E13" s="40"/>
      <c r="F13" s="135" t="s">
        <v>21</v>
      </c>
      <c r="G13" s="40"/>
      <c r="H13" s="40"/>
      <c r="I13" s="153" t="s">
        <v>20</v>
      </c>
      <c r="J13" s="135" t="s">
        <v>21</v>
      </c>
      <c r="K13" s="40"/>
      <c r="L13" s="151"/>
      <c r="S13" s="40"/>
      <c r="T13" s="40"/>
      <c r="U13" s="40"/>
      <c r="V13" s="40"/>
      <c r="W13" s="40"/>
      <c r="X13" s="40"/>
      <c r="Y13" s="40"/>
      <c r="Z13" s="40"/>
      <c r="AA13" s="40"/>
      <c r="AB13" s="40"/>
      <c r="AC13" s="40"/>
      <c r="AD13" s="40"/>
      <c r="AE13" s="40"/>
    </row>
    <row r="14" s="2" customFormat="1" ht="12" customHeight="1">
      <c r="A14" s="40"/>
      <c r="B14" s="46"/>
      <c r="C14" s="40"/>
      <c r="D14" s="148" t="s">
        <v>22</v>
      </c>
      <c r="E14" s="40"/>
      <c r="F14" s="135" t="s">
        <v>23</v>
      </c>
      <c r="G14" s="40"/>
      <c r="H14" s="40"/>
      <c r="I14" s="153" t="s">
        <v>24</v>
      </c>
      <c r="J14" s="154" t="str">
        <f>'Rekapitulace stavby'!AN8</f>
        <v>7. 10. 2019</v>
      </c>
      <c r="K14" s="40"/>
      <c r="L14" s="151"/>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0"/>
      <c r="J15" s="40"/>
      <c r="K15" s="40"/>
      <c r="L15" s="151"/>
      <c r="S15" s="40"/>
      <c r="T15" s="40"/>
      <c r="U15" s="40"/>
      <c r="V15" s="40"/>
      <c r="W15" s="40"/>
      <c r="X15" s="40"/>
      <c r="Y15" s="40"/>
      <c r="Z15" s="40"/>
      <c r="AA15" s="40"/>
      <c r="AB15" s="40"/>
      <c r="AC15" s="40"/>
      <c r="AD15" s="40"/>
      <c r="AE15" s="40"/>
    </row>
    <row r="16" s="2" customFormat="1" ht="12" customHeight="1">
      <c r="A16" s="40"/>
      <c r="B16" s="46"/>
      <c r="C16" s="40"/>
      <c r="D16" s="148" t="s">
        <v>26</v>
      </c>
      <c r="E16" s="40"/>
      <c r="F16" s="40"/>
      <c r="G16" s="40"/>
      <c r="H16" s="40"/>
      <c r="I16" s="153" t="s">
        <v>27</v>
      </c>
      <c r="J16" s="135" t="s">
        <v>21</v>
      </c>
      <c r="K16" s="40"/>
      <c r="L16" s="151"/>
      <c r="S16" s="40"/>
      <c r="T16" s="40"/>
      <c r="U16" s="40"/>
      <c r="V16" s="40"/>
      <c r="W16" s="40"/>
      <c r="X16" s="40"/>
      <c r="Y16" s="40"/>
      <c r="Z16" s="40"/>
      <c r="AA16" s="40"/>
      <c r="AB16" s="40"/>
      <c r="AC16" s="40"/>
      <c r="AD16" s="40"/>
      <c r="AE16" s="40"/>
    </row>
    <row r="17" s="2" customFormat="1" ht="18" customHeight="1">
      <c r="A17" s="40"/>
      <c r="B17" s="46"/>
      <c r="C17" s="40"/>
      <c r="D17" s="40"/>
      <c r="E17" s="135" t="s">
        <v>28</v>
      </c>
      <c r="F17" s="40"/>
      <c r="G17" s="40"/>
      <c r="H17" s="40"/>
      <c r="I17" s="153" t="s">
        <v>29</v>
      </c>
      <c r="J17" s="135" t="s">
        <v>21</v>
      </c>
      <c r="K17" s="40"/>
      <c r="L17" s="151"/>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0"/>
      <c r="J18" s="40"/>
      <c r="K18" s="40"/>
      <c r="L18" s="151"/>
      <c r="S18" s="40"/>
      <c r="T18" s="40"/>
      <c r="U18" s="40"/>
      <c r="V18" s="40"/>
      <c r="W18" s="40"/>
      <c r="X18" s="40"/>
      <c r="Y18" s="40"/>
      <c r="Z18" s="40"/>
      <c r="AA18" s="40"/>
      <c r="AB18" s="40"/>
      <c r="AC18" s="40"/>
      <c r="AD18" s="40"/>
      <c r="AE18" s="40"/>
    </row>
    <row r="19" s="2" customFormat="1" ht="12" customHeight="1">
      <c r="A19" s="40"/>
      <c r="B19" s="46"/>
      <c r="C19" s="40"/>
      <c r="D19" s="148" t="s">
        <v>30</v>
      </c>
      <c r="E19" s="40"/>
      <c r="F19" s="40"/>
      <c r="G19" s="40"/>
      <c r="H19" s="40"/>
      <c r="I19" s="153" t="s">
        <v>27</v>
      </c>
      <c r="J19" s="35" t="str">
        <f>'Rekapitulace stavby'!AN13</f>
        <v>Vyplň údaj</v>
      </c>
      <c r="K19" s="40"/>
      <c r="L19" s="151"/>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53" t="s">
        <v>29</v>
      </c>
      <c r="J20" s="35" t="str">
        <f>'Rekapitulace stavby'!AN14</f>
        <v>Vyplň údaj</v>
      </c>
      <c r="K20" s="40"/>
      <c r="L20" s="151"/>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0"/>
      <c r="J21" s="40"/>
      <c r="K21" s="40"/>
      <c r="L21" s="151"/>
      <c r="S21" s="40"/>
      <c r="T21" s="40"/>
      <c r="U21" s="40"/>
      <c r="V21" s="40"/>
      <c r="W21" s="40"/>
      <c r="X21" s="40"/>
      <c r="Y21" s="40"/>
      <c r="Z21" s="40"/>
      <c r="AA21" s="40"/>
      <c r="AB21" s="40"/>
      <c r="AC21" s="40"/>
      <c r="AD21" s="40"/>
      <c r="AE21" s="40"/>
    </row>
    <row r="22" s="2" customFormat="1" ht="12" customHeight="1">
      <c r="A22" s="40"/>
      <c r="B22" s="46"/>
      <c r="C22" s="40"/>
      <c r="D22" s="148" t="s">
        <v>32</v>
      </c>
      <c r="E22" s="40"/>
      <c r="F22" s="40"/>
      <c r="G22" s="40"/>
      <c r="H22" s="40"/>
      <c r="I22" s="153" t="s">
        <v>27</v>
      </c>
      <c r="J22" s="135" t="s">
        <v>21</v>
      </c>
      <c r="K22" s="40"/>
      <c r="L22" s="151"/>
      <c r="S22" s="40"/>
      <c r="T22" s="40"/>
      <c r="U22" s="40"/>
      <c r="V22" s="40"/>
      <c r="W22" s="40"/>
      <c r="X22" s="40"/>
      <c r="Y22" s="40"/>
      <c r="Z22" s="40"/>
      <c r="AA22" s="40"/>
      <c r="AB22" s="40"/>
      <c r="AC22" s="40"/>
      <c r="AD22" s="40"/>
      <c r="AE22" s="40"/>
    </row>
    <row r="23" s="2" customFormat="1" ht="18" customHeight="1">
      <c r="A23" s="40"/>
      <c r="B23" s="46"/>
      <c r="C23" s="40"/>
      <c r="D23" s="40"/>
      <c r="E23" s="135" t="s">
        <v>33</v>
      </c>
      <c r="F23" s="40"/>
      <c r="G23" s="40"/>
      <c r="H23" s="40"/>
      <c r="I23" s="153" t="s">
        <v>29</v>
      </c>
      <c r="J23" s="135" t="s">
        <v>21</v>
      </c>
      <c r="K23" s="40"/>
      <c r="L23" s="151"/>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0"/>
      <c r="J24" s="40"/>
      <c r="K24" s="40"/>
      <c r="L24" s="151"/>
      <c r="S24" s="40"/>
      <c r="T24" s="40"/>
      <c r="U24" s="40"/>
      <c r="V24" s="40"/>
      <c r="W24" s="40"/>
      <c r="X24" s="40"/>
      <c r="Y24" s="40"/>
      <c r="Z24" s="40"/>
      <c r="AA24" s="40"/>
      <c r="AB24" s="40"/>
      <c r="AC24" s="40"/>
      <c r="AD24" s="40"/>
      <c r="AE24" s="40"/>
    </row>
    <row r="25" s="2" customFormat="1" ht="12" customHeight="1">
      <c r="A25" s="40"/>
      <c r="B25" s="46"/>
      <c r="C25" s="40"/>
      <c r="D25" s="148" t="s">
        <v>35</v>
      </c>
      <c r="E25" s="40"/>
      <c r="F25" s="40"/>
      <c r="G25" s="40"/>
      <c r="H25" s="40"/>
      <c r="I25" s="153" t="s">
        <v>27</v>
      </c>
      <c r="J25" s="135" t="s">
        <v>36</v>
      </c>
      <c r="K25" s="40"/>
      <c r="L25" s="151"/>
      <c r="S25" s="40"/>
      <c r="T25" s="40"/>
      <c r="U25" s="40"/>
      <c r="V25" s="40"/>
      <c r="W25" s="40"/>
      <c r="X25" s="40"/>
      <c r="Y25" s="40"/>
      <c r="Z25" s="40"/>
      <c r="AA25" s="40"/>
      <c r="AB25" s="40"/>
      <c r="AC25" s="40"/>
      <c r="AD25" s="40"/>
      <c r="AE25" s="40"/>
    </row>
    <row r="26" s="2" customFormat="1" ht="18" customHeight="1">
      <c r="A26" s="40"/>
      <c r="B26" s="46"/>
      <c r="C26" s="40"/>
      <c r="D26" s="40"/>
      <c r="E26" s="135" t="s">
        <v>37</v>
      </c>
      <c r="F26" s="40"/>
      <c r="G26" s="40"/>
      <c r="H26" s="40"/>
      <c r="I26" s="153" t="s">
        <v>29</v>
      </c>
      <c r="J26" s="135" t="s">
        <v>21</v>
      </c>
      <c r="K26" s="40"/>
      <c r="L26" s="151"/>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0"/>
      <c r="J27" s="40"/>
      <c r="K27" s="40"/>
      <c r="L27" s="151"/>
      <c r="S27" s="40"/>
      <c r="T27" s="40"/>
      <c r="U27" s="40"/>
      <c r="V27" s="40"/>
      <c r="W27" s="40"/>
      <c r="X27" s="40"/>
      <c r="Y27" s="40"/>
      <c r="Z27" s="40"/>
      <c r="AA27" s="40"/>
      <c r="AB27" s="40"/>
      <c r="AC27" s="40"/>
      <c r="AD27" s="40"/>
      <c r="AE27" s="40"/>
    </row>
    <row r="28" s="2" customFormat="1" ht="12" customHeight="1">
      <c r="A28" s="40"/>
      <c r="B28" s="46"/>
      <c r="C28" s="40"/>
      <c r="D28" s="148" t="s">
        <v>38</v>
      </c>
      <c r="E28" s="40"/>
      <c r="F28" s="40"/>
      <c r="G28" s="40"/>
      <c r="H28" s="40"/>
      <c r="I28" s="150"/>
      <c r="J28" s="40"/>
      <c r="K28" s="40"/>
      <c r="L28" s="151"/>
      <c r="S28" s="40"/>
      <c r="T28" s="40"/>
      <c r="U28" s="40"/>
      <c r="V28" s="40"/>
      <c r="W28" s="40"/>
      <c r="X28" s="40"/>
      <c r="Y28" s="40"/>
      <c r="Z28" s="40"/>
      <c r="AA28" s="40"/>
      <c r="AB28" s="40"/>
      <c r="AC28" s="40"/>
      <c r="AD28" s="40"/>
      <c r="AE28" s="40"/>
    </row>
    <row r="29" s="8" customFormat="1" ht="83.25" customHeight="1">
      <c r="A29" s="155"/>
      <c r="B29" s="156"/>
      <c r="C29" s="155"/>
      <c r="D29" s="155"/>
      <c r="E29" s="157" t="s">
        <v>39</v>
      </c>
      <c r="F29" s="157"/>
      <c r="G29" s="157"/>
      <c r="H29" s="157"/>
      <c r="I29" s="158"/>
      <c r="J29" s="155"/>
      <c r="K29" s="155"/>
      <c r="L29" s="159"/>
      <c r="S29" s="155"/>
      <c r="T29" s="155"/>
      <c r="U29" s="155"/>
      <c r="V29" s="155"/>
      <c r="W29" s="155"/>
      <c r="X29" s="155"/>
      <c r="Y29" s="155"/>
      <c r="Z29" s="155"/>
      <c r="AA29" s="155"/>
      <c r="AB29" s="155"/>
      <c r="AC29" s="155"/>
      <c r="AD29" s="155"/>
      <c r="AE29" s="155"/>
    </row>
    <row r="30" s="2" customFormat="1" ht="6.96" customHeight="1">
      <c r="A30" s="40"/>
      <c r="B30" s="46"/>
      <c r="C30" s="40"/>
      <c r="D30" s="40"/>
      <c r="E30" s="40"/>
      <c r="F30" s="40"/>
      <c r="G30" s="40"/>
      <c r="H30" s="40"/>
      <c r="I30" s="150"/>
      <c r="J30" s="40"/>
      <c r="K30" s="40"/>
      <c r="L30" s="151"/>
      <c r="S30" s="40"/>
      <c r="T30" s="40"/>
      <c r="U30" s="40"/>
      <c r="V30" s="40"/>
      <c r="W30" s="40"/>
      <c r="X30" s="40"/>
      <c r="Y30" s="40"/>
      <c r="Z30" s="40"/>
      <c r="AA30" s="40"/>
      <c r="AB30" s="40"/>
      <c r="AC30" s="40"/>
      <c r="AD30" s="40"/>
      <c r="AE30" s="40"/>
    </row>
    <row r="31" s="2" customFormat="1" ht="6.96" customHeight="1">
      <c r="A31" s="40"/>
      <c r="B31" s="46"/>
      <c r="C31" s="40"/>
      <c r="D31" s="160"/>
      <c r="E31" s="160"/>
      <c r="F31" s="160"/>
      <c r="G31" s="160"/>
      <c r="H31" s="160"/>
      <c r="I31" s="161"/>
      <c r="J31" s="160"/>
      <c r="K31" s="160"/>
      <c r="L31" s="151"/>
      <c r="S31" s="40"/>
      <c r="T31" s="40"/>
      <c r="U31" s="40"/>
      <c r="V31" s="40"/>
      <c r="W31" s="40"/>
      <c r="X31" s="40"/>
      <c r="Y31" s="40"/>
      <c r="Z31" s="40"/>
      <c r="AA31" s="40"/>
      <c r="AB31" s="40"/>
      <c r="AC31" s="40"/>
      <c r="AD31" s="40"/>
      <c r="AE31" s="40"/>
    </row>
    <row r="32" s="2" customFormat="1" ht="25.44" customHeight="1">
      <c r="A32" s="40"/>
      <c r="B32" s="46"/>
      <c r="C32" s="40"/>
      <c r="D32" s="162" t="s">
        <v>40</v>
      </c>
      <c r="E32" s="40"/>
      <c r="F32" s="40"/>
      <c r="G32" s="40"/>
      <c r="H32" s="40"/>
      <c r="I32" s="150"/>
      <c r="J32" s="163">
        <f>ROUND(J92, 2)</f>
        <v>0</v>
      </c>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14.4" customHeight="1">
      <c r="A34" s="40"/>
      <c r="B34" s="46"/>
      <c r="C34" s="40"/>
      <c r="D34" s="40"/>
      <c r="E34" s="40"/>
      <c r="F34" s="164" t="s">
        <v>42</v>
      </c>
      <c r="G34" s="40"/>
      <c r="H34" s="40"/>
      <c r="I34" s="165" t="s">
        <v>41</v>
      </c>
      <c r="J34" s="164" t="s">
        <v>43</v>
      </c>
      <c r="K34" s="40"/>
      <c r="L34" s="151"/>
      <c r="S34" s="40"/>
      <c r="T34" s="40"/>
      <c r="U34" s="40"/>
      <c r="V34" s="40"/>
      <c r="W34" s="40"/>
      <c r="X34" s="40"/>
      <c r="Y34" s="40"/>
      <c r="Z34" s="40"/>
      <c r="AA34" s="40"/>
      <c r="AB34" s="40"/>
      <c r="AC34" s="40"/>
      <c r="AD34" s="40"/>
      <c r="AE34" s="40"/>
    </row>
    <row r="35" s="2" customFormat="1" ht="14.4" customHeight="1">
      <c r="A35" s="40"/>
      <c r="B35" s="46"/>
      <c r="C35" s="40"/>
      <c r="D35" s="166" t="s">
        <v>44</v>
      </c>
      <c r="E35" s="148" t="s">
        <v>45</v>
      </c>
      <c r="F35" s="167">
        <f>ROUND((SUM(BE92:BE193)),  2)</f>
        <v>0</v>
      </c>
      <c r="G35" s="40"/>
      <c r="H35" s="40"/>
      <c r="I35" s="168">
        <v>0.20999999999999999</v>
      </c>
      <c r="J35" s="167">
        <f>ROUND(((SUM(BE92:BE193))*I35),  2)</f>
        <v>0</v>
      </c>
      <c r="K35" s="40"/>
      <c r="L35" s="151"/>
      <c r="S35" s="40"/>
      <c r="T35" s="40"/>
      <c r="U35" s="40"/>
      <c r="V35" s="40"/>
      <c r="W35" s="40"/>
      <c r="X35" s="40"/>
      <c r="Y35" s="40"/>
      <c r="Z35" s="40"/>
      <c r="AA35" s="40"/>
      <c r="AB35" s="40"/>
      <c r="AC35" s="40"/>
      <c r="AD35" s="40"/>
      <c r="AE35" s="40"/>
    </row>
    <row r="36" s="2" customFormat="1" ht="14.4" customHeight="1">
      <c r="A36" s="40"/>
      <c r="B36" s="46"/>
      <c r="C36" s="40"/>
      <c r="D36" s="40"/>
      <c r="E36" s="148" t="s">
        <v>46</v>
      </c>
      <c r="F36" s="167">
        <f>ROUND((SUM(BF92:BF193)),  2)</f>
        <v>0</v>
      </c>
      <c r="G36" s="40"/>
      <c r="H36" s="40"/>
      <c r="I36" s="168">
        <v>0.14999999999999999</v>
      </c>
      <c r="J36" s="167">
        <f>ROUND(((SUM(BF92:BF193))*I36),  2)</f>
        <v>0</v>
      </c>
      <c r="K36" s="40"/>
      <c r="L36" s="151"/>
      <c r="S36" s="40"/>
      <c r="T36" s="40"/>
      <c r="U36" s="40"/>
      <c r="V36" s="40"/>
      <c r="W36" s="40"/>
      <c r="X36" s="40"/>
      <c r="Y36" s="40"/>
      <c r="Z36" s="40"/>
      <c r="AA36" s="40"/>
      <c r="AB36" s="40"/>
      <c r="AC36" s="40"/>
      <c r="AD36" s="40"/>
      <c r="AE36" s="40"/>
    </row>
    <row r="37" hidden="1" s="2" customFormat="1" ht="14.4" customHeight="1">
      <c r="A37" s="40"/>
      <c r="B37" s="46"/>
      <c r="C37" s="40"/>
      <c r="D37" s="40"/>
      <c r="E37" s="148" t="s">
        <v>47</v>
      </c>
      <c r="F37" s="167">
        <f>ROUND((SUM(BG92:BG193)),  2)</f>
        <v>0</v>
      </c>
      <c r="G37" s="40"/>
      <c r="H37" s="40"/>
      <c r="I37" s="168">
        <v>0.20999999999999999</v>
      </c>
      <c r="J37" s="167">
        <f>0</f>
        <v>0</v>
      </c>
      <c r="K37" s="40"/>
      <c r="L37" s="151"/>
      <c r="S37" s="40"/>
      <c r="T37" s="40"/>
      <c r="U37" s="40"/>
      <c r="V37" s="40"/>
      <c r="W37" s="40"/>
      <c r="X37" s="40"/>
      <c r="Y37" s="40"/>
      <c r="Z37" s="40"/>
      <c r="AA37" s="40"/>
      <c r="AB37" s="40"/>
      <c r="AC37" s="40"/>
      <c r="AD37" s="40"/>
      <c r="AE37" s="40"/>
    </row>
    <row r="38" hidden="1" s="2" customFormat="1" ht="14.4" customHeight="1">
      <c r="A38" s="40"/>
      <c r="B38" s="46"/>
      <c r="C38" s="40"/>
      <c r="D38" s="40"/>
      <c r="E38" s="148" t="s">
        <v>48</v>
      </c>
      <c r="F38" s="167">
        <f>ROUND((SUM(BH92:BH193)),  2)</f>
        <v>0</v>
      </c>
      <c r="G38" s="40"/>
      <c r="H38" s="40"/>
      <c r="I38" s="168">
        <v>0.14999999999999999</v>
      </c>
      <c r="J38" s="167">
        <f>0</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49</v>
      </c>
      <c r="F39" s="167">
        <f>ROUND((SUM(BI92:BI193)),  2)</f>
        <v>0</v>
      </c>
      <c r="G39" s="40"/>
      <c r="H39" s="40"/>
      <c r="I39" s="168">
        <v>0</v>
      </c>
      <c r="J39" s="167">
        <f>0</f>
        <v>0</v>
      </c>
      <c r="K39" s="40"/>
      <c r="L39" s="151"/>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0"/>
      <c r="J40" s="40"/>
      <c r="K40" s="40"/>
      <c r="L40" s="151"/>
      <c r="S40" s="40"/>
      <c r="T40" s="40"/>
      <c r="U40" s="40"/>
      <c r="V40" s="40"/>
      <c r="W40" s="40"/>
      <c r="X40" s="40"/>
      <c r="Y40" s="40"/>
      <c r="Z40" s="40"/>
      <c r="AA40" s="40"/>
      <c r="AB40" s="40"/>
      <c r="AC40" s="40"/>
      <c r="AD40" s="40"/>
      <c r="AE40" s="40"/>
    </row>
    <row r="41" s="2" customFormat="1" ht="25.44" customHeight="1">
      <c r="A41" s="40"/>
      <c r="B41" s="46"/>
      <c r="C41" s="169"/>
      <c r="D41" s="170" t="s">
        <v>50</v>
      </c>
      <c r="E41" s="171"/>
      <c r="F41" s="171"/>
      <c r="G41" s="172" t="s">
        <v>51</v>
      </c>
      <c r="H41" s="173" t="s">
        <v>52</v>
      </c>
      <c r="I41" s="174"/>
      <c r="J41" s="175">
        <f>SUM(J32:J39)</f>
        <v>0</v>
      </c>
      <c r="K41" s="176"/>
      <c r="L41" s="151"/>
      <c r="S41" s="40"/>
      <c r="T41" s="40"/>
      <c r="U41" s="40"/>
      <c r="V41" s="40"/>
      <c r="W41" s="40"/>
      <c r="X41" s="40"/>
      <c r="Y41" s="40"/>
      <c r="Z41" s="40"/>
      <c r="AA41" s="40"/>
      <c r="AB41" s="40"/>
      <c r="AC41" s="40"/>
      <c r="AD41" s="40"/>
      <c r="AE41" s="40"/>
    </row>
    <row r="42" s="2" customFormat="1" ht="14.4" customHeight="1">
      <c r="A42" s="40"/>
      <c r="B42" s="177"/>
      <c r="C42" s="178"/>
      <c r="D42" s="178"/>
      <c r="E42" s="178"/>
      <c r="F42" s="178"/>
      <c r="G42" s="178"/>
      <c r="H42" s="178"/>
      <c r="I42" s="179"/>
      <c r="J42" s="178"/>
      <c r="K42" s="178"/>
      <c r="L42" s="151"/>
      <c r="S42" s="40"/>
      <c r="T42" s="40"/>
      <c r="U42" s="40"/>
      <c r="V42" s="40"/>
      <c r="W42" s="40"/>
      <c r="X42" s="40"/>
      <c r="Y42" s="40"/>
      <c r="Z42" s="40"/>
      <c r="AA42" s="40"/>
      <c r="AB42" s="40"/>
      <c r="AC42" s="40"/>
      <c r="AD42" s="40"/>
      <c r="AE42" s="40"/>
    </row>
    <row r="46" s="2" customFormat="1" ht="6.96" customHeight="1">
      <c r="A46" s="40"/>
      <c r="B46" s="180"/>
      <c r="C46" s="181"/>
      <c r="D46" s="181"/>
      <c r="E46" s="181"/>
      <c r="F46" s="181"/>
      <c r="G46" s="181"/>
      <c r="H46" s="181"/>
      <c r="I46" s="182"/>
      <c r="J46" s="181"/>
      <c r="K46" s="181"/>
      <c r="L46" s="151"/>
      <c r="S46" s="40"/>
      <c r="T46" s="40"/>
      <c r="U46" s="40"/>
      <c r="V46" s="40"/>
      <c r="W46" s="40"/>
      <c r="X46" s="40"/>
      <c r="Y46" s="40"/>
      <c r="Z46" s="40"/>
      <c r="AA46" s="40"/>
      <c r="AB46" s="40"/>
      <c r="AC46" s="40"/>
      <c r="AD46" s="40"/>
      <c r="AE46" s="40"/>
    </row>
    <row r="47" s="2" customFormat="1" ht="24.96" customHeight="1">
      <c r="A47" s="40"/>
      <c r="B47" s="41"/>
      <c r="C47" s="25" t="s">
        <v>215</v>
      </c>
      <c r="D47" s="42"/>
      <c r="E47" s="42"/>
      <c r="F47" s="42"/>
      <c r="G47" s="42"/>
      <c r="H47" s="42"/>
      <c r="I47" s="150"/>
      <c r="J47" s="42"/>
      <c r="K47" s="42"/>
      <c r="L47" s="151"/>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150"/>
      <c r="J48" s="42"/>
      <c r="K48" s="42"/>
      <c r="L48" s="151"/>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16.5" customHeight="1">
      <c r="A50" s="40"/>
      <c r="B50" s="41"/>
      <c r="C50" s="42"/>
      <c r="D50" s="42"/>
      <c r="E50" s="183" t="str">
        <f>E7</f>
        <v>SEN a stavební úpravy objektu občanského vybavení č.p. 37</v>
      </c>
      <c r="F50" s="34"/>
      <c r="G50" s="34"/>
      <c r="H50" s="34"/>
      <c r="I50" s="150"/>
      <c r="J50" s="42"/>
      <c r="K50" s="42"/>
      <c r="L50" s="151"/>
      <c r="S50" s="40"/>
      <c r="T50" s="40"/>
      <c r="U50" s="40"/>
      <c r="V50" s="40"/>
      <c r="W50" s="40"/>
      <c r="X50" s="40"/>
      <c r="Y50" s="40"/>
      <c r="Z50" s="40"/>
      <c r="AA50" s="40"/>
      <c r="AB50" s="40"/>
      <c r="AC50" s="40"/>
      <c r="AD50" s="40"/>
      <c r="AE50" s="40"/>
    </row>
    <row r="51" s="1" customFormat="1" ht="12" customHeight="1">
      <c r="B51" s="23"/>
      <c r="C51" s="34" t="s">
        <v>166</v>
      </c>
      <c r="D51" s="24"/>
      <c r="E51" s="24"/>
      <c r="F51" s="24"/>
      <c r="G51" s="24"/>
      <c r="H51" s="24"/>
      <c r="I51" s="141"/>
      <c r="J51" s="24"/>
      <c r="K51" s="24"/>
      <c r="L51" s="22"/>
    </row>
    <row r="52" s="2" customFormat="1" ht="16.5" customHeight="1">
      <c r="A52" s="40"/>
      <c r="B52" s="41"/>
      <c r="C52" s="42"/>
      <c r="D52" s="42"/>
      <c r="E52" s="183" t="s">
        <v>170</v>
      </c>
      <c r="F52" s="42"/>
      <c r="G52" s="42"/>
      <c r="H52" s="42"/>
      <c r="I52" s="150"/>
      <c r="J52" s="42"/>
      <c r="K52" s="42"/>
      <c r="L52" s="151"/>
      <c r="S52" s="40"/>
      <c r="T52" s="40"/>
      <c r="U52" s="40"/>
      <c r="V52" s="40"/>
      <c r="W52" s="40"/>
      <c r="X52" s="40"/>
      <c r="Y52" s="40"/>
      <c r="Z52" s="40"/>
      <c r="AA52" s="40"/>
      <c r="AB52" s="40"/>
      <c r="AC52" s="40"/>
      <c r="AD52" s="40"/>
      <c r="AE52" s="40"/>
    </row>
    <row r="53" s="2" customFormat="1" ht="12" customHeight="1">
      <c r="A53" s="40"/>
      <c r="B53" s="41"/>
      <c r="C53" s="34" t="s">
        <v>174</v>
      </c>
      <c r="D53" s="42"/>
      <c r="E53" s="42"/>
      <c r="F53" s="42"/>
      <c r="G53" s="42"/>
      <c r="H53" s="42"/>
      <c r="I53" s="150"/>
      <c r="J53" s="42"/>
      <c r="K53" s="42"/>
      <c r="L53" s="151"/>
      <c r="S53" s="40"/>
      <c r="T53" s="40"/>
      <c r="U53" s="40"/>
      <c r="V53" s="40"/>
      <c r="W53" s="40"/>
      <c r="X53" s="40"/>
      <c r="Y53" s="40"/>
      <c r="Z53" s="40"/>
      <c r="AA53" s="40"/>
      <c r="AB53" s="40"/>
      <c r="AC53" s="40"/>
      <c r="AD53" s="40"/>
      <c r="AE53" s="40"/>
    </row>
    <row r="54" s="2" customFormat="1" ht="16.5" customHeight="1">
      <c r="A54" s="40"/>
      <c r="B54" s="41"/>
      <c r="C54" s="42"/>
      <c r="D54" s="42"/>
      <c r="E54" s="71" t="str">
        <f>E11</f>
        <v>SO-01.3 - Ústřední vytápění</v>
      </c>
      <c r="F54" s="42"/>
      <c r="G54" s="42"/>
      <c r="H54" s="42"/>
      <c r="I54" s="150"/>
      <c r="J54" s="42"/>
      <c r="K54" s="42"/>
      <c r="L54" s="151"/>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150"/>
      <c r="J55" s="42"/>
      <c r="K55" s="42"/>
      <c r="L55" s="151"/>
      <c r="S55" s="40"/>
      <c r="T55" s="40"/>
      <c r="U55" s="40"/>
      <c r="V55" s="40"/>
      <c r="W55" s="40"/>
      <c r="X55" s="40"/>
      <c r="Y55" s="40"/>
      <c r="Z55" s="40"/>
      <c r="AA55" s="40"/>
      <c r="AB55" s="40"/>
      <c r="AC55" s="40"/>
      <c r="AD55" s="40"/>
      <c r="AE55" s="40"/>
    </row>
    <row r="56" s="2" customFormat="1" ht="12" customHeight="1">
      <c r="A56" s="40"/>
      <c r="B56" s="41"/>
      <c r="C56" s="34" t="s">
        <v>22</v>
      </c>
      <c r="D56" s="42"/>
      <c r="E56" s="42"/>
      <c r="F56" s="29" t="str">
        <f>F14</f>
        <v>Libkovice 37</v>
      </c>
      <c r="G56" s="42"/>
      <c r="H56" s="42"/>
      <c r="I56" s="153" t="s">
        <v>24</v>
      </c>
      <c r="J56" s="74" t="str">
        <f>IF(J14="","",J14)</f>
        <v>7. 10. 2019</v>
      </c>
      <c r="K56" s="42"/>
      <c r="L56" s="151"/>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25.65" customHeight="1">
      <c r="A58" s="40"/>
      <c r="B58" s="41"/>
      <c r="C58" s="34" t="s">
        <v>26</v>
      </c>
      <c r="D58" s="42"/>
      <c r="E58" s="42"/>
      <c r="F58" s="29" t="str">
        <f>E17</f>
        <v>Obec Libkovice</v>
      </c>
      <c r="G58" s="42"/>
      <c r="H58" s="42"/>
      <c r="I58" s="153" t="s">
        <v>32</v>
      </c>
      <c r="J58" s="38" t="str">
        <f>E23</f>
        <v>SONETBUILDING s.r.o</v>
      </c>
      <c r="K58" s="42"/>
      <c r="L58" s="151"/>
      <c r="S58" s="40"/>
      <c r="T58" s="40"/>
      <c r="U58" s="40"/>
      <c r="V58" s="40"/>
      <c r="W58" s="40"/>
      <c r="X58" s="40"/>
      <c r="Y58" s="40"/>
      <c r="Z58" s="40"/>
      <c r="AA58" s="40"/>
      <c r="AB58" s="40"/>
      <c r="AC58" s="40"/>
      <c r="AD58" s="40"/>
      <c r="AE58" s="40"/>
    </row>
    <row r="59" s="2" customFormat="1" ht="15.15" customHeight="1">
      <c r="A59" s="40"/>
      <c r="B59" s="41"/>
      <c r="C59" s="34" t="s">
        <v>30</v>
      </c>
      <c r="D59" s="42"/>
      <c r="E59" s="42"/>
      <c r="F59" s="29" t="str">
        <f>IF(E20="","",E20)</f>
        <v>Vyplň údaj</v>
      </c>
      <c r="G59" s="42"/>
      <c r="H59" s="42"/>
      <c r="I59" s="153" t="s">
        <v>35</v>
      </c>
      <c r="J59" s="38" t="str">
        <f>E26</f>
        <v>Toman Martin</v>
      </c>
      <c r="K59" s="42"/>
      <c r="L59" s="151"/>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150"/>
      <c r="J60" s="42"/>
      <c r="K60" s="42"/>
      <c r="L60" s="151"/>
      <c r="S60" s="40"/>
      <c r="T60" s="40"/>
      <c r="U60" s="40"/>
      <c r="V60" s="40"/>
      <c r="W60" s="40"/>
      <c r="X60" s="40"/>
      <c r="Y60" s="40"/>
      <c r="Z60" s="40"/>
      <c r="AA60" s="40"/>
      <c r="AB60" s="40"/>
      <c r="AC60" s="40"/>
      <c r="AD60" s="40"/>
      <c r="AE60" s="40"/>
    </row>
    <row r="61" s="2" customFormat="1" ht="29.28" customHeight="1">
      <c r="A61" s="40"/>
      <c r="B61" s="41"/>
      <c r="C61" s="184" t="s">
        <v>216</v>
      </c>
      <c r="D61" s="185"/>
      <c r="E61" s="185"/>
      <c r="F61" s="185"/>
      <c r="G61" s="185"/>
      <c r="H61" s="185"/>
      <c r="I61" s="186"/>
      <c r="J61" s="187" t="s">
        <v>217</v>
      </c>
      <c r="K61" s="185"/>
      <c r="L61" s="151"/>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150"/>
      <c r="J62" s="42"/>
      <c r="K62" s="42"/>
      <c r="L62" s="151"/>
      <c r="S62" s="40"/>
      <c r="T62" s="40"/>
      <c r="U62" s="40"/>
      <c r="V62" s="40"/>
      <c r="W62" s="40"/>
      <c r="X62" s="40"/>
      <c r="Y62" s="40"/>
      <c r="Z62" s="40"/>
      <c r="AA62" s="40"/>
      <c r="AB62" s="40"/>
      <c r="AC62" s="40"/>
      <c r="AD62" s="40"/>
      <c r="AE62" s="40"/>
    </row>
    <row r="63" s="2" customFormat="1" ht="22.8" customHeight="1">
      <c r="A63" s="40"/>
      <c r="B63" s="41"/>
      <c r="C63" s="188" t="s">
        <v>72</v>
      </c>
      <c r="D63" s="42"/>
      <c r="E63" s="42"/>
      <c r="F63" s="42"/>
      <c r="G63" s="42"/>
      <c r="H63" s="42"/>
      <c r="I63" s="150"/>
      <c r="J63" s="104">
        <f>J92</f>
        <v>0</v>
      </c>
      <c r="K63" s="42"/>
      <c r="L63" s="151"/>
      <c r="S63" s="40"/>
      <c r="T63" s="40"/>
      <c r="U63" s="40"/>
      <c r="V63" s="40"/>
      <c r="W63" s="40"/>
      <c r="X63" s="40"/>
      <c r="Y63" s="40"/>
      <c r="Z63" s="40"/>
      <c r="AA63" s="40"/>
      <c r="AB63" s="40"/>
      <c r="AC63" s="40"/>
      <c r="AD63" s="40"/>
      <c r="AE63" s="40"/>
      <c r="AU63" s="19" t="s">
        <v>218</v>
      </c>
    </row>
    <row r="64" s="9" customFormat="1" ht="24.96" customHeight="1">
      <c r="A64" s="9"/>
      <c r="B64" s="189"/>
      <c r="C64" s="190"/>
      <c r="D64" s="191" t="s">
        <v>228</v>
      </c>
      <c r="E64" s="192"/>
      <c r="F64" s="192"/>
      <c r="G64" s="192"/>
      <c r="H64" s="192"/>
      <c r="I64" s="193"/>
      <c r="J64" s="194">
        <f>J93</f>
        <v>0</v>
      </c>
      <c r="K64" s="190"/>
      <c r="L64" s="195"/>
      <c r="S64" s="9"/>
      <c r="T64" s="9"/>
      <c r="U64" s="9"/>
      <c r="V64" s="9"/>
      <c r="W64" s="9"/>
      <c r="X64" s="9"/>
      <c r="Y64" s="9"/>
      <c r="Z64" s="9"/>
      <c r="AA64" s="9"/>
      <c r="AB64" s="9"/>
      <c r="AC64" s="9"/>
      <c r="AD64" s="9"/>
      <c r="AE64" s="9"/>
    </row>
    <row r="65" s="10" customFormat="1" ht="19.92" customHeight="1">
      <c r="A65" s="10"/>
      <c r="B65" s="196"/>
      <c r="C65" s="127"/>
      <c r="D65" s="197" t="s">
        <v>2228</v>
      </c>
      <c r="E65" s="198"/>
      <c r="F65" s="198"/>
      <c r="G65" s="198"/>
      <c r="H65" s="198"/>
      <c r="I65" s="199"/>
      <c r="J65" s="200">
        <f>J94</f>
        <v>0</v>
      </c>
      <c r="K65" s="127"/>
      <c r="L65" s="201"/>
      <c r="S65" s="10"/>
      <c r="T65" s="10"/>
      <c r="U65" s="10"/>
      <c r="V65" s="10"/>
      <c r="W65" s="10"/>
      <c r="X65" s="10"/>
      <c r="Y65" s="10"/>
      <c r="Z65" s="10"/>
      <c r="AA65" s="10"/>
      <c r="AB65" s="10"/>
      <c r="AC65" s="10"/>
      <c r="AD65" s="10"/>
      <c r="AE65" s="10"/>
    </row>
    <row r="66" s="10" customFormat="1" ht="19.92" customHeight="1">
      <c r="A66" s="10"/>
      <c r="B66" s="196"/>
      <c r="C66" s="127"/>
      <c r="D66" s="197" t="s">
        <v>2229</v>
      </c>
      <c r="E66" s="198"/>
      <c r="F66" s="198"/>
      <c r="G66" s="198"/>
      <c r="H66" s="198"/>
      <c r="I66" s="199"/>
      <c r="J66" s="200">
        <f>J103</f>
        <v>0</v>
      </c>
      <c r="K66" s="127"/>
      <c r="L66" s="201"/>
      <c r="S66" s="10"/>
      <c r="T66" s="10"/>
      <c r="U66" s="10"/>
      <c r="V66" s="10"/>
      <c r="W66" s="10"/>
      <c r="X66" s="10"/>
      <c r="Y66" s="10"/>
      <c r="Z66" s="10"/>
      <c r="AA66" s="10"/>
      <c r="AB66" s="10"/>
      <c r="AC66" s="10"/>
      <c r="AD66" s="10"/>
      <c r="AE66" s="10"/>
    </row>
    <row r="67" s="10" customFormat="1" ht="19.92" customHeight="1">
      <c r="A67" s="10"/>
      <c r="B67" s="196"/>
      <c r="C67" s="127"/>
      <c r="D67" s="197" t="s">
        <v>2230</v>
      </c>
      <c r="E67" s="198"/>
      <c r="F67" s="198"/>
      <c r="G67" s="198"/>
      <c r="H67" s="198"/>
      <c r="I67" s="199"/>
      <c r="J67" s="200">
        <f>J119</f>
        <v>0</v>
      </c>
      <c r="K67" s="127"/>
      <c r="L67" s="201"/>
      <c r="S67" s="10"/>
      <c r="T67" s="10"/>
      <c r="U67" s="10"/>
      <c r="V67" s="10"/>
      <c r="W67" s="10"/>
      <c r="X67" s="10"/>
      <c r="Y67" s="10"/>
      <c r="Z67" s="10"/>
      <c r="AA67" s="10"/>
      <c r="AB67" s="10"/>
      <c r="AC67" s="10"/>
      <c r="AD67" s="10"/>
      <c r="AE67" s="10"/>
    </row>
    <row r="68" s="10" customFormat="1" ht="19.92" customHeight="1">
      <c r="A68" s="10"/>
      <c r="B68" s="196"/>
      <c r="C68" s="127"/>
      <c r="D68" s="197" t="s">
        <v>2231</v>
      </c>
      <c r="E68" s="198"/>
      <c r="F68" s="198"/>
      <c r="G68" s="198"/>
      <c r="H68" s="198"/>
      <c r="I68" s="199"/>
      <c r="J68" s="200">
        <f>J140</f>
        <v>0</v>
      </c>
      <c r="K68" s="127"/>
      <c r="L68" s="201"/>
      <c r="S68" s="10"/>
      <c r="T68" s="10"/>
      <c r="U68" s="10"/>
      <c r="V68" s="10"/>
      <c r="W68" s="10"/>
      <c r="X68" s="10"/>
      <c r="Y68" s="10"/>
      <c r="Z68" s="10"/>
      <c r="AA68" s="10"/>
      <c r="AB68" s="10"/>
      <c r="AC68" s="10"/>
      <c r="AD68" s="10"/>
      <c r="AE68" s="10"/>
    </row>
    <row r="69" s="10" customFormat="1" ht="19.92" customHeight="1">
      <c r="A69" s="10"/>
      <c r="B69" s="196"/>
      <c r="C69" s="127"/>
      <c r="D69" s="197" t="s">
        <v>2232</v>
      </c>
      <c r="E69" s="198"/>
      <c r="F69" s="198"/>
      <c r="G69" s="198"/>
      <c r="H69" s="198"/>
      <c r="I69" s="199"/>
      <c r="J69" s="200">
        <f>J154</f>
        <v>0</v>
      </c>
      <c r="K69" s="127"/>
      <c r="L69" s="201"/>
      <c r="S69" s="10"/>
      <c r="T69" s="10"/>
      <c r="U69" s="10"/>
      <c r="V69" s="10"/>
      <c r="W69" s="10"/>
      <c r="X69" s="10"/>
      <c r="Y69" s="10"/>
      <c r="Z69" s="10"/>
      <c r="AA69" s="10"/>
      <c r="AB69" s="10"/>
      <c r="AC69" s="10"/>
      <c r="AD69" s="10"/>
      <c r="AE69" s="10"/>
    </row>
    <row r="70" s="9" customFormat="1" ht="24.96" customHeight="1">
      <c r="A70" s="9"/>
      <c r="B70" s="189"/>
      <c r="C70" s="190"/>
      <c r="D70" s="191" t="s">
        <v>1814</v>
      </c>
      <c r="E70" s="192"/>
      <c r="F70" s="192"/>
      <c r="G70" s="192"/>
      <c r="H70" s="192"/>
      <c r="I70" s="193"/>
      <c r="J70" s="194">
        <f>J183</f>
        <v>0</v>
      </c>
      <c r="K70" s="190"/>
      <c r="L70" s="195"/>
      <c r="S70" s="9"/>
      <c r="T70" s="9"/>
      <c r="U70" s="9"/>
      <c r="V70" s="9"/>
      <c r="W70" s="9"/>
      <c r="X70" s="9"/>
      <c r="Y70" s="9"/>
      <c r="Z70" s="9"/>
      <c r="AA70" s="9"/>
      <c r="AB70" s="9"/>
      <c r="AC70" s="9"/>
      <c r="AD70" s="9"/>
      <c r="AE70" s="9"/>
    </row>
    <row r="71" s="2" customFormat="1" ht="21.84" customHeight="1">
      <c r="A71" s="40"/>
      <c r="B71" s="41"/>
      <c r="C71" s="42"/>
      <c r="D71" s="42"/>
      <c r="E71" s="42"/>
      <c r="F71" s="42"/>
      <c r="G71" s="42"/>
      <c r="H71" s="42"/>
      <c r="I71" s="150"/>
      <c r="J71" s="42"/>
      <c r="K71" s="42"/>
      <c r="L71" s="151"/>
      <c r="S71" s="40"/>
      <c r="T71" s="40"/>
      <c r="U71" s="40"/>
      <c r="V71" s="40"/>
      <c r="W71" s="40"/>
      <c r="X71" s="40"/>
      <c r="Y71" s="40"/>
      <c r="Z71" s="40"/>
      <c r="AA71" s="40"/>
      <c r="AB71" s="40"/>
      <c r="AC71" s="40"/>
      <c r="AD71" s="40"/>
      <c r="AE71" s="40"/>
    </row>
    <row r="72" s="2" customFormat="1" ht="6.96" customHeight="1">
      <c r="A72" s="40"/>
      <c r="B72" s="61"/>
      <c r="C72" s="62"/>
      <c r="D72" s="62"/>
      <c r="E72" s="62"/>
      <c r="F72" s="62"/>
      <c r="G72" s="62"/>
      <c r="H72" s="62"/>
      <c r="I72" s="179"/>
      <c r="J72" s="62"/>
      <c r="K72" s="62"/>
      <c r="L72" s="151"/>
      <c r="S72" s="40"/>
      <c r="T72" s="40"/>
      <c r="U72" s="40"/>
      <c r="V72" s="40"/>
      <c r="W72" s="40"/>
      <c r="X72" s="40"/>
      <c r="Y72" s="40"/>
      <c r="Z72" s="40"/>
      <c r="AA72" s="40"/>
      <c r="AB72" s="40"/>
      <c r="AC72" s="40"/>
      <c r="AD72" s="40"/>
      <c r="AE72" s="40"/>
    </row>
    <row r="76" s="2" customFormat="1" ht="6.96" customHeight="1">
      <c r="A76" s="40"/>
      <c r="B76" s="63"/>
      <c r="C76" s="64"/>
      <c r="D76" s="64"/>
      <c r="E76" s="64"/>
      <c r="F76" s="64"/>
      <c r="G76" s="64"/>
      <c r="H76" s="64"/>
      <c r="I76" s="182"/>
      <c r="J76" s="64"/>
      <c r="K76" s="64"/>
      <c r="L76" s="151"/>
      <c r="S76" s="40"/>
      <c r="T76" s="40"/>
      <c r="U76" s="40"/>
      <c r="V76" s="40"/>
      <c r="W76" s="40"/>
      <c r="X76" s="40"/>
      <c r="Y76" s="40"/>
      <c r="Z76" s="40"/>
      <c r="AA76" s="40"/>
      <c r="AB76" s="40"/>
      <c r="AC76" s="40"/>
      <c r="AD76" s="40"/>
      <c r="AE76" s="40"/>
    </row>
    <row r="77" s="2" customFormat="1" ht="24.96" customHeight="1">
      <c r="A77" s="40"/>
      <c r="B77" s="41"/>
      <c r="C77" s="25" t="s">
        <v>244</v>
      </c>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12" customHeight="1">
      <c r="A79" s="40"/>
      <c r="B79" s="41"/>
      <c r="C79" s="34" t="s">
        <v>16</v>
      </c>
      <c r="D79" s="42"/>
      <c r="E79" s="42"/>
      <c r="F79" s="42"/>
      <c r="G79" s="42"/>
      <c r="H79" s="42"/>
      <c r="I79" s="150"/>
      <c r="J79" s="42"/>
      <c r="K79" s="42"/>
      <c r="L79" s="151"/>
      <c r="S79" s="40"/>
      <c r="T79" s="40"/>
      <c r="U79" s="40"/>
      <c r="V79" s="40"/>
      <c r="W79" s="40"/>
      <c r="X79" s="40"/>
      <c r="Y79" s="40"/>
      <c r="Z79" s="40"/>
      <c r="AA79" s="40"/>
      <c r="AB79" s="40"/>
      <c r="AC79" s="40"/>
      <c r="AD79" s="40"/>
      <c r="AE79" s="40"/>
    </row>
    <row r="80" s="2" customFormat="1" ht="16.5" customHeight="1">
      <c r="A80" s="40"/>
      <c r="B80" s="41"/>
      <c r="C80" s="42"/>
      <c r="D80" s="42"/>
      <c r="E80" s="183" t="str">
        <f>E7</f>
        <v>SEN a stavební úpravy objektu občanského vybavení č.p. 37</v>
      </c>
      <c r="F80" s="34"/>
      <c r="G80" s="34"/>
      <c r="H80" s="34"/>
      <c r="I80" s="150"/>
      <c r="J80" s="42"/>
      <c r="K80" s="42"/>
      <c r="L80" s="151"/>
      <c r="S80" s="40"/>
      <c r="T80" s="40"/>
      <c r="U80" s="40"/>
      <c r="V80" s="40"/>
      <c r="W80" s="40"/>
      <c r="X80" s="40"/>
      <c r="Y80" s="40"/>
      <c r="Z80" s="40"/>
      <c r="AA80" s="40"/>
      <c r="AB80" s="40"/>
      <c r="AC80" s="40"/>
      <c r="AD80" s="40"/>
      <c r="AE80" s="40"/>
    </row>
    <row r="81" s="1" customFormat="1" ht="12" customHeight="1">
      <c r="B81" s="23"/>
      <c r="C81" s="34" t="s">
        <v>166</v>
      </c>
      <c r="D81" s="24"/>
      <c r="E81" s="24"/>
      <c r="F81" s="24"/>
      <c r="G81" s="24"/>
      <c r="H81" s="24"/>
      <c r="I81" s="141"/>
      <c r="J81" s="24"/>
      <c r="K81" s="24"/>
      <c r="L81" s="22"/>
    </row>
    <row r="82" s="2" customFormat="1" ht="16.5" customHeight="1">
      <c r="A82" s="40"/>
      <c r="B82" s="41"/>
      <c r="C82" s="42"/>
      <c r="D82" s="42"/>
      <c r="E82" s="183" t="s">
        <v>170</v>
      </c>
      <c r="F82" s="42"/>
      <c r="G82" s="42"/>
      <c r="H82" s="42"/>
      <c r="I82" s="150"/>
      <c r="J82" s="42"/>
      <c r="K82" s="42"/>
      <c r="L82" s="151"/>
      <c r="S82" s="40"/>
      <c r="T82" s="40"/>
      <c r="U82" s="40"/>
      <c r="V82" s="40"/>
      <c r="W82" s="40"/>
      <c r="X82" s="40"/>
      <c r="Y82" s="40"/>
      <c r="Z82" s="40"/>
      <c r="AA82" s="40"/>
      <c r="AB82" s="40"/>
      <c r="AC82" s="40"/>
      <c r="AD82" s="40"/>
      <c r="AE82" s="40"/>
    </row>
    <row r="83" s="2" customFormat="1" ht="12" customHeight="1">
      <c r="A83" s="40"/>
      <c r="B83" s="41"/>
      <c r="C83" s="34" t="s">
        <v>174</v>
      </c>
      <c r="D83" s="42"/>
      <c r="E83" s="42"/>
      <c r="F83" s="42"/>
      <c r="G83" s="42"/>
      <c r="H83" s="42"/>
      <c r="I83" s="150"/>
      <c r="J83" s="42"/>
      <c r="K83" s="42"/>
      <c r="L83" s="151"/>
      <c r="S83" s="40"/>
      <c r="T83" s="40"/>
      <c r="U83" s="40"/>
      <c r="V83" s="40"/>
      <c r="W83" s="40"/>
      <c r="X83" s="40"/>
      <c r="Y83" s="40"/>
      <c r="Z83" s="40"/>
      <c r="AA83" s="40"/>
      <c r="AB83" s="40"/>
      <c r="AC83" s="40"/>
      <c r="AD83" s="40"/>
      <c r="AE83" s="40"/>
    </row>
    <row r="84" s="2" customFormat="1" ht="16.5" customHeight="1">
      <c r="A84" s="40"/>
      <c r="B84" s="41"/>
      <c r="C84" s="42"/>
      <c r="D84" s="42"/>
      <c r="E84" s="71" t="str">
        <f>E11</f>
        <v>SO-01.3 - Ústřední vytápění</v>
      </c>
      <c r="F84" s="42"/>
      <c r="G84" s="42"/>
      <c r="H84" s="42"/>
      <c r="I84" s="150"/>
      <c r="J84" s="42"/>
      <c r="K84" s="42"/>
      <c r="L84" s="151"/>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150"/>
      <c r="J85" s="42"/>
      <c r="K85" s="42"/>
      <c r="L85" s="151"/>
      <c r="S85" s="40"/>
      <c r="T85" s="40"/>
      <c r="U85" s="40"/>
      <c r="V85" s="40"/>
      <c r="W85" s="40"/>
      <c r="X85" s="40"/>
      <c r="Y85" s="40"/>
      <c r="Z85" s="40"/>
      <c r="AA85" s="40"/>
      <c r="AB85" s="40"/>
      <c r="AC85" s="40"/>
      <c r="AD85" s="40"/>
      <c r="AE85" s="40"/>
    </row>
    <row r="86" s="2" customFormat="1" ht="12" customHeight="1">
      <c r="A86" s="40"/>
      <c r="B86" s="41"/>
      <c r="C86" s="34" t="s">
        <v>22</v>
      </c>
      <c r="D86" s="42"/>
      <c r="E86" s="42"/>
      <c r="F86" s="29" t="str">
        <f>F14</f>
        <v>Libkovice 37</v>
      </c>
      <c r="G86" s="42"/>
      <c r="H86" s="42"/>
      <c r="I86" s="153" t="s">
        <v>24</v>
      </c>
      <c r="J86" s="74" t="str">
        <f>IF(J14="","",J14)</f>
        <v>7. 10. 2019</v>
      </c>
      <c r="K86" s="42"/>
      <c r="L86" s="151"/>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150"/>
      <c r="J87" s="42"/>
      <c r="K87" s="42"/>
      <c r="L87" s="151"/>
      <c r="S87" s="40"/>
      <c r="T87" s="40"/>
      <c r="U87" s="40"/>
      <c r="V87" s="40"/>
      <c r="W87" s="40"/>
      <c r="X87" s="40"/>
      <c r="Y87" s="40"/>
      <c r="Z87" s="40"/>
      <c r="AA87" s="40"/>
      <c r="AB87" s="40"/>
      <c r="AC87" s="40"/>
      <c r="AD87" s="40"/>
      <c r="AE87" s="40"/>
    </row>
    <row r="88" s="2" customFormat="1" ht="25.65" customHeight="1">
      <c r="A88" s="40"/>
      <c r="B88" s="41"/>
      <c r="C88" s="34" t="s">
        <v>26</v>
      </c>
      <c r="D88" s="42"/>
      <c r="E88" s="42"/>
      <c r="F88" s="29" t="str">
        <f>E17</f>
        <v>Obec Libkovice</v>
      </c>
      <c r="G88" s="42"/>
      <c r="H88" s="42"/>
      <c r="I88" s="153" t="s">
        <v>32</v>
      </c>
      <c r="J88" s="38" t="str">
        <f>E23</f>
        <v>SONETBUILDING s.r.o</v>
      </c>
      <c r="K88" s="42"/>
      <c r="L88" s="151"/>
      <c r="S88" s="40"/>
      <c r="T88" s="40"/>
      <c r="U88" s="40"/>
      <c r="V88" s="40"/>
      <c r="W88" s="40"/>
      <c r="X88" s="40"/>
      <c r="Y88" s="40"/>
      <c r="Z88" s="40"/>
      <c r="AA88" s="40"/>
      <c r="AB88" s="40"/>
      <c r="AC88" s="40"/>
      <c r="AD88" s="40"/>
      <c r="AE88" s="40"/>
    </row>
    <row r="89" s="2" customFormat="1" ht="15.15" customHeight="1">
      <c r="A89" s="40"/>
      <c r="B89" s="41"/>
      <c r="C89" s="34" t="s">
        <v>30</v>
      </c>
      <c r="D89" s="42"/>
      <c r="E89" s="42"/>
      <c r="F89" s="29" t="str">
        <f>IF(E20="","",E20)</f>
        <v>Vyplň údaj</v>
      </c>
      <c r="G89" s="42"/>
      <c r="H89" s="42"/>
      <c r="I89" s="153" t="s">
        <v>35</v>
      </c>
      <c r="J89" s="38" t="str">
        <f>E26</f>
        <v>Toman Martin</v>
      </c>
      <c r="K89" s="42"/>
      <c r="L89" s="151"/>
      <c r="S89" s="40"/>
      <c r="T89" s="40"/>
      <c r="U89" s="40"/>
      <c r="V89" s="40"/>
      <c r="W89" s="40"/>
      <c r="X89" s="40"/>
      <c r="Y89" s="40"/>
      <c r="Z89" s="40"/>
      <c r="AA89" s="40"/>
      <c r="AB89" s="40"/>
      <c r="AC89" s="40"/>
      <c r="AD89" s="40"/>
      <c r="AE89" s="40"/>
    </row>
    <row r="90" s="2" customFormat="1" ht="10.32" customHeight="1">
      <c r="A90" s="40"/>
      <c r="B90" s="41"/>
      <c r="C90" s="42"/>
      <c r="D90" s="42"/>
      <c r="E90" s="42"/>
      <c r="F90" s="42"/>
      <c r="G90" s="42"/>
      <c r="H90" s="42"/>
      <c r="I90" s="150"/>
      <c r="J90" s="42"/>
      <c r="K90" s="42"/>
      <c r="L90" s="151"/>
      <c r="S90" s="40"/>
      <c r="T90" s="40"/>
      <c r="U90" s="40"/>
      <c r="V90" s="40"/>
      <c r="W90" s="40"/>
      <c r="X90" s="40"/>
      <c r="Y90" s="40"/>
      <c r="Z90" s="40"/>
      <c r="AA90" s="40"/>
      <c r="AB90" s="40"/>
      <c r="AC90" s="40"/>
      <c r="AD90" s="40"/>
      <c r="AE90" s="40"/>
    </row>
    <row r="91" s="11" customFormat="1" ht="29.28" customHeight="1">
      <c r="A91" s="202"/>
      <c r="B91" s="203"/>
      <c r="C91" s="204" t="s">
        <v>245</v>
      </c>
      <c r="D91" s="205" t="s">
        <v>59</v>
      </c>
      <c r="E91" s="205" t="s">
        <v>55</v>
      </c>
      <c r="F91" s="205" t="s">
        <v>56</v>
      </c>
      <c r="G91" s="205" t="s">
        <v>246</v>
      </c>
      <c r="H91" s="205" t="s">
        <v>247</v>
      </c>
      <c r="I91" s="206" t="s">
        <v>248</v>
      </c>
      <c r="J91" s="205" t="s">
        <v>217</v>
      </c>
      <c r="K91" s="207" t="s">
        <v>249</v>
      </c>
      <c r="L91" s="208"/>
      <c r="M91" s="94" t="s">
        <v>21</v>
      </c>
      <c r="N91" s="95" t="s">
        <v>44</v>
      </c>
      <c r="O91" s="95" t="s">
        <v>250</v>
      </c>
      <c r="P91" s="95" t="s">
        <v>251</v>
      </c>
      <c r="Q91" s="95" t="s">
        <v>252</v>
      </c>
      <c r="R91" s="95" t="s">
        <v>253</v>
      </c>
      <c r="S91" s="95" t="s">
        <v>254</v>
      </c>
      <c r="T91" s="96" t="s">
        <v>255</v>
      </c>
      <c r="U91" s="202"/>
      <c r="V91" s="202"/>
      <c r="W91" s="202"/>
      <c r="X91" s="202"/>
      <c r="Y91" s="202"/>
      <c r="Z91" s="202"/>
      <c r="AA91" s="202"/>
      <c r="AB91" s="202"/>
      <c r="AC91" s="202"/>
      <c r="AD91" s="202"/>
      <c r="AE91" s="202"/>
    </row>
    <row r="92" s="2" customFormat="1" ht="22.8" customHeight="1">
      <c r="A92" s="40"/>
      <c r="B92" s="41"/>
      <c r="C92" s="101" t="s">
        <v>256</v>
      </c>
      <c r="D92" s="42"/>
      <c r="E92" s="42"/>
      <c r="F92" s="42"/>
      <c r="G92" s="42"/>
      <c r="H92" s="42"/>
      <c r="I92" s="150"/>
      <c r="J92" s="209">
        <f>BK92</f>
        <v>0</v>
      </c>
      <c r="K92" s="42"/>
      <c r="L92" s="46"/>
      <c r="M92" s="97"/>
      <c r="N92" s="210"/>
      <c r="O92" s="98"/>
      <c r="P92" s="211">
        <f>P93+P183</f>
        <v>0</v>
      </c>
      <c r="Q92" s="98"/>
      <c r="R92" s="211">
        <f>R93+R183</f>
        <v>0.90789719999999996</v>
      </c>
      <c r="S92" s="98"/>
      <c r="T92" s="212">
        <f>T93+T183</f>
        <v>0</v>
      </c>
      <c r="U92" s="40"/>
      <c r="V92" s="40"/>
      <c r="W92" s="40"/>
      <c r="X92" s="40"/>
      <c r="Y92" s="40"/>
      <c r="Z92" s="40"/>
      <c r="AA92" s="40"/>
      <c r="AB92" s="40"/>
      <c r="AC92" s="40"/>
      <c r="AD92" s="40"/>
      <c r="AE92" s="40"/>
      <c r="AT92" s="19" t="s">
        <v>73</v>
      </c>
      <c r="AU92" s="19" t="s">
        <v>218</v>
      </c>
      <c r="BK92" s="213">
        <f>BK93+BK183</f>
        <v>0</v>
      </c>
    </row>
    <row r="93" s="12" customFormat="1" ht="25.92" customHeight="1">
      <c r="A93" s="12"/>
      <c r="B93" s="214"/>
      <c r="C93" s="215"/>
      <c r="D93" s="216" t="s">
        <v>73</v>
      </c>
      <c r="E93" s="217" t="s">
        <v>968</v>
      </c>
      <c r="F93" s="217" t="s">
        <v>969</v>
      </c>
      <c r="G93" s="215"/>
      <c r="H93" s="215"/>
      <c r="I93" s="218"/>
      <c r="J93" s="219">
        <f>BK93</f>
        <v>0</v>
      </c>
      <c r="K93" s="215"/>
      <c r="L93" s="220"/>
      <c r="M93" s="221"/>
      <c r="N93" s="222"/>
      <c r="O93" s="222"/>
      <c r="P93" s="223">
        <f>P94+P103+P119+P140+P154</f>
        <v>0</v>
      </c>
      <c r="Q93" s="222"/>
      <c r="R93" s="223">
        <f>R94+R103+R119+R140+R154</f>
        <v>0.90789719999999996</v>
      </c>
      <c r="S93" s="222"/>
      <c r="T93" s="224">
        <f>T94+T103+T119+T140+T154</f>
        <v>0</v>
      </c>
      <c r="U93" s="12"/>
      <c r="V93" s="12"/>
      <c r="W93" s="12"/>
      <c r="X93" s="12"/>
      <c r="Y93" s="12"/>
      <c r="Z93" s="12"/>
      <c r="AA93" s="12"/>
      <c r="AB93" s="12"/>
      <c r="AC93" s="12"/>
      <c r="AD93" s="12"/>
      <c r="AE93" s="12"/>
      <c r="AR93" s="225" t="s">
        <v>83</v>
      </c>
      <c r="AT93" s="226" t="s">
        <v>73</v>
      </c>
      <c r="AU93" s="226" t="s">
        <v>74</v>
      </c>
      <c r="AY93" s="225" t="s">
        <v>259</v>
      </c>
      <c r="BK93" s="227">
        <f>BK94+BK103+BK119+BK140+BK154</f>
        <v>0</v>
      </c>
    </row>
    <row r="94" s="12" customFormat="1" ht="22.8" customHeight="1">
      <c r="A94" s="12"/>
      <c r="B94" s="214"/>
      <c r="C94" s="215"/>
      <c r="D94" s="216" t="s">
        <v>73</v>
      </c>
      <c r="E94" s="228" t="s">
        <v>2233</v>
      </c>
      <c r="F94" s="228" t="s">
        <v>2234</v>
      </c>
      <c r="G94" s="215"/>
      <c r="H94" s="215"/>
      <c r="I94" s="218"/>
      <c r="J94" s="229">
        <f>BK94</f>
        <v>0</v>
      </c>
      <c r="K94" s="215"/>
      <c r="L94" s="220"/>
      <c r="M94" s="221"/>
      <c r="N94" s="222"/>
      <c r="O94" s="222"/>
      <c r="P94" s="223">
        <f>SUM(P95:P102)</f>
        <v>0</v>
      </c>
      <c r="Q94" s="222"/>
      <c r="R94" s="223">
        <f>SUM(R95:R102)</f>
        <v>0.053609999999999998</v>
      </c>
      <c r="S94" s="222"/>
      <c r="T94" s="224">
        <f>SUM(T95:T102)</f>
        <v>0</v>
      </c>
      <c r="U94" s="12"/>
      <c r="V94" s="12"/>
      <c r="W94" s="12"/>
      <c r="X94" s="12"/>
      <c r="Y94" s="12"/>
      <c r="Z94" s="12"/>
      <c r="AA94" s="12"/>
      <c r="AB94" s="12"/>
      <c r="AC94" s="12"/>
      <c r="AD94" s="12"/>
      <c r="AE94" s="12"/>
      <c r="AR94" s="225" t="s">
        <v>83</v>
      </c>
      <c r="AT94" s="226" t="s">
        <v>73</v>
      </c>
      <c r="AU94" s="226" t="s">
        <v>81</v>
      </c>
      <c r="AY94" s="225" t="s">
        <v>259</v>
      </c>
      <c r="BK94" s="227">
        <f>SUM(BK95:BK102)</f>
        <v>0</v>
      </c>
    </row>
    <row r="95" s="2" customFormat="1" ht="33" customHeight="1">
      <c r="A95" s="40"/>
      <c r="B95" s="41"/>
      <c r="C95" s="230" t="s">
        <v>81</v>
      </c>
      <c r="D95" s="230" t="s">
        <v>261</v>
      </c>
      <c r="E95" s="231" t="s">
        <v>2235</v>
      </c>
      <c r="F95" s="232" t="s">
        <v>2236</v>
      </c>
      <c r="G95" s="233" t="s">
        <v>427</v>
      </c>
      <c r="H95" s="234">
        <v>1</v>
      </c>
      <c r="I95" s="235"/>
      <c r="J95" s="236">
        <f>ROUND(I95*H95,2)</f>
        <v>0</v>
      </c>
      <c r="K95" s="232" t="s">
        <v>401</v>
      </c>
      <c r="L95" s="46"/>
      <c r="M95" s="237" t="s">
        <v>21</v>
      </c>
      <c r="N95" s="238" t="s">
        <v>46</v>
      </c>
      <c r="O95" s="86"/>
      <c r="P95" s="239">
        <f>O95*H95</f>
        <v>0</v>
      </c>
      <c r="Q95" s="239">
        <v>0.050000000000000003</v>
      </c>
      <c r="R95" s="239">
        <f>Q95*H95</f>
        <v>0.050000000000000003</v>
      </c>
      <c r="S95" s="239">
        <v>0</v>
      </c>
      <c r="T95" s="240">
        <f>S95*H95</f>
        <v>0</v>
      </c>
      <c r="U95" s="40"/>
      <c r="V95" s="40"/>
      <c r="W95" s="40"/>
      <c r="X95" s="40"/>
      <c r="Y95" s="40"/>
      <c r="Z95" s="40"/>
      <c r="AA95" s="40"/>
      <c r="AB95" s="40"/>
      <c r="AC95" s="40"/>
      <c r="AD95" s="40"/>
      <c r="AE95" s="40"/>
      <c r="AR95" s="241" t="s">
        <v>355</v>
      </c>
      <c r="AT95" s="241" t="s">
        <v>261</v>
      </c>
      <c r="AU95" s="241" t="s">
        <v>83</v>
      </c>
      <c r="AY95" s="19" t="s">
        <v>259</v>
      </c>
      <c r="BE95" s="242">
        <f>IF(N95="základní",J95,0)</f>
        <v>0</v>
      </c>
      <c r="BF95" s="242">
        <f>IF(N95="snížená",J95,0)</f>
        <v>0</v>
      </c>
      <c r="BG95" s="242">
        <f>IF(N95="zákl. přenesená",J95,0)</f>
        <v>0</v>
      </c>
      <c r="BH95" s="242">
        <f>IF(N95="sníž. přenesená",J95,0)</f>
        <v>0</v>
      </c>
      <c r="BI95" s="242">
        <f>IF(N95="nulová",J95,0)</f>
        <v>0</v>
      </c>
      <c r="BJ95" s="19" t="s">
        <v>83</v>
      </c>
      <c r="BK95" s="242">
        <f>ROUND(I95*H95,2)</f>
        <v>0</v>
      </c>
      <c r="BL95" s="19" t="s">
        <v>355</v>
      </c>
      <c r="BM95" s="241" t="s">
        <v>2237</v>
      </c>
    </row>
    <row r="96" s="2" customFormat="1" ht="16.5" customHeight="1">
      <c r="A96" s="40"/>
      <c r="B96" s="41"/>
      <c r="C96" s="230" t="s">
        <v>83</v>
      </c>
      <c r="D96" s="230" t="s">
        <v>261</v>
      </c>
      <c r="E96" s="231" t="s">
        <v>2238</v>
      </c>
      <c r="F96" s="232" t="s">
        <v>2239</v>
      </c>
      <c r="G96" s="233" t="s">
        <v>449</v>
      </c>
      <c r="H96" s="234">
        <v>3</v>
      </c>
      <c r="I96" s="235"/>
      <c r="J96" s="236">
        <f>ROUND(I96*H96,2)</f>
        <v>0</v>
      </c>
      <c r="K96" s="232" t="s">
        <v>265</v>
      </c>
      <c r="L96" s="46"/>
      <c r="M96" s="237" t="s">
        <v>21</v>
      </c>
      <c r="N96" s="238" t="s">
        <v>46</v>
      </c>
      <c r="O96" s="86"/>
      <c r="P96" s="239">
        <f>O96*H96</f>
        <v>0</v>
      </c>
      <c r="Q96" s="239">
        <v>0.00038999999999999999</v>
      </c>
      <c r="R96" s="239">
        <f>Q96*H96</f>
        <v>0.00117</v>
      </c>
      <c r="S96" s="239">
        <v>0</v>
      </c>
      <c r="T96" s="240">
        <f>S96*H96</f>
        <v>0</v>
      </c>
      <c r="U96" s="40"/>
      <c r="V96" s="40"/>
      <c r="W96" s="40"/>
      <c r="X96" s="40"/>
      <c r="Y96" s="40"/>
      <c r="Z96" s="40"/>
      <c r="AA96" s="40"/>
      <c r="AB96" s="40"/>
      <c r="AC96" s="40"/>
      <c r="AD96" s="40"/>
      <c r="AE96" s="40"/>
      <c r="AR96" s="241" t="s">
        <v>355</v>
      </c>
      <c r="AT96" s="241" t="s">
        <v>261</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355</v>
      </c>
      <c r="BM96" s="241" t="s">
        <v>2240</v>
      </c>
    </row>
    <row r="97" s="2" customFormat="1" ht="33" customHeight="1">
      <c r="A97" s="40"/>
      <c r="B97" s="41"/>
      <c r="C97" s="230" t="s">
        <v>94</v>
      </c>
      <c r="D97" s="230" t="s">
        <v>261</v>
      </c>
      <c r="E97" s="231" t="s">
        <v>2241</v>
      </c>
      <c r="F97" s="232" t="s">
        <v>2242</v>
      </c>
      <c r="G97" s="233" t="s">
        <v>427</v>
      </c>
      <c r="H97" s="234">
        <v>1</v>
      </c>
      <c r="I97" s="235"/>
      <c r="J97" s="236">
        <f>ROUND(I97*H97,2)</f>
        <v>0</v>
      </c>
      <c r="K97" s="232" t="s">
        <v>265</v>
      </c>
      <c r="L97" s="46"/>
      <c r="M97" s="237" t="s">
        <v>21</v>
      </c>
      <c r="N97" s="238" t="s">
        <v>46</v>
      </c>
      <c r="O97" s="86"/>
      <c r="P97" s="239">
        <f>O97*H97</f>
        <v>0</v>
      </c>
      <c r="Q97" s="239">
        <v>0.0015200000000000001</v>
      </c>
      <c r="R97" s="239">
        <f>Q97*H97</f>
        <v>0.0015200000000000001</v>
      </c>
      <c r="S97" s="239">
        <v>0</v>
      </c>
      <c r="T97" s="240">
        <f>S97*H97</f>
        <v>0</v>
      </c>
      <c r="U97" s="40"/>
      <c r="V97" s="40"/>
      <c r="W97" s="40"/>
      <c r="X97" s="40"/>
      <c r="Y97" s="40"/>
      <c r="Z97" s="40"/>
      <c r="AA97" s="40"/>
      <c r="AB97" s="40"/>
      <c r="AC97" s="40"/>
      <c r="AD97" s="40"/>
      <c r="AE97" s="40"/>
      <c r="AR97" s="241" t="s">
        <v>355</v>
      </c>
      <c r="AT97" s="241" t="s">
        <v>261</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355</v>
      </c>
      <c r="BM97" s="241" t="s">
        <v>2243</v>
      </c>
    </row>
    <row r="98" s="2" customFormat="1">
      <c r="A98" s="40"/>
      <c r="B98" s="41"/>
      <c r="C98" s="42"/>
      <c r="D98" s="243" t="s">
        <v>268</v>
      </c>
      <c r="E98" s="42"/>
      <c r="F98" s="244" t="s">
        <v>2244</v>
      </c>
      <c r="G98" s="42"/>
      <c r="H98" s="42"/>
      <c r="I98" s="150"/>
      <c r="J98" s="42"/>
      <c r="K98" s="42"/>
      <c r="L98" s="46"/>
      <c r="M98" s="245"/>
      <c r="N98" s="246"/>
      <c r="O98" s="86"/>
      <c r="P98" s="86"/>
      <c r="Q98" s="86"/>
      <c r="R98" s="86"/>
      <c r="S98" s="86"/>
      <c r="T98" s="87"/>
      <c r="U98" s="40"/>
      <c r="V98" s="40"/>
      <c r="W98" s="40"/>
      <c r="X98" s="40"/>
      <c r="Y98" s="40"/>
      <c r="Z98" s="40"/>
      <c r="AA98" s="40"/>
      <c r="AB98" s="40"/>
      <c r="AC98" s="40"/>
      <c r="AD98" s="40"/>
      <c r="AE98" s="40"/>
      <c r="AT98" s="19" t="s">
        <v>268</v>
      </c>
      <c r="AU98" s="19" t="s">
        <v>83</v>
      </c>
    </row>
    <row r="99" s="2" customFormat="1" ht="21.75" customHeight="1">
      <c r="A99" s="40"/>
      <c r="B99" s="41"/>
      <c r="C99" s="230" t="s">
        <v>266</v>
      </c>
      <c r="D99" s="230" t="s">
        <v>261</v>
      </c>
      <c r="E99" s="231" t="s">
        <v>2245</v>
      </c>
      <c r="F99" s="232" t="s">
        <v>2246</v>
      </c>
      <c r="G99" s="233" t="s">
        <v>449</v>
      </c>
      <c r="H99" s="234">
        <v>2</v>
      </c>
      <c r="I99" s="235"/>
      <c r="J99" s="236">
        <f>ROUND(I99*H99,2)</f>
        <v>0</v>
      </c>
      <c r="K99" s="232" t="s">
        <v>265</v>
      </c>
      <c r="L99" s="46"/>
      <c r="M99" s="237" t="s">
        <v>21</v>
      </c>
      <c r="N99" s="238" t="s">
        <v>46</v>
      </c>
      <c r="O99" s="86"/>
      <c r="P99" s="239">
        <f>O99*H99</f>
        <v>0</v>
      </c>
      <c r="Q99" s="239">
        <v>0.00046000000000000001</v>
      </c>
      <c r="R99" s="239">
        <f>Q99*H99</f>
        <v>0.00092000000000000003</v>
      </c>
      <c r="S99" s="239">
        <v>0</v>
      </c>
      <c r="T99" s="240">
        <f>S99*H99</f>
        <v>0</v>
      </c>
      <c r="U99" s="40"/>
      <c r="V99" s="40"/>
      <c r="W99" s="40"/>
      <c r="X99" s="40"/>
      <c r="Y99" s="40"/>
      <c r="Z99" s="40"/>
      <c r="AA99" s="40"/>
      <c r="AB99" s="40"/>
      <c r="AC99" s="40"/>
      <c r="AD99" s="40"/>
      <c r="AE99" s="40"/>
      <c r="AR99" s="241" t="s">
        <v>355</v>
      </c>
      <c r="AT99" s="241" t="s">
        <v>261</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355</v>
      </c>
      <c r="BM99" s="241" t="s">
        <v>2247</v>
      </c>
    </row>
    <row r="100" s="2" customFormat="1">
      <c r="A100" s="40"/>
      <c r="B100" s="41"/>
      <c r="C100" s="42"/>
      <c r="D100" s="243" t="s">
        <v>268</v>
      </c>
      <c r="E100" s="42"/>
      <c r="F100" s="244" t="s">
        <v>2244</v>
      </c>
      <c r="G100" s="42"/>
      <c r="H100" s="42"/>
      <c r="I100" s="150"/>
      <c r="J100" s="42"/>
      <c r="K100" s="42"/>
      <c r="L100" s="46"/>
      <c r="M100" s="245"/>
      <c r="N100" s="246"/>
      <c r="O100" s="86"/>
      <c r="P100" s="86"/>
      <c r="Q100" s="86"/>
      <c r="R100" s="86"/>
      <c r="S100" s="86"/>
      <c r="T100" s="87"/>
      <c r="U100" s="40"/>
      <c r="V100" s="40"/>
      <c r="W100" s="40"/>
      <c r="X100" s="40"/>
      <c r="Y100" s="40"/>
      <c r="Z100" s="40"/>
      <c r="AA100" s="40"/>
      <c r="AB100" s="40"/>
      <c r="AC100" s="40"/>
      <c r="AD100" s="40"/>
      <c r="AE100" s="40"/>
      <c r="AT100" s="19" t="s">
        <v>268</v>
      </c>
      <c r="AU100" s="19" t="s">
        <v>83</v>
      </c>
    </row>
    <row r="101" s="2" customFormat="1" ht="33" customHeight="1">
      <c r="A101" s="40"/>
      <c r="B101" s="41"/>
      <c r="C101" s="230" t="s">
        <v>287</v>
      </c>
      <c r="D101" s="230" t="s">
        <v>261</v>
      </c>
      <c r="E101" s="231" t="s">
        <v>2248</v>
      </c>
      <c r="F101" s="232" t="s">
        <v>2249</v>
      </c>
      <c r="G101" s="233" t="s">
        <v>331</v>
      </c>
      <c r="H101" s="234">
        <v>0.053999999999999999</v>
      </c>
      <c r="I101" s="235"/>
      <c r="J101" s="236">
        <f>ROUND(I101*H101,2)</f>
        <v>0</v>
      </c>
      <c r="K101" s="232" t="s">
        <v>265</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355</v>
      </c>
      <c r="AT101" s="241" t="s">
        <v>261</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355</v>
      </c>
      <c r="BM101" s="241" t="s">
        <v>2250</v>
      </c>
    </row>
    <row r="102" s="2" customFormat="1">
      <c r="A102" s="40"/>
      <c r="B102" s="41"/>
      <c r="C102" s="42"/>
      <c r="D102" s="243" t="s">
        <v>268</v>
      </c>
      <c r="E102" s="42"/>
      <c r="F102" s="244" t="s">
        <v>2251</v>
      </c>
      <c r="G102" s="42"/>
      <c r="H102" s="42"/>
      <c r="I102" s="150"/>
      <c r="J102" s="42"/>
      <c r="K102" s="42"/>
      <c r="L102" s="46"/>
      <c r="M102" s="245"/>
      <c r="N102" s="246"/>
      <c r="O102" s="86"/>
      <c r="P102" s="86"/>
      <c r="Q102" s="86"/>
      <c r="R102" s="86"/>
      <c r="S102" s="86"/>
      <c r="T102" s="87"/>
      <c r="U102" s="40"/>
      <c r="V102" s="40"/>
      <c r="W102" s="40"/>
      <c r="X102" s="40"/>
      <c r="Y102" s="40"/>
      <c r="Z102" s="40"/>
      <c r="AA102" s="40"/>
      <c r="AB102" s="40"/>
      <c r="AC102" s="40"/>
      <c r="AD102" s="40"/>
      <c r="AE102" s="40"/>
      <c r="AT102" s="19" t="s">
        <v>268</v>
      </c>
      <c r="AU102" s="19" t="s">
        <v>83</v>
      </c>
    </row>
    <row r="103" s="12" customFormat="1" ht="22.8" customHeight="1">
      <c r="A103" s="12"/>
      <c r="B103" s="214"/>
      <c r="C103" s="215"/>
      <c r="D103" s="216" t="s">
        <v>73</v>
      </c>
      <c r="E103" s="228" t="s">
        <v>2252</v>
      </c>
      <c r="F103" s="228" t="s">
        <v>2253</v>
      </c>
      <c r="G103" s="215"/>
      <c r="H103" s="215"/>
      <c r="I103" s="218"/>
      <c r="J103" s="229">
        <f>BK103</f>
        <v>0</v>
      </c>
      <c r="K103" s="215"/>
      <c r="L103" s="220"/>
      <c r="M103" s="221"/>
      <c r="N103" s="222"/>
      <c r="O103" s="222"/>
      <c r="P103" s="223">
        <f>SUM(P104:P118)</f>
        <v>0</v>
      </c>
      <c r="Q103" s="222"/>
      <c r="R103" s="223">
        <f>SUM(R104:R118)</f>
        <v>0.12104719999999998</v>
      </c>
      <c r="S103" s="222"/>
      <c r="T103" s="224">
        <f>SUM(T104:T118)</f>
        <v>0</v>
      </c>
      <c r="U103" s="12"/>
      <c r="V103" s="12"/>
      <c r="W103" s="12"/>
      <c r="X103" s="12"/>
      <c r="Y103" s="12"/>
      <c r="Z103" s="12"/>
      <c r="AA103" s="12"/>
      <c r="AB103" s="12"/>
      <c r="AC103" s="12"/>
      <c r="AD103" s="12"/>
      <c r="AE103" s="12"/>
      <c r="AR103" s="225" t="s">
        <v>83</v>
      </c>
      <c r="AT103" s="226" t="s">
        <v>73</v>
      </c>
      <c r="AU103" s="226" t="s">
        <v>81</v>
      </c>
      <c r="AY103" s="225" t="s">
        <v>259</v>
      </c>
      <c r="BK103" s="227">
        <f>SUM(BK104:BK118)</f>
        <v>0</v>
      </c>
    </row>
    <row r="104" s="2" customFormat="1" ht="21.75" customHeight="1">
      <c r="A104" s="40"/>
      <c r="B104" s="41"/>
      <c r="C104" s="230" t="s">
        <v>291</v>
      </c>
      <c r="D104" s="230" t="s">
        <v>261</v>
      </c>
      <c r="E104" s="231" t="s">
        <v>2254</v>
      </c>
      <c r="F104" s="232" t="s">
        <v>2255</v>
      </c>
      <c r="G104" s="233" t="s">
        <v>432</v>
      </c>
      <c r="H104" s="234">
        <v>1</v>
      </c>
      <c r="I104" s="235"/>
      <c r="J104" s="236">
        <f>ROUND(I104*H104,2)</f>
        <v>0</v>
      </c>
      <c r="K104" s="232" t="s">
        <v>401</v>
      </c>
      <c r="L104" s="46"/>
      <c r="M104" s="237" t="s">
        <v>21</v>
      </c>
      <c r="N104" s="238" t="s">
        <v>46</v>
      </c>
      <c r="O104" s="86"/>
      <c r="P104" s="239">
        <f>O104*H104</f>
        <v>0</v>
      </c>
      <c r="Q104" s="239">
        <v>0.01302</v>
      </c>
      <c r="R104" s="239">
        <f>Q104*H104</f>
        <v>0.01302</v>
      </c>
      <c r="S104" s="239">
        <v>0</v>
      </c>
      <c r="T104" s="240">
        <f>S104*H104</f>
        <v>0</v>
      </c>
      <c r="U104" s="40"/>
      <c r="V104" s="40"/>
      <c r="W104" s="40"/>
      <c r="X104" s="40"/>
      <c r="Y104" s="40"/>
      <c r="Z104" s="40"/>
      <c r="AA104" s="40"/>
      <c r="AB104" s="40"/>
      <c r="AC104" s="40"/>
      <c r="AD104" s="40"/>
      <c r="AE104" s="40"/>
      <c r="AR104" s="241" t="s">
        <v>355</v>
      </c>
      <c r="AT104" s="241" t="s">
        <v>261</v>
      </c>
      <c r="AU104" s="241" t="s">
        <v>83</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355</v>
      </c>
      <c r="BM104" s="241" t="s">
        <v>2256</v>
      </c>
    </row>
    <row r="105" s="2" customFormat="1" ht="16.5" customHeight="1">
      <c r="A105" s="40"/>
      <c r="B105" s="41"/>
      <c r="C105" s="230" t="s">
        <v>299</v>
      </c>
      <c r="D105" s="230" t="s">
        <v>261</v>
      </c>
      <c r="E105" s="231" t="s">
        <v>2257</v>
      </c>
      <c r="F105" s="232" t="s">
        <v>2258</v>
      </c>
      <c r="G105" s="233" t="s">
        <v>1440</v>
      </c>
      <c r="H105" s="234">
        <v>1</v>
      </c>
      <c r="I105" s="235"/>
      <c r="J105" s="236">
        <f>ROUND(I105*H105,2)</f>
        <v>0</v>
      </c>
      <c r="K105" s="232" t="s">
        <v>401</v>
      </c>
      <c r="L105" s="46"/>
      <c r="M105" s="237" t="s">
        <v>21</v>
      </c>
      <c r="N105" s="238" t="s">
        <v>46</v>
      </c>
      <c r="O105" s="86"/>
      <c r="P105" s="239">
        <f>O105*H105</f>
        <v>0</v>
      </c>
      <c r="Q105" s="239">
        <v>0.01302</v>
      </c>
      <c r="R105" s="239">
        <f>Q105*H105</f>
        <v>0.01302</v>
      </c>
      <c r="S105" s="239">
        <v>0</v>
      </c>
      <c r="T105" s="240">
        <f>S105*H105</f>
        <v>0</v>
      </c>
      <c r="U105" s="40"/>
      <c r="V105" s="40"/>
      <c r="W105" s="40"/>
      <c r="X105" s="40"/>
      <c r="Y105" s="40"/>
      <c r="Z105" s="40"/>
      <c r="AA105" s="40"/>
      <c r="AB105" s="40"/>
      <c r="AC105" s="40"/>
      <c r="AD105" s="40"/>
      <c r="AE105" s="40"/>
      <c r="AR105" s="241" t="s">
        <v>355</v>
      </c>
      <c r="AT105" s="241" t="s">
        <v>261</v>
      </c>
      <c r="AU105" s="241" t="s">
        <v>83</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355</v>
      </c>
      <c r="BM105" s="241" t="s">
        <v>2259</v>
      </c>
    </row>
    <row r="106" s="2" customFormat="1" ht="16.5" customHeight="1">
      <c r="A106" s="40"/>
      <c r="B106" s="41"/>
      <c r="C106" s="230" t="s">
        <v>303</v>
      </c>
      <c r="D106" s="230" t="s">
        <v>261</v>
      </c>
      <c r="E106" s="231" t="s">
        <v>2260</v>
      </c>
      <c r="F106" s="232" t="s">
        <v>2261</v>
      </c>
      <c r="G106" s="233" t="s">
        <v>432</v>
      </c>
      <c r="H106" s="234">
        <v>1</v>
      </c>
      <c r="I106" s="235"/>
      <c r="J106" s="236">
        <f>ROUND(I106*H106,2)</f>
        <v>0</v>
      </c>
      <c r="K106" s="232" t="s">
        <v>401</v>
      </c>
      <c r="L106" s="46"/>
      <c r="M106" s="237" t="s">
        <v>21</v>
      </c>
      <c r="N106" s="238" t="s">
        <v>46</v>
      </c>
      <c r="O106" s="86"/>
      <c r="P106" s="239">
        <f>O106*H106</f>
        <v>0</v>
      </c>
      <c r="Q106" s="239">
        <v>0.018017200000000001</v>
      </c>
      <c r="R106" s="239">
        <f>Q106*H106</f>
        <v>0.018017200000000001</v>
      </c>
      <c r="S106" s="239">
        <v>0</v>
      </c>
      <c r="T106" s="240">
        <f>S106*H106</f>
        <v>0</v>
      </c>
      <c r="U106" s="40"/>
      <c r="V106" s="40"/>
      <c r="W106" s="40"/>
      <c r="X106" s="40"/>
      <c r="Y106" s="40"/>
      <c r="Z106" s="40"/>
      <c r="AA106" s="40"/>
      <c r="AB106" s="40"/>
      <c r="AC106" s="40"/>
      <c r="AD106" s="40"/>
      <c r="AE106" s="40"/>
      <c r="AR106" s="241" t="s">
        <v>355</v>
      </c>
      <c r="AT106" s="241" t="s">
        <v>261</v>
      </c>
      <c r="AU106" s="241" t="s">
        <v>83</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355</v>
      </c>
      <c r="BM106" s="241" t="s">
        <v>2262</v>
      </c>
    </row>
    <row r="107" s="2" customFormat="1" ht="16.5" customHeight="1">
      <c r="A107" s="40"/>
      <c r="B107" s="41"/>
      <c r="C107" s="230" t="s">
        <v>310</v>
      </c>
      <c r="D107" s="230" t="s">
        <v>261</v>
      </c>
      <c r="E107" s="231" t="s">
        <v>2263</v>
      </c>
      <c r="F107" s="232" t="s">
        <v>2264</v>
      </c>
      <c r="G107" s="233" t="s">
        <v>427</v>
      </c>
      <c r="H107" s="234">
        <v>6</v>
      </c>
      <c r="I107" s="235"/>
      <c r="J107" s="236">
        <f>ROUND(I107*H107,2)</f>
        <v>0</v>
      </c>
      <c r="K107" s="232" t="s">
        <v>265</v>
      </c>
      <c r="L107" s="46"/>
      <c r="M107" s="237" t="s">
        <v>21</v>
      </c>
      <c r="N107" s="238" t="s">
        <v>46</v>
      </c>
      <c r="O107" s="86"/>
      <c r="P107" s="239">
        <f>O107*H107</f>
        <v>0</v>
      </c>
      <c r="Q107" s="239">
        <v>0.0011199999999999999</v>
      </c>
      <c r="R107" s="239">
        <f>Q107*H107</f>
        <v>0.0067199999999999994</v>
      </c>
      <c r="S107" s="239">
        <v>0</v>
      </c>
      <c r="T107" s="240">
        <f>S107*H107</f>
        <v>0</v>
      </c>
      <c r="U107" s="40"/>
      <c r="V107" s="40"/>
      <c r="W107" s="40"/>
      <c r="X107" s="40"/>
      <c r="Y107" s="40"/>
      <c r="Z107" s="40"/>
      <c r="AA107" s="40"/>
      <c r="AB107" s="40"/>
      <c r="AC107" s="40"/>
      <c r="AD107" s="40"/>
      <c r="AE107" s="40"/>
      <c r="AR107" s="241" t="s">
        <v>355</v>
      </c>
      <c r="AT107" s="241" t="s">
        <v>261</v>
      </c>
      <c r="AU107" s="241" t="s">
        <v>83</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355</v>
      </c>
      <c r="BM107" s="241" t="s">
        <v>2265</v>
      </c>
    </row>
    <row r="108" s="2" customFormat="1" ht="21.75" customHeight="1">
      <c r="A108" s="40"/>
      <c r="B108" s="41"/>
      <c r="C108" s="230" t="s">
        <v>314</v>
      </c>
      <c r="D108" s="230" t="s">
        <v>261</v>
      </c>
      <c r="E108" s="231" t="s">
        <v>2266</v>
      </c>
      <c r="F108" s="232" t="s">
        <v>2267</v>
      </c>
      <c r="G108" s="233" t="s">
        <v>427</v>
      </c>
      <c r="H108" s="234">
        <v>1</v>
      </c>
      <c r="I108" s="235"/>
      <c r="J108" s="236">
        <f>ROUND(I108*H108,2)</f>
        <v>0</v>
      </c>
      <c r="K108" s="232" t="s">
        <v>401</v>
      </c>
      <c r="L108" s="46"/>
      <c r="M108" s="237" t="s">
        <v>21</v>
      </c>
      <c r="N108" s="238" t="s">
        <v>46</v>
      </c>
      <c r="O108" s="86"/>
      <c r="P108" s="239">
        <f>O108*H108</f>
        <v>0</v>
      </c>
      <c r="Q108" s="239">
        <v>0.0040000000000000001</v>
      </c>
      <c r="R108" s="239">
        <f>Q108*H108</f>
        <v>0.0040000000000000001</v>
      </c>
      <c r="S108" s="239">
        <v>0</v>
      </c>
      <c r="T108" s="240">
        <f>S108*H108</f>
        <v>0</v>
      </c>
      <c r="U108" s="40"/>
      <c r="V108" s="40"/>
      <c r="W108" s="40"/>
      <c r="X108" s="40"/>
      <c r="Y108" s="40"/>
      <c r="Z108" s="40"/>
      <c r="AA108" s="40"/>
      <c r="AB108" s="40"/>
      <c r="AC108" s="40"/>
      <c r="AD108" s="40"/>
      <c r="AE108" s="40"/>
      <c r="AR108" s="241" t="s">
        <v>355</v>
      </c>
      <c r="AT108" s="241" t="s">
        <v>261</v>
      </c>
      <c r="AU108" s="241" t="s">
        <v>83</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355</v>
      </c>
      <c r="BM108" s="241" t="s">
        <v>2268</v>
      </c>
    </row>
    <row r="109" s="2" customFormat="1" ht="21.75" customHeight="1">
      <c r="A109" s="40"/>
      <c r="B109" s="41"/>
      <c r="C109" s="230" t="s">
        <v>323</v>
      </c>
      <c r="D109" s="230" t="s">
        <v>261</v>
      </c>
      <c r="E109" s="231" t="s">
        <v>2269</v>
      </c>
      <c r="F109" s="232" t="s">
        <v>2270</v>
      </c>
      <c r="G109" s="233" t="s">
        <v>432</v>
      </c>
      <c r="H109" s="234">
        <v>1</v>
      </c>
      <c r="I109" s="235"/>
      <c r="J109" s="236">
        <f>ROUND(I109*H109,2)</f>
        <v>0</v>
      </c>
      <c r="K109" s="232" t="s">
        <v>265</v>
      </c>
      <c r="L109" s="46"/>
      <c r="M109" s="237" t="s">
        <v>21</v>
      </c>
      <c r="N109" s="238" t="s">
        <v>46</v>
      </c>
      <c r="O109" s="86"/>
      <c r="P109" s="239">
        <f>O109*H109</f>
        <v>0</v>
      </c>
      <c r="Q109" s="239">
        <v>0.00068000000000000005</v>
      </c>
      <c r="R109" s="239">
        <f>Q109*H109</f>
        <v>0.00068000000000000005</v>
      </c>
      <c r="S109" s="239">
        <v>0</v>
      </c>
      <c r="T109" s="240">
        <f>S109*H109</f>
        <v>0</v>
      </c>
      <c r="U109" s="40"/>
      <c r="V109" s="40"/>
      <c r="W109" s="40"/>
      <c r="X109" s="40"/>
      <c r="Y109" s="40"/>
      <c r="Z109" s="40"/>
      <c r="AA109" s="40"/>
      <c r="AB109" s="40"/>
      <c r="AC109" s="40"/>
      <c r="AD109" s="40"/>
      <c r="AE109" s="40"/>
      <c r="AR109" s="241" t="s">
        <v>355</v>
      </c>
      <c r="AT109" s="241" t="s">
        <v>261</v>
      </c>
      <c r="AU109" s="241" t="s">
        <v>83</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355</v>
      </c>
      <c r="BM109" s="241" t="s">
        <v>2271</v>
      </c>
    </row>
    <row r="110" s="2" customFormat="1" ht="21.75" customHeight="1">
      <c r="A110" s="40"/>
      <c r="B110" s="41"/>
      <c r="C110" s="230" t="s">
        <v>328</v>
      </c>
      <c r="D110" s="230" t="s">
        <v>261</v>
      </c>
      <c r="E110" s="231" t="s">
        <v>2272</v>
      </c>
      <c r="F110" s="232" t="s">
        <v>2273</v>
      </c>
      <c r="G110" s="233" t="s">
        <v>1716</v>
      </c>
      <c r="H110" s="234">
        <v>3</v>
      </c>
      <c r="I110" s="235"/>
      <c r="J110" s="236">
        <f>ROUND(I110*H110,2)</f>
        <v>0</v>
      </c>
      <c r="K110" s="232" t="s">
        <v>401</v>
      </c>
      <c r="L110" s="46"/>
      <c r="M110" s="237" t="s">
        <v>21</v>
      </c>
      <c r="N110" s="238" t="s">
        <v>46</v>
      </c>
      <c r="O110" s="86"/>
      <c r="P110" s="239">
        <f>O110*H110</f>
        <v>0</v>
      </c>
      <c r="Q110" s="239">
        <v>0.01385</v>
      </c>
      <c r="R110" s="239">
        <f>Q110*H110</f>
        <v>0.041549999999999997</v>
      </c>
      <c r="S110" s="239">
        <v>0</v>
      </c>
      <c r="T110" s="240">
        <f>S110*H110</f>
        <v>0</v>
      </c>
      <c r="U110" s="40"/>
      <c r="V110" s="40"/>
      <c r="W110" s="40"/>
      <c r="X110" s="40"/>
      <c r="Y110" s="40"/>
      <c r="Z110" s="40"/>
      <c r="AA110" s="40"/>
      <c r="AB110" s="40"/>
      <c r="AC110" s="40"/>
      <c r="AD110" s="40"/>
      <c r="AE110" s="40"/>
      <c r="AR110" s="241" t="s">
        <v>355</v>
      </c>
      <c r="AT110" s="241" t="s">
        <v>261</v>
      </c>
      <c r="AU110" s="241" t="s">
        <v>83</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355</v>
      </c>
      <c r="BM110" s="241" t="s">
        <v>2274</v>
      </c>
    </row>
    <row r="111" s="2" customFormat="1" ht="21.75" customHeight="1">
      <c r="A111" s="40"/>
      <c r="B111" s="41"/>
      <c r="C111" s="280" t="s">
        <v>334</v>
      </c>
      <c r="D111" s="280" t="s">
        <v>438</v>
      </c>
      <c r="E111" s="281" t="s">
        <v>2275</v>
      </c>
      <c r="F111" s="282" t="s">
        <v>2276</v>
      </c>
      <c r="G111" s="283" t="s">
        <v>2019</v>
      </c>
      <c r="H111" s="284">
        <v>3</v>
      </c>
      <c r="I111" s="285"/>
      <c r="J111" s="286">
        <f>ROUND(I111*H111,2)</f>
        <v>0</v>
      </c>
      <c r="K111" s="282" t="s">
        <v>401</v>
      </c>
      <c r="L111" s="287"/>
      <c r="M111" s="288" t="s">
        <v>21</v>
      </c>
      <c r="N111" s="289" t="s">
        <v>46</v>
      </c>
      <c r="O111" s="86"/>
      <c r="P111" s="239">
        <f>O111*H111</f>
        <v>0</v>
      </c>
      <c r="Q111" s="239">
        <v>0.00064999999999999997</v>
      </c>
      <c r="R111" s="239">
        <f>Q111*H111</f>
        <v>0.0019499999999999999</v>
      </c>
      <c r="S111" s="239">
        <v>0</v>
      </c>
      <c r="T111" s="240">
        <f>S111*H111</f>
        <v>0</v>
      </c>
      <c r="U111" s="40"/>
      <c r="V111" s="40"/>
      <c r="W111" s="40"/>
      <c r="X111" s="40"/>
      <c r="Y111" s="40"/>
      <c r="Z111" s="40"/>
      <c r="AA111" s="40"/>
      <c r="AB111" s="40"/>
      <c r="AC111" s="40"/>
      <c r="AD111" s="40"/>
      <c r="AE111" s="40"/>
      <c r="AR111" s="241" t="s">
        <v>455</v>
      </c>
      <c r="AT111" s="241" t="s">
        <v>438</v>
      </c>
      <c r="AU111" s="241" t="s">
        <v>83</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355</v>
      </c>
      <c r="BM111" s="241" t="s">
        <v>2277</v>
      </c>
    </row>
    <row r="112" s="2" customFormat="1" ht="16.5" customHeight="1">
      <c r="A112" s="40"/>
      <c r="B112" s="41"/>
      <c r="C112" s="230" t="s">
        <v>340</v>
      </c>
      <c r="D112" s="230" t="s">
        <v>261</v>
      </c>
      <c r="E112" s="231" t="s">
        <v>2278</v>
      </c>
      <c r="F112" s="232" t="s">
        <v>2279</v>
      </c>
      <c r="G112" s="233" t="s">
        <v>427</v>
      </c>
      <c r="H112" s="234">
        <v>2</v>
      </c>
      <c r="I112" s="235"/>
      <c r="J112" s="236">
        <f>ROUND(I112*H112,2)</f>
        <v>0</v>
      </c>
      <c r="K112" s="232" t="s">
        <v>401</v>
      </c>
      <c r="L112" s="46"/>
      <c r="M112" s="237" t="s">
        <v>21</v>
      </c>
      <c r="N112" s="238" t="s">
        <v>46</v>
      </c>
      <c r="O112" s="86"/>
      <c r="P112" s="239">
        <f>O112*H112</f>
        <v>0</v>
      </c>
      <c r="Q112" s="239">
        <v>0.0039199999999999999</v>
      </c>
      <c r="R112" s="239">
        <f>Q112*H112</f>
        <v>0.0078399999999999997</v>
      </c>
      <c r="S112" s="239">
        <v>0</v>
      </c>
      <c r="T112" s="240">
        <f>S112*H112</f>
        <v>0</v>
      </c>
      <c r="U112" s="40"/>
      <c r="V112" s="40"/>
      <c r="W112" s="40"/>
      <c r="X112" s="40"/>
      <c r="Y112" s="40"/>
      <c r="Z112" s="40"/>
      <c r="AA112" s="40"/>
      <c r="AB112" s="40"/>
      <c r="AC112" s="40"/>
      <c r="AD112" s="40"/>
      <c r="AE112" s="40"/>
      <c r="AR112" s="241" t="s">
        <v>355</v>
      </c>
      <c r="AT112" s="241" t="s">
        <v>261</v>
      </c>
      <c r="AU112" s="241" t="s">
        <v>83</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355</v>
      </c>
      <c r="BM112" s="241" t="s">
        <v>2280</v>
      </c>
    </row>
    <row r="113" s="2" customFormat="1" ht="16.5" customHeight="1">
      <c r="A113" s="40"/>
      <c r="B113" s="41"/>
      <c r="C113" s="230" t="s">
        <v>8</v>
      </c>
      <c r="D113" s="230" t="s">
        <v>261</v>
      </c>
      <c r="E113" s="231" t="s">
        <v>2281</v>
      </c>
      <c r="F113" s="232" t="s">
        <v>2282</v>
      </c>
      <c r="G113" s="233" t="s">
        <v>427</v>
      </c>
      <c r="H113" s="234">
        <v>3</v>
      </c>
      <c r="I113" s="235"/>
      <c r="J113" s="236">
        <f>ROUND(I113*H113,2)</f>
        <v>0</v>
      </c>
      <c r="K113" s="232" t="s">
        <v>401</v>
      </c>
      <c r="L113" s="46"/>
      <c r="M113" s="237" t="s">
        <v>21</v>
      </c>
      <c r="N113" s="238" t="s">
        <v>46</v>
      </c>
      <c r="O113" s="86"/>
      <c r="P113" s="239">
        <f>O113*H113</f>
        <v>0</v>
      </c>
      <c r="Q113" s="239">
        <v>0.0039199999999999999</v>
      </c>
      <c r="R113" s="239">
        <f>Q113*H113</f>
        <v>0.01176</v>
      </c>
      <c r="S113" s="239">
        <v>0</v>
      </c>
      <c r="T113" s="240">
        <f>S113*H113</f>
        <v>0</v>
      </c>
      <c r="U113" s="40"/>
      <c r="V113" s="40"/>
      <c r="W113" s="40"/>
      <c r="X113" s="40"/>
      <c r="Y113" s="40"/>
      <c r="Z113" s="40"/>
      <c r="AA113" s="40"/>
      <c r="AB113" s="40"/>
      <c r="AC113" s="40"/>
      <c r="AD113" s="40"/>
      <c r="AE113" s="40"/>
      <c r="AR113" s="241" t="s">
        <v>355</v>
      </c>
      <c r="AT113" s="241" t="s">
        <v>261</v>
      </c>
      <c r="AU113" s="241" t="s">
        <v>83</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355</v>
      </c>
      <c r="BM113" s="241" t="s">
        <v>2283</v>
      </c>
    </row>
    <row r="114" s="2" customFormat="1" ht="21.75" customHeight="1">
      <c r="A114" s="40"/>
      <c r="B114" s="41"/>
      <c r="C114" s="230" t="s">
        <v>355</v>
      </c>
      <c r="D114" s="230" t="s">
        <v>261</v>
      </c>
      <c r="E114" s="231" t="s">
        <v>2284</v>
      </c>
      <c r="F114" s="232" t="s">
        <v>2285</v>
      </c>
      <c r="G114" s="233" t="s">
        <v>427</v>
      </c>
      <c r="H114" s="234">
        <v>1</v>
      </c>
      <c r="I114" s="235"/>
      <c r="J114" s="236">
        <f>ROUND(I114*H114,2)</f>
        <v>0</v>
      </c>
      <c r="K114" s="232" t="s">
        <v>401</v>
      </c>
      <c r="L114" s="46"/>
      <c r="M114" s="237" t="s">
        <v>21</v>
      </c>
      <c r="N114" s="238" t="s">
        <v>46</v>
      </c>
      <c r="O114" s="86"/>
      <c r="P114" s="239">
        <f>O114*H114</f>
        <v>0</v>
      </c>
      <c r="Q114" s="239">
        <v>0.0015900000000000001</v>
      </c>
      <c r="R114" s="239">
        <f>Q114*H114</f>
        <v>0.0015900000000000001</v>
      </c>
      <c r="S114" s="239">
        <v>0</v>
      </c>
      <c r="T114" s="240">
        <f>S114*H114</f>
        <v>0</v>
      </c>
      <c r="U114" s="40"/>
      <c r="V114" s="40"/>
      <c r="W114" s="40"/>
      <c r="X114" s="40"/>
      <c r="Y114" s="40"/>
      <c r="Z114" s="40"/>
      <c r="AA114" s="40"/>
      <c r="AB114" s="40"/>
      <c r="AC114" s="40"/>
      <c r="AD114" s="40"/>
      <c r="AE114" s="40"/>
      <c r="AR114" s="241" t="s">
        <v>355</v>
      </c>
      <c r="AT114" s="241" t="s">
        <v>261</v>
      </c>
      <c r="AU114" s="241" t="s">
        <v>83</v>
      </c>
      <c r="AY114" s="19" t="s">
        <v>259</v>
      </c>
      <c r="BE114" s="242">
        <f>IF(N114="základní",J114,0)</f>
        <v>0</v>
      </c>
      <c r="BF114" s="242">
        <f>IF(N114="snížená",J114,0)</f>
        <v>0</v>
      </c>
      <c r="BG114" s="242">
        <f>IF(N114="zákl. přenesená",J114,0)</f>
        <v>0</v>
      </c>
      <c r="BH114" s="242">
        <f>IF(N114="sníž. přenesená",J114,0)</f>
        <v>0</v>
      </c>
      <c r="BI114" s="242">
        <f>IF(N114="nulová",J114,0)</f>
        <v>0</v>
      </c>
      <c r="BJ114" s="19" t="s">
        <v>83</v>
      </c>
      <c r="BK114" s="242">
        <f>ROUND(I114*H114,2)</f>
        <v>0</v>
      </c>
      <c r="BL114" s="19" t="s">
        <v>355</v>
      </c>
      <c r="BM114" s="241" t="s">
        <v>2286</v>
      </c>
    </row>
    <row r="115" s="2" customFormat="1" ht="16.5" customHeight="1">
      <c r="A115" s="40"/>
      <c r="B115" s="41"/>
      <c r="C115" s="230" t="s">
        <v>365</v>
      </c>
      <c r="D115" s="230" t="s">
        <v>261</v>
      </c>
      <c r="E115" s="231" t="s">
        <v>2287</v>
      </c>
      <c r="F115" s="232" t="s">
        <v>2288</v>
      </c>
      <c r="G115" s="233" t="s">
        <v>427</v>
      </c>
      <c r="H115" s="234">
        <v>3</v>
      </c>
      <c r="I115" s="235"/>
      <c r="J115" s="236">
        <f>ROUND(I115*H115,2)</f>
        <v>0</v>
      </c>
      <c r="K115" s="232" t="s">
        <v>401</v>
      </c>
      <c r="L115" s="46"/>
      <c r="M115" s="237" t="s">
        <v>21</v>
      </c>
      <c r="N115" s="238" t="s">
        <v>46</v>
      </c>
      <c r="O115" s="86"/>
      <c r="P115" s="239">
        <f>O115*H115</f>
        <v>0</v>
      </c>
      <c r="Q115" s="239">
        <v>0.00014999999999999999</v>
      </c>
      <c r="R115" s="239">
        <f>Q115*H115</f>
        <v>0.00044999999999999999</v>
      </c>
      <c r="S115" s="239">
        <v>0</v>
      </c>
      <c r="T115" s="240">
        <f>S115*H115</f>
        <v>0</v>
      </c>
      <c r="U115" s="40"/>
      <c r="V115" s="40"/>
      <c r="W115" s="40"/>
      <c r="X115" s="40"/>
      <c r="Y115" s="40"/>
      <c r="Z115" s="40"/>
      <c r="AA115" s="40"/>
      <c r="AB115" s="40"/>
      <c r="AC115" s="40"/>
      <c r="AD115" s="40"/>
      <c r="AE115" s="40"/>
      <c r="AR115" s="241" t="s">
        <v>355</v>
      </c>
      <c r="AT115" s="241" t="s">
        <v>261</v>
      </c>
      <c r="AU115" s="241" t="s">
        <v>83</v>
      </c>
      <c r="AY115" s="19" t="s">
        <v>259</v>
      </c>
      <c r="BE115" s="242">
        <f>IF(N115="základní",J115,0)</f>
        <v>0</v>
      </c>
      <c r="BF115" s="242">
        <f>IF(N115="snížená",J115,0)</f>
        <v>0</v>
      </c>
      <c r="BG115" s="242">
        <f>IF(N115="zákl. přenesená",J115,0)</f>
        <v>0</v>
      </c>
      <c r="BH115" s="242">
        <f>IF(N115="sníž. přenesená",J115,0)</f>
        <v>0</v>
      </c>
      <c r="BI115" s="242">
        <f>IF(N115="nulová",J115,0)</f>
        <v>0</v>
      </c>
      <c r="BJ115" s="19" t="s">
        <v>83</v>
      </c>
      <c r="BK115" s="242">
        <f>ROUND(I115*H115,2)</f>
        <v>0</v>
      </c>
      <c r="BL115" s="19" t="s">
        <v>355</v>
      </c>
      <c r="BM115" s="241" t="s">
        <v>2289</v>
      </c>
    </row>
    <row r="116" s="2" customFormat="1" ht="16.5" customHeight="1">
      <c r="A116" s="40"/>
      <c r="B116" s="41"/>
      <c r="C116" s="230" t="s">
        <v>369</v>
      </c>
      <c r="D116" s="230" t="s">
        <v>261</v>
      </c>
      <c r="E116" s="231" t="s">
        <v>2290</v>
      </c>
      <c r="F116" s="232" t="s">
        <v>2291</v>
      </c>
      <c r="G116" s="233" t="s">
        <v>427</v>
      </c>
      <c r="H116" s="234">
        <v>3</v>
      </c>
      <c r="I116" s="235"/>
      <c r="J116" s="236">
        <f>ROUND(I116*H116,2)</f>
        <v>0</v>
      </c>
      <c r="K116" s="232" t="s">
        <v>401</v>
      </c>
      <c r="L116" s="46"/>
      <c r="M116" s="237" t="s">
        <v>21</v>
      </c>
      <c r="N116" s="238" t="s">
        <v>46</v>
      </c>
      <c r="O116" s="86"/>
      <c r="P116" s="239">
        <f>O116*H116</f>
        <v>0</v>
      </c>
      <c r="Q116" s="239">
        <v>0.00014999999999999999</v>
      </c>
      <c r="R116" s="239">
        <f>Q116*H116</f>
        <v>0.00044999999999999999</v>
      </c>
      <c r="S116" s="239">
        <v>0</v>
      </c>
      <c r="T116" s="240">
        <f>S116*H116</f>
        <v>0</v>
      </c>
      <c r="U116" s="40"/>
      <c r="V116" s="40"/>
      <c r="W116" s="40"/>
      <c r="X116" s="40"/>
      <c r="Y116" s="40"/>
      <c r="Z116" s="40"/>
      <c r="AA116" s="40"/>
      <c r="AB116" s="40"/>
      <c r="AC116" s="40"/>
      <c r="AD116" s="40"/>
      <c r="AE116" s="40"/>
      <c r="AR116" s="241" t="s">
        <v>355</v>
      </c>
      <c r="AT116" s="241" t="s">
        <v>261</v>
      </c>
      <c r="AU116" s="241" t="s">
        <v>83</v>
      </c>
      <c r="AY116" s="19" t="s">
        <v>259</v>
      </c>
      <c r="BE116" s="242">
        <f>IF(N116="základní",J116,0)</f>
        <v>0</v>
      </c>
      <c r="BF116" s="242">
        <f>IF(N116="snížená",J116,0)</f>
        <v>0</v>
      </c>
      <c r="BG116" s="242">
        <f>IF(N116="zákl. přenesená",J116,0)</f>
        <v>0</v>
      </c>
      <c r="BH116" s="242">
        <f>IF(N116="sníž. přenesená",J116,0)</f>
        <v>0</v>
      </c>
      <c r="BI116" s="242">
        <f>IF(N116="nulová",J116,0)</f>
        <v>0</v>
      </c>
      <c r="BJ116" s="19" t="s">
        <v>83</v>
      </c>
      <c r="BK116" s="242">
        <f>ROUND(I116*H116,2)</f>
        <v>0</v>
      </c>
      <c r="BL116" s="19" t="s">
        <v>355</v>
      </c>
      <c r="BM116" s="241" t="s">
        <v>2292</v>
      </c>
    </row>
    <row r="117" s="2" customFormat="1" ht="33" customHeight="1">
      <c r="A117" s="40"/>
      <c r="B117" s="41"/>
      <c r="C117" s="230" t="s">
        <v>375</v>
      </c>
      <c r="D117" s="230" t="s">
        <v>261</v>
      </c>
      <c r="E117" s="231" t="s">
        <v>2293</v>
      </c>
      <c r="F117" s="232" t="s">
        <v>2294</v>
      </c>
      <c r="G117" s="233" t="s">
        <v>331</v>
      </c>
      <c r="H117" s="234">
        <v>0.121</v>
      </c>
      <c r="I117" s="235"/>
      <c r="J117" s="236">
        <f>ROUND(I117*H117,2)</f>
        <v>0</v>
      </c>
      <c r="K117" s="232" t="s">
        <v>265</v>
      </c>
      <c r="L117" s="46"/>
      <c r="M117" s="237" t="s">
        <v>21</v>
      </c>
      <c r="N117" s="238" t="s">
        <v>46</v>
      </c>
      <c r="O117" s="86"/>
      <c r="P117" s="239">
        <f>O117*H117</f>
        <v>0</v>
      </c>
      <c r="Q117" s="239">
        <v>0</v>
      </c>
      <c r="R117" s="239">
        <f>Q117*H117</f>
        <v>0</v>
      </c>
      <c r="S117" s="239">
        <v>0</v>
      </c>
      <c r="T117" s="240">
        <f>S117*H117</f>
        <v>0</v>
      </c>
      <c r="U117" s="40"/>
      <c r="V117" s="40"/>
      <c r="W117" s="40"/>
      <c r="X117" s="40"/>
      <c r="Y117" s="40"/>
      <c r="Z117" s="40"/>
      <c r="AA117" s="40"/>
      <c r="AB117" s="40"/>
      <c r="AC117" s="40"/>
      <c r="AD117" s="40"/>
      <c r="AE117" s="40"/>
      <c r="AR117" s="241" t="s">
        <v>355</v>
      </c>
      <c r="AT117" s="241" t="s">
        <v>261</v>
      </c>
      <c r="AU117" s="241" t="s">
        <v>83</v>
      </c>
      <c r="AY117" s="19" t="s">
        <v>259</v>
      </c>
      <c r="BE117" s="242">
        <f>IF(N117="základní",J117,0)</f>
        <v>0</v>
      </c>
      <c r="BF117" s="242">
        <f>IF(N117="snížená",J117,0)</f>
        <v>0</v>
      </c>
      <c r="BG117" s="242">
        <f>IF(N117="zákl. přenesená",J117,0)</f>
        <v>0</v>
      </c>
      <c r="BH117" s="242">
        <f>IF(N117="sníž. přenesená",J117,0)</f>
        <v>0</v>
      </c>
      <c r="BI117" s="242">
        <f>IF(N117="nulová",J117,0)</f>
        <v>0</v>
      </c>
      <c r="BJ117" s="19" t="s">
        <v>83</v>
      </c>
      <c r="BK117" s="242">
        <f>ROUND(I117*H117,2)</f>
        <v>0</v>
      </c>
      <c r="BL117" s="19" t="s">
        <v>355</v>
      </c>
      <c r="BM117" s="241" t="s">
        <v>2295</v>
      </c>
    </row>
    <row r="118" s="2" customFormat="1">
      <c r="A118" s="40"/>
      <c r="B118" s="41"/>
      <c r="C118" s="42"/>
      <c r="D118" s="243" t="s">
        <v>268</v>
      </c>
      <c r="E118" s="42"/>
      <c r="F118" s="244" t="s">
        <v>1061</v>
      </c>
      <c r="G118" s="42"/>
      <c r="H118" s="42"/>
      <c r="I118" s="150"/>
      <c r="J118" s="42"/>
      <c r="K118" s="42"/>
      <c r="L118" s="46"/>
      <c r="M118" s="245"/>
      <c r="N118" s="246"/>
      <c r="O118" s="86"/>
      <c r="P118" s="86"/>
      <c r="Q118" s="86"/>
      <c r="R118" s="86"/>
      <c r="S118" s="86"/>
      <c r="T118" s="87"/>
      <c r="U118" s="40"/>
      <c r="V118" s="40"/>
      <c r="W118" s="40"/>
      <c r="X118" s="40"/>
      <c r="Y118" s="40"/>
      <c r="Z118" s="40"/>
      <c r="AA118" s="40"/>
      <c r="AB118" s="40"/>
      <c r="AC118" s="40"/>
      <c r="AD118" s="40"/>
      <c r="AE118" s="40"/>
      <c r="AT118" s="19" t="s">
        <v>268</v>
      </c>
      <c r="AU118" s="19" t="s">
        <v>83</v>
      </c>
    </row>
    <row r="119" s="12" customFormat="1" ht="22.8" customHeight="1">
      <c r="A119" s="12"/>
      <c r="B119" s="214"/>
      <c r="C119" s="215"/>
      <c r="D119" s="216" t="s">
        <v>73</v>
      </c>
      <c r="E119" s="228" t="s">
        <v>2296</v>
      </c>
      <c r="F119" s="228" t="s">
        <v>2297</v>
      </c>
      <c r="G119" s="215"/>
      <c r="H119" s="215"/>
      <c r="I119" s="218"/>
      <c r="J119" s="229">
        <f>BK119</f>
        <v>0</v>
      </c>
      <c r="K119" s="215"/>
      <c r="L119" s="220"/>
      <c r="M119" s="221"/>
      <c r="N119" s="222"/>
      <c r="O119" s="222"/>
      <c r="P119" s="223">
        <f>SUM(P120:P139)</f>
        <v>0</v>
      </c>
      <c r="Q119" s="222"/>
      <c r="R119" s="223">
        <f>SUM(R120:R139)</f>
        <v>0.21280000000000002</v>
      </c>
      <c r="S119" s="222"/>
      <c r="T119" s="224">
        <f>SUM(T120:T139)</f>
        <v>0</v>
      </c>
      <c r="U119" s="12"/>
      <c r="V119" s="12"/>
      <c r="W119" s="12"/>
      <c r="X119" s="12"/>
      <c r="Y119" s="12"/>
      <c r="Z119" s="12"/>
      <c r="AA119" s="12"/>
      <c r="AB119" s="12"/>
      <c r="AC119" s="12"/>
      <c r="AD119" s="12"/>
      <c r="AE119" s="12"/>
      <c r="AR119" s="225" t="s">
        <v>83</v>
      </c>
      <c r="AT119" s="226" t="s">
        <v>73</v>
      </c>
      <c r="AU119" s="226" t="s">
        <v>81</v>
      </c>
      <c r="AY119" s="225" t="s">
        <v>259</v>
      </c>
      <c r="BK119" s="227">
        <f>SUM(BK120:BK139)</f>
        <v>0</v>
      </c>
    </row>
    <row r="120" s="2" customFormat="1" ht="21.75" customHeight="1">
      <c r="A120" s="40"/>
      <c r="B120" s="41"/>
      <c r="C120" s="230" t="s">
        <v>381</v>
      </c>
      <c r="D120" s="230" t="s">
        <v>261</v>
      </c>
      <c r="E120" s="231" t="s">
        <v>2298</v>
      </c>
      <c r="F120" s="232" t="s">
        <v>2299</v>
      </c>
      <c r="G120" s="233" t="s">
        <v>449</v>
      </c>
      <c r="H120" s="234">
        <v>20</v>
      </c>
      <c r="I120" s="235"/>
      <c r="J120" s="236">
        <f>ROUND(I120*H120,2)</f>
        <v>0</v>
      </c>
      <c r="K120" s="232" t="s">
        <v>401</v>
      </c>
      <c r="L120" s="46"/>
      <c r="M120" s="237" t="s">
        <v>21</v>
      </c>
      <c r="N120" s="238" t="s">
        <v>46</v>
      </c>
      <c r="O120" s="86"/>
      <c r="P120" s="239">
        <f>O120*H120</f>
        <v>0</v>
      </c>
      <c r="Q120" s="239">
        <v>0.00068000000000000005</v>
      </c>
      <c r="R120" s="239">
        <f>Q120*H120</f>
        <v>0.013600000000000001</v>
      </c>
      <c r="S120" s="239">
        <v>0</v>
      </c>
      <c r="T120" s="240">
        <f>S120*H120</f>
        <v>0</v>
      </c>
      <c r="U120" s="40"/>
      <c r="V120" s="40"/>
      <c r="W120" s="40"/>
      <c r="X120" s="40"/>
      <c r="Y120" s="40"/>
      <c r="Z120" s="40"/>
      <c r="AA120" s="40"/>
      <c r="AB120" s="40"/>
      <c r="AC120" s="40"/>
      <c r="AD120" s="40"/>
      <c r="AE120" s="40"/>
      <c r="AR120" s="241" t="s">
        <v>355</v>
      </c>
      <c r="AT120" s="241" t="s">
        <v>261</v>
      </c>
      <c r="AU120" s="241" t="s">
        <v>83</v>
      </c>
      <c r="AY120" s="19" t="s">
        <v>259</v>
      </c>
      <c r="BE120" s="242">
        <f>IF(N120="základní",J120,0)</f>
        <v>0</v>
      </c>
      <c r="BF120" s="242">
        <f>IF(N120="snížená",J120,0)</f>
        <v>0</v>
      </c>
      <c r="BG120" s="242">
        <f>IF(N120="zákl. přenesená",J120,0)</f>
        <v>0</v>
      </c>
      <c r="BH120" s="242">
        <f>IF(N120="sníž. přenesená",J120,0)</f>
        <v>0</v>
      </c>
      <c r="BI120" s="242">
        <f>IF(N120="nulová",J120,0)</f>
        <v>0</v>
      </c>
      <c r="BJ120" s="19" t="s">
        <v>83</v>
      </c>
      <c r="BK120" s="242">
        <f>ROUND(I120*H120,2)</f>
        <v>0</v>
      </c>
      <c r="BL120" s="19" t="s">
        <v>355</v>
      </c>
      <c r="BM120" s="241" t="s">
        <v>2300</v>
      </c>
    </row>
    <row r="121" s="2" customFormat="1" ht="21.75" customHeight="1">
      <c r="A121" s="40"/>
      <c r="B121" s="41"/>
      <c r="C121" s="230" t="s">
        <v>7</v>
      </c>
      <c r="D121" s="230" t="s">
        <v>261</v>
      </c>
      <c r="E121" s="231" t="s">
        <v>2301</v>
      </c>
      <c r="F121" s="232" t="s">
        <v>2302</v>
      </c>
      <c r="G121" s="233" t="s">
        <v>449</v>
      </c>
      <c r="H121" s="234">
        <v>30</v>
      </c>
      <c r="I121" s="235"/>
      <c r="J121" s="236">
        <f>ROUND(I121*H121,2)</f>
        <v>0</v>
      </c>
      <c r="K121" s="232" t="s">
        <v>401</v>
      </c>
      <c r="L121" s="46"/>
      <c r="M121" s="237" t="s">
        <v>21</v>
      </c>
      <c r="N121" s="238" t="s">
        <v>46</v>
      </c>
      <c r="O121" s="86"/>
      <c r="P121" s="239">
        <f>O121*H121</f>
        <v>0</v>
      </c>
      <c r="Q121" s="239">
        <v>0.00067000000000000002</v>
      </c>
      <c r="R121" s="239">
        <f>Q121*H121</f>
        <v>0.0201</v>
      </c>
      <c r="S121" s="239">
        <v>0</v>
      </c>
      <c r="T121" s="240">
        <f>S121*H121</f>
        <v>0</v>
      </c>
      <c r="U121" s="40"/>
      <c r="V121" s="40"/>
      <c r="W121" s="40"/>
      <c r="X121" s="40"/>
      <c r="Y121" s="40"/>
      <c r="Z121" s="40"/>
      <c r="AA121" s="40"/>
      <c r="AB121" s="40"/>
      <c r="AC121" s="40"/>
      <c r="AD121" s="40"/>
      <c r="AE121" s="40"/>
      <c r="AR121" s="241" t="s">
        <v>355</v>
      </c>
      <c r="AT121" s="241" t="s">
        <v>261</v>
      </c>
      <c r="AU121" s="241" t="s">
        <v>83</v>
      </c>
      <c r="AY121" s="19" t="s">
        <v>259</v>
      </c>
      <c r="BE121" s="242">
        <f>IF(N121="základní",J121,0)</f>
        <v>0</v>
      </c>
      <c r="BF121" s="242">
        <f>IF(N121="snížená",J121,0)</f>
        <v>0</v>
      </c>
      <c r="BG121" s="242">
        <f>IF(N121="zákl. přenesená",J121,0)</f>
        <v>0</v>
      </c>
      <c r="BH121" s="242">
        <f>IF(N121="sníž. přenesená",J121,0)</f>
        <v>0</v>
      </c>
      <c r="BI121" s="242">
        <f>IF(N121="nulová",J121,0)</f>
        <v>0</v>
      </c>
      <c r="BJ121" s="19" t="s">
        <v>83</v>
      </c>
      <c r="BK121" s="242">
        <f>ROUND(I121*H121,2)</f>
        <v>0</v>
      </c>
      <c r="BL121" s="19" t="s">
        <v>355</v>
      </c>
      <c r="BM121" s="241" t="s">
        <v>2303</v>
      </c>
    </row>
    <row r="122" s="2" customFormat="1" ht="21.75" customHeight="1">
      <c r="A122" s="40"/>
      <c r="B122" s="41"/>
      <c r="C122" s="230" t="s">
        <v>393</v>
      </c>
      <c r="D122" s="230" t="s">
        <v>261</v>
      </c>
      <c r="E122" s="231" t="s">
        <v>2304</v>
      </c>
      <c r="F122" s="232" t="s">
        <v>2305</v>
      </c>
      <c r="G122" s="233" t="s">
        <v>449</v>
      </c>
      <c r="H122" s="234">
        <v>10</v>
      </c>
      <c r="I122" s="235"/>
      <c r="J122" s="236">
        <f>ROUND(I122*H122,2)</f>
        <v>0</v>
      </c>
      <c r="K122" s="232" t="s">
        <v>401</v>
      </c>
      <c r="L122" s="46"/>
      <c r="M122" s="237" t="s">
        <v>21</v>
      </c>
      <c r="N122" s="238" t="s">
        <v>46</v>
      </c>
      <c r="O122" s="86"/>
      <c r="P122" s="239">
        <f>O122*H122</f>
        <v>0</v>
      </c>
      <c r="Q122" s="239">
        <v>0.00124</v>
      </c>
      <c r="R122" s="239">
        <f>Q122*H122</f>
        <v>0.0124</v>
      </c>
      <c r="S122" s="239">
        <v>0</v>
      </c>
      <c r="T122" s="240">
        <f>S122*H122</f>
        <v>0</v>
      </c>
      <c r="U122" s="40"/>
      <c r="V122" s="40"/>
      <c r="W122" s="40"/>
      <c r="X122" s="40"/>
      <c r="Y122" s="40"/>
      <c r="Z122" s="40"/>
      <c r="AA122" s="40"/>
      <c r="AB122" s="40"/>
      <c r="AC122" s="40"/>
      <c r="AD122" s="40"/>
      <c r="AE122" s="40"/>
      <c r="AR122" s="241" t="s">
        <v>355</v>
      </c>
      <c r="AT122" s="241" t="s">
        <v>261</v>
      </c>
      <c r="AU122" s="241" t="s">
        <v>83</v>
      </c>
      <c r="AY122" s="19" t="s">
        <v>259</v>
      </c>
      <c r="BE122" s="242">
        <f>IF(N122="základní",J122,0)</f>
        <v>0</v>
      </c>
      <c r="BF122" s="242">
        <f>IF(N122="snížená",J122,0)</f>
        <v>0</v>
      </c>
      <c r="BG122" s="242">
        <f>IF(N122="zákl. přenesená",J122,0)</f>
        <v>0</v>
      </c>
      <c r="BH122" s="242">
        <f>IF(N122="sníž. přenesená",J122,0)</f>
        <v>0</v>
      </c>
      <c r="BI122" s="242">
        <f>IF(N122="nulová",J122,0)</f>
        <v>0</v>
      </c>
      <c r="BJ122" s="19" t="s">
        <v>83</v>
      </c>
      <c r="BK122" s="242">
        <f>ROUND(I122*H122,2)</f>
        <v>0</v>
      </c>
      <c r="BL122" s="19" t="s">
        <v>355</v>
      </c>
      <c r="BM122" s="241" t="s">
        <v>2306</v>
      </c>
    </row>
    <row r="123" s="2" customFormat="1" ht="21.75" customHeight="1">
      <c r="A123" s="40"/>
      <c r="B123" s="41"/>
      <c r="C123" s="230" t="s">
        <v>398</v>
      </c>
      <c r="D123" s="230" t="s">
        <v>261</v>
      </c>
      <c r="E123" s="231" t="s">
        <v>2307</v>
      </c>
      <c r="F123" s="232" t="s">
        <v>2308</v>
      </c>
      <c r="G123" s="233" t="s">
        <v>449</v>
      </c>
      <c r="H123" s="234">
        <v>20</v>
      </c>
      <c r="I123" s="235"/>
      <c r="J123" s="236">
        <f>ROUND(I123*H123,2)</f>
        <v>0</v>
      </c>
      <c r="K123" s="232" t="s">
        <v>265</v>
      </c>
      <c r="L123" s="46"/>
      <c r="M123" s="237" t="s">
        <v>21</v>
      </c>
      <c r="N123" s="238" t="s">
        <v>46</v>
      </c>
      <c r="O123" s="86"/>
      <c r="P123" s="239">
        <f>O123*H123</f>
        <v>0</v>
      </c>
      <c r="Q123" s="239">
        <v>2.0000000000000002E-05</v>
      </c>
      <c r="R123" s="239">
        <f>Q123*H123</f>
        <v>0.00040000000000000002</v>
      </c>
      <c r="S123" s="239">
        <v>0</v>
      </c>
      <c r="T123" s="240">
        <f>S123*H123</f>
        <v>0</v>
      </c>
      <c r="U123" s="40"/>
      <c r="V123" s="40"/>
      <c r="W123" s="40"/>
      <c r="X123" s="40"/>
      <c r="Y123" s="40"/>
      <c r="Z123" s="40"/>
      <c r="AA123" s="40"/>
      <c r="AB123" s="40"/>
      <c r="AC123" s="40"/>
      <c r="AD123" s="40"/>
      <c r="AE123" s="40"/>
      <c r="AR123" s="241" t="s">
        <v>355</v>
      </c>
      <c r="AT123" s="241" t="s">
        <v>261</v>
      </c>
      <c r="AU123" s="241" t="s">
        <v>83</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355</v>
      </c>
      <c r="BM123" s="241" t="s">
        <v>2309</v>
      </c>
    </row>
    <row r="124" s="2" customFormat="1" ht="21.75" customHeight="1">
      <c r="A124" s="40"/>
      <c r="B124" s="41"/>
      <c r="C124" s="230" t="s">
        <v>406</v>
      </c>
      <c r="D124" s="230" t="s">
        <v>261</v>
      </c>
      <c r="E124" s="231" t="s">
        <v>2310</v>
      </c>
      <c r="F124" s="232" t="s">
        <v>2311</v>
      </c>
      <c r="G124" s="233" t="s">
        <v>449</v>
      </c>
      <c r="H124" s="234">
        <v>30</v>
      </c>
      <c r="I124" s="235"/>
      <c r="J124" s="236">
        <f>ROUND(I124*H124,2)</f>
        <v>0</v>
      </c>
      <c r="K124" s="232" t="s">
        <v>265</v>
      </c>
      <c r="L124" s="46"/>
      <c r="M124" s="237" t="s">
        <v>21</v>
      </c>
      <c r="N124" s="238" t="s">
        <v>46</v>
      </c>
      <c r="O124" s="86"/>
      <c r="P124" s="239">
        <f>O124*H124</f>
        <v>0</v>
      </c>
      <c r="Q124" s="239">
        <v>3.0000000000000001E-05</v>
      </c>
      <c r="R124" s="239">
        <f>Q124*H124</f>
        <v>0.00089999999999999998</v>
      </c>
      <c r="S124" s="239">
        <v>0</v>
      </c>
      <c r="T124" s="240">
        <f>S124*H124</f>
        <v>0</v>
      </c>
      <c r="U124" s="40"/>
      <c r="V124" s="40"/>
      <c r="W124" s="40"/>
      <c r="X124" s="40"/>
      <c r="Y124" s="40"/>
      <c r="Z124" s="40"/>
      <c r="AA124" s="40"/>
      <c r="AB124" s="40"/>
      <c r="AC124" s="40"/>
      <c r="AD124" s="40"/>
      <c r="AE124" s="40"/>
      <c r="AR124" s="241" t="s">
        <v>355</v>
      </c>
      <c r="AT124" s="241" t="s">
        <v>261</v>
      </c>
      <c r="AU124" s="241" t="s">
        <v>83</v>
      </c>
      <c r="AY124" s="19" t="s">
        <v>259</v>
      </c>
      <c r="BE124" s="242">
        <f>IF(N124="základní",J124,0)</f>
        <v>0</v>
      </c>
      <c r="BF124" s="242">
        <f>IF(N124="snížená",J124,0)</f>
        <v>0</v>
      </c>
      <c r="BG124" s="242">
        <f>IF(N124="zákl. přenesená",J124,0)</f>
        <v>0</v>
      </c>
      <c r="BH124" s="242">
        <f>IF(N124="sníž. přenesená",J124,0)</f>
        <v>0</v>
      </c>
      <c r="BI124" s="242">
        <f>IF(N124="nulová",J124,0)</f>
        <v>0</v>
      </c>
      <c r="BJ124" s="19" t="s">
        <v>83</v>
      </c>
      <c r="BK124" s="242">
        <f>ROUND(I124*H124,2)</f>
        <v>0</v>
      </c>
      <c r="BL124" s="19" t="s">
        <v>355</v>
      </c>
      <c r="BM124" s="241" t="s">
        <v>2312</v>
      </c>
    </row>
    <row r="125" s="2" customFormat="1" ht="21.75" customHeight="1">
      <c r="A125" s="40"/>
      <c r="B125" s="41"/>
      <c r="C125" s="230" t="s">
        <v>413</v>
      </c>
      <c r="D125" s="230" t="s">
        <v>261</v>
      </c>
      <c r="E125" s="231" t="s">
        <v>2313</v>
      </c>
      <c r="F125" s="232" t="s">
        <v>2314</v>
      </c>
      <c r="G125" s="233" t="s">
        <v>449</v>
      </c>
      <c r="H125" s="234">
        <v>10</v>
      </c>
      <c r="I125" s="235"/>
      <c r="J125" s="236">
        <f>ROUND(I125*H125,2)</f>
        <v>0</v>
      </c>
      <c r="K125" s="232" t="s">
        <v>265</v>
      </c>
      <c r="L125" s="46"/>
      <c r="M125" s="237" t="s">
        <v>21</v>
      </c>
      <c r="N125" s="238" t="s">
        <v>46</v>
      </c>
      <c r="O125" s="86"/>
      <c r="P125" s="239">
        <f>O125*H125</f>
        <v>0</v>
      </c>
      <c r="Q125" s="239">
        <v>5.0000000000000002E-05</v>
      </c>
      <c r="R125" s="239">
        <f>Q125*H125</f>
        <v>0.00050000000000000001</v>
      </c>
      <c r="S125" s="239">
        <v>0</v>
      </c>
      <c r="T125" s="240">
        <f>S125*H125</f>
        <v>0</v>
      </c>
      <c r="U125" s="40"/>
      <c r="V125" s="40"/>
      <c r="W125" s="40"/>
      <c r="X125" s="40"/>
      <c r="Y125" s="40"/>
      <c r="Z125" s="40"/>
      <c r="AA125" s="40"/>
      <c r="AB125" s="40"/>
      <c r="AC125" s="40"/>
      <c r="AD125" s="40"/>
      <c r="AE125" s="40"/>
      <c r="AR125" s="241" t="s">
        <v>355</v>
      </c>
      <c r="AT125" s="241" t="s">
        <v>261</v>
      </c>
      <c r="AU125" s="241" t="s">
        <v>83</v>
      </c>
      <c r="AY125" s="19" t="s">
        <v>259</v>
      </c>
      <c r="BE125" s="242">
        <f>IF(N125="základní",J125,0)</f>
        <v>0</v>
      </c>
      <c r="BF125" s="242">
        <f>IF(N125="snížená",J125,0)</f>
        <v>0</v>
      </c>
      <c r="BG125" s="242">
        <f>IF(N125="zákl. přenesená",J125,0)</f>
        <v>0</v>
      </c>
      <c r="BH125" s="242">
        <f>IF(N125="sníž. přenesená",J125,0)</f>
        <v>0</v>
      </c>
      <c r="BI125" s="242">
        <f>IF(N125="nulová",J125,0)</f>
        <v>0</v>
      </c>
      <c r="BJ125" s="19" t="s">
        <v>83</v>
      </c>
      <c r="BK125" s="242">
        <f>ROUND(I125*H125,2)</f>
        <v>0</v>
      </c>
      <c r="BL125" s="19" t="s">
        <v>355</v>
      </c>
      <c r="BM125" s="241" t="s">
        <v>2315</v>
      </c>
    </row>
    <row r="126" s="2" customFormat="1" ht="16.5" customHeight="1">
      <c r="A126" s="40"/>
      <c r="B126" s="41"/>
      <c r="C126" s="230" t="s">
        <v>419</v>
      </c>
      <c r="D126" s="230" t="s">
        <v>261</v>
      </c>
      <c r="E126" s="231" t="s">
        <v>2316</v>
      </c>
      <c r="F126" s="232" t="s">
        <v>2317</v>
      </c>
      <c r="G126" s="233" t="s">
        <v>2115</v>
      </c>
      <c r="H126" s="234">
        <v>120</v>
      </c>
      <c r="I126" s="235"/>
      <c r="J126" s="236">
        <f>ROUND(I126*H126,2)</f>
        <v>0</v>
      </c>
      <c r="K126" s="232" t="s">
        <v>401</v>
      </c>
      <c r="L126" s="46"/>
      <c r="M126" s="237" t="s">
        <v>21</v>
      </c>
      <c r="N126" s="238" t="s">
        <v>46</v>
      </c>
      <c r="O126" s="86"/>
      <c r="P126" s="239">
        <f>O126*H126</f>
        <v>0</v>
      </c>
      <c r="Q126" s="239">
        <v>0.00080999999999999996</v>
      </c>
      <c r="R126" s="239">
        <f>Q126*H126</f>
        <v>0.097199999999999995</v>
      </c>
      <c r="S126" s="239">
        <v>0</v>
      </c>
      <c r="T126" s="240">
        <f>S126*H126</f>
        <v>0</v>
      </c>
      <c r="U126" s="40"/>
      <c r="V126" s="40"/>
      <c r="W126" s="40"/>
      <c r="X126" s="40"/>
      <c r="Y126" s="40"/>
      <c r="Z126" s="40"/>
      <c r="AA126" s="40"/>
      <c r="AB126" s="40"/>
      <c r="AC126" s="40"/>
      <c r="AD126" s="40"/>
      <c r="AE126" s="40"/>
      <c r="AR126" s="241" t="s">
        <v>2116</v>
      </c>
      <c r="AT126" s="241" t="s">
        <v>261</v>
      </c>
      <c r="AU126" s="241" t="s">
        <v>83</v>
      </c>
      <c r="AY126" s="19" t="s">
        <v>259</v>
      </c>
      <c r="BE126" s="242">
        <f>IF(N126="základní",J126,0)</f>
        <v>0</v>
      </c>
      <c r="BF126" s="242">
        <f>IF(N126="snížená",J126,0)</f>
        <v>0</v>
      </c>
      <c r="BG126" s="242">
        <f>IF(N126="zákl. přenesená",J126,0)</f>
        <v>0</v>
      </c>
      <c r="BH126" s="242">
        <f>IF(N126="sníž. přenesená",J126,0)</f>
        <v>0</v>
      </c>
      <c r="BI126" s="242">
        <f>IF(N126="nulová",J126,0)</f>
        <v>0</v>
      </c>
      <c r="BJ126" s="19" t="s">
        <v>83</v>
      </c>
      <c r="BK126" s="242">
        <f>ROUND(I126*H126,2)</f>
        <v>0</v>
      </c>
      <c r="BL126" s="19" t="s">
        <v>2116</v>
      </c>
      <c r="BM126" s="241" t="s">
        <v>2318</v>
      </c>
    </row>
    <row r="127" s="2" customFormat="1" ht="21.75" customHeight="1">
      <c r="A127" s="40"/>
      <c r="B127" s="41"/>
      <c r="C127" s="230" t="s">
        <v>424</v>
      </c>
      <c r="D127" s="230" t="s">
        <v>261</v>
      </c>
      <c r="E127" s="231" t="s">
        <v>2319</v>
      </c>
      <c r="F127" s="232" t="s">
        <v>2320</v>
      </c>
      <c r="G127" s="233" t="s">
        <v>449</v>
      </c>
      <c r="H127" s="234">
        <v>60</v>
      </c>
      <c r="I127" s="235"/>
      <c r="J127" s="236">
        <f>ROUND(I127*H127,2)</f>
        <v>0</v>
      </c>
      <c r="K127" s="232" t="s">
        <v>265</v>
      </c>
      <c r="L127" s="46"/>
      <c r="M127" s="237" t="s">
        <v>21</v>
      </c>
      <c r="N127" s="238" t="s">
        <v>46</v>
      </c>
      <c r="O127" s="86"/>
      <c r="P127" s="239">
        <f>O127*H127</f>
        <v>0</v>
      </c>
      <c r="Q127" s="239">
        <v>0</v>
      </c>
      <c r="R127" s="239">
        <f>Q127*H127</f>
        <v>0</v>
      </c>
      <c r="S127" s="239">
        <v>0</v>
      </c>
      <c r="T127" s="240">
        <f>S127*H127</f>
        <v>0</v>
      </c>
      <c r="U127" s="40"/>
      <c r="V127" s="40"/>
      <c r="W127" s="40"/>
      <c r="X127" s="40"/>
      <c r="Y127" s="40"/>
      <c r="Z127" s="40"/>
      <c r="AA127" s="40"/>
      <c r="AB127" s="40"/>
      <c r="AC127" s="40"/>
      <c r="AD127" s="40"/>
      <c r="AE127" s="40"/>
      <c r="AR127" s="241" t="s">
        <v>355</v>
      </c>
      <c r="AT127" s="241" t="s">
        <v>261</v>
      </c>
      <c r="AU127" s="241" t="s">
        <v>83</v>
      </c>
      <c r="AY127" s="19" t="s">
        <v>259</v>
      </c>
      <c r="BE127" s="242">
        <f>IF(N127="základní",J127,0)</f>
        <v>0</v>
      </c>
      <c r="BF127" s="242">
        <f>IF(N127="snížená",J127,0)</f>
        <v>0</v>
      </c>
      <c r="BG127" s="242">
        <f>IF(N127="zákl. přenesená",J127,0)</f>
        <v>0</v>
      </c>
      <c r="BH127" s="242">
        <f>IF(N127="sníž. přenesená",J127,0)</f>
        <v>0</v>
      </c>
      <c r="BI127" s="242">
        <f>IF(N127="nulová",J127,0)</f>
        <v>0</v>
      </c>
      <c r="BJ127" s="19" t="s">
        <v>83</v>
      </c>
      <c r="BK127" s="242">
        <f>ROUND(I127*H127,2)</f>
        <v>0</v>
      </c>
      <c r="BL127" s="19" t="s">
        <v>355</v>
      </c>
      <c r="BM127" s="241" t="s">
        <v>2321</v>
      </c>
    </row>
    <row r="128" s="2" customFormat="1" ht="33" customHeight="1">
      <c r="A128" s="40"/>
      <c r="B128" s="41"/>
      <c r="C128" s="230" t="s">
        <v>429</v>
      </c>
      <c r="D128" s="230" t="s">
        <v>261</v>
      </c>
      <c r="E128" s="231" t="s">
        <v>2322</v>
      </c>
      <c r="F128" s="232" t="s">
        <v>2323</v>
      </c>
      <c r="G128" s="233" t="s">
        <v>449</v>
      </c>
      <c r="H128" s="234">
        <v>110</v>
      </c>
      <c r="I128" s="235"/>
      <c r="J128" s="236">
        <f>ROUND(I128*H128,2)</f>
        <v>0</v>
      </c>
      <c r="K128" s="232" t="s">
        <v>265</v>
      </c>
      <c r="L128" s="46"/>
      <c r="M128" s="237" t="s">
        <v>21</v>
      </c>
      <c r="N128" s="238" t="s">
        <v>46</v>
      </c>
      <c r="O128" s="86"/>
      <c r="P128" s="239">
        <f>O128*H128</f>
        <v>0</v>
      </c>
      <c r="Q128" s="239">
        <v>0.00012999999999999999</v>
      </c>
      <c r="R128" s="239">
        <f>Q128*H128</f>
        <v>0.014299999999999999</v>
      </c>
      <c r="S128" s="239">
        <v>0</v>
      </c>
      <c r="T128" s="240">
        <f>S128*H128</f>
        <v>0</v>
      </c>
      <c r="U128" s="40"/>
      <c r="V128" s="40"/>
      <c r="W128" s="40"/>
      <c r="X128" s="40"/>
      <c r="Y128" s="40"/>
      <c r="Z128" s="40"/>
      <c r="AA128" s="40"/>
      <c r="AB128" s="40"/>
      <c r="AC128" s="40"/>
      <c r="AD128" s="40"/>
      <c r="AE128" s="40"/>
      <c r="AR128" s="241" t="s">
        <v>355</v>
      </c>
      <c r="AT128" s="241" t="s">
        <v>261</v>
      </c>
      <c r="AU128" s="241" t="s">
        <v>83</v>
      </c>
      <c r="AY128" s="19" t="s">
        <v>259</v>
      </c>
      <c r="BE128" s="242">
        <f>IF(N128="základní",J128,0)</f>
        <v>0</v>
      </c>
      <c r="BF128" s="242">
        <f>IF(N128="snížená",J128,0)</f>
        <v>0</v>
      </c>
      <c r="BG128" s="242">
        <f>IF(N128="zákl. přenesená",J128,0)</f>
        <v>0</v>
      </c>
      <c r="BH128" s="242">
        <f>IF(N128="sníž. přenesená",J128,0)</f>
        <v>0</v>
      </c>
      <c r="BI128" s="242">
        <f>IF(N128="nulová",J128,0)</f>
        <v>0</v>
      </c>
      <c r="BJ128" s="19" t="s">
        <v>83</v>
      </c>
      <c r="BK128" s="242">
        <f>ROUND(I128*H128,2)</f>
        <v>0</v>
      </c>
      <c r="BL128" s="19" t="s">
        <v>355</v>
      </c>
      <c r="BM128" s="241" t="s">
        <v>2324</v>
      </c>
    </row>
    <row r="129" s="2" customFormat="1">
      <c r="A129" s="40"/>
      <c r="B129" s="41"/>
      <c r="C129" s="42"/>
      <c r="D129" s="243" t="s">
        <v>268</v>
      </c>
      <c r="E129" s="42"/>
      <c r="F129" s="244" t="s">
        <v>2325</v>
      </c>
      <c r="G129" s="42"/>
      <c r="H129" s="42"/>
      <c r="I129" s="150"/>
      <c r="J129" s="42"/>
      <c r="K129" s="42"/>
      <c r="L129" s="46"/>
      <c r="M129" s="245"/>
      <c r="N129" s="246"/>
      <c r="O129" s="86"/>
      <c r="P129" s="86"/>
      <c r="Q129" s="86"/>
      <c r="R129" s="86"/>
      <c r="S129" s="86"/>
      <c r="T129" s="87"/>
      <c r="U129" s="40"/>
      <c r="V129" s="40"/>
      <c r="W129" s="40"/>
      <c r="X129" s="40"/>
      <c r="Y129" s="40"/>
      <c r="Z129" s="40"/>
      <c r="AA129" s="40"/>
      <c r="AB129" s="40"/>
      <c r="AC129" s="40"/>
      <c r="AD129" s="40"/>
      <c r="AE129" s="40"/>
      <c r="AT129" s="19" t="s">
        <v>268</v>
      </c>
      <c r="AU129" s="19" t="s">
        <v>83</v>
      </c>
    </row>
    <row r="130" s="2" customFormat="1" ht="33" customHeight="1">
      <c r="A130" s="40"/>
      <c r="B130" s="41"/>
      <c r="C130" s="230" t="s">
        <v>437</v>
      </c>
      <c r="D130" s="230" t="s">
        <v>261</v>
      </c>
      <c r="E130" s="231" t="s">
        <v>2326</v>
      </c>
      <c r="F130" s="232" t="s">
        <v>2327</v>
      </c>
      <c r="G130" s="233" t="s">
        <v>449</v>
      </c>
      <c r="H130" s="234">
        <v>60</v>
      </c>
      <c r="I130" s="235"/>
      <c r="J130" s="236">
        <f>ROUND(I130*H130,2)</f>
        <v>0</v>
      </c>
      <c r="K130" s="232" t="s">
        <v>265</v>
      </c>
      <c r="L130" s="46"/>
      <c r="M130" s="237" t="s">
        <v>21</v>
      </c>
      <c r="N130" s="238" t="s">
        <v>46</v>
      </c>
      <c r="O130" s="86"/>
      <c r="P130" s="239">
        <f>O130*H130</f>
        <v>0</v>
      </c>
      <c r="Q130" s="239">
        <v>0.00018000000000000001</v>
      </c>
      <c r="R130" s="239">
        <f>Q130*H130</f>
        <v>0.010800000000000001</v>
      </c>
      <c r="S130" s="239">
        <v>0</v>
      </c>
      <c r="T130" s="240">
        <f>S130*H130</f>
        <v>0</v>
      </c>
      <c r="U130" s="40"/>
      <c r="V130" s="40"/>
      <c r="W130" s="40"/>
      <c r="X130" s="40"/>
      <c r="Y130" s="40"/>
      <c r="Z130" s="40"/>
      <c r="AA130" s="40"/>
      <c r="AB130" s="40"/>
      <c r="AC130" s="40"/>
      <c r="AD130" s="40"/>
      <c r="AE130" s="40"/>
      <c r="AR130" s="241" t="s">
        <v>355</v>
      </c>
      <c r="AT130" s="241" t="s">
        <v>261</v>
      </c>
      <c r="AU130" s="241" t="s">
        <v>83</v>
      </c>
      <c r="AY130" s="19" t="s">
        <v>259</v>
      </c>
      <c r="BE130" s="242">
        <f>IF(N130="základní",J130,0)</f>
        <v>0</v>
      </c>
      <c r="BF130" s="242">
        <f>IF(N130="snížená",J130,0)</f>
        <v>0</v>
      </c>
      <c r="BG130" s="242">
        <f>IF(N130="zákl. přenesená",J130,0)</f>
        <v>0</v>
      </c>
      <c r="BH130" s="242">
        <f>IF(N130="sníž. přenesená",J130,0)</f>
        <v>0</v>
      </c>
      <c r="BI130" s="242">
        <f>IF(N130="nulová",J130,0)</f>
        <v>0</v>
      </c>
      <c r="BJ130" s="19" t="s">
        <v>83</v>
      </c>
      <c r="BK130" s="242">
        <f>ROUND(I130*H130,2)</f>
        <v>0</v>
      </c>
      <c r="BL130" s="19" t="s">
        <v>355</v>
      </c>
      <c r="BM130" s="241" t="s">
        <v>2328</v>
      </c>
    </row>
    <row r="131" s="2" customFormat="1">
      <c r="A131" s="40"/>
      <c r="B131" s="41"/>
      <c r="C131" s="42"/>
      <c r="D131" s="243" t="s">
        <v>268</v>
      </c>
      <c r="E131" s="42"/>
      <c r="F131" s="244" t="s">
        <v>2325</v>
      </c>
      <c r="G131" s="42"/>
      <c r="H131" s="42"/>
      <c r="I131" s="150"/>
      <c r="J131" s="42"/>
      <c r="K131" s="42"/>
      <c r="L131" s="46"/>
      <c r="M131" s="245"/>
      <c r="N131" s="246"/>
      <c r="O131" s="86"/>
      <c r="P131" s="86"/>
      <c r="Q131" s="86"/>
      <c r="R131" s="86"/>
      <c r="S131" s="86"/>
      <c r="T131" s="87"/>
      <c r="U131" s="40"/>
      <c r="V131" s="40"/>
      <c r="W131" s="40"/>
      <c r="X131" s="40"/>
      <c r="Y131" s="40"/>
      <c r="Z131" s="40"/>
      <c r="AA131" s="40"/>
      <c r="AB131" s="40"/>
      <c r="AC131" s="40"/>
      <c r="AD131" s="40"/>
      <c r="AE131" s="40"/>
      <c r="AT131" s="19" t="s">
        <v>268</v>
      </c>
      <c r="AU131" s="19" t="s">
        <v>83</v>
      </c>
    </row>
    <row r="132" s="2" customFormat="1" ht="21.75" customHeight="1">
      <c r="A132" s="40"/>
      <c r="B132" s="41"/>
      <c r="C132" s="230" t="s">
        <v>442</v>
      </c>
      <c r="D132" s="230" t="s">
        <v>261</v>
      </c>
      <c r="E132" s="231" t="s">
        <v>2329</v>
      </c>
      <c r="F132" s="232" t="s">
        <v>2330</v>
      </c>
      <c r="G132" s="233" t="s">
        <v>449</v>
      </c>
      <c r="H132" s="234">
        <v>65</v>
      </c>
      <c r="I132" s="235"/>
      <c r="J132" s="236">
        <f>ROUND(I132*H132,2)</f>
        <v>0</v>
      </c>
      <c r="K132" s="232" t="s">
        <v>401</v>
      </c>
      <c r="L132" s="46"/>
      <c r="M132" s="237" t="s">
        <v>21</v>
      </c>
      <c r="N132" s="238" t="s">
        <v>46</v>
      </c>
      <c r="O132" s="86"/>
      <c r="P132" s="239">
        <f>O132*H132</f>
        <v>0</v>
      </c>
      <c r="Q132" s="239">
        <v>0</v>
      </c>
      <c r="R132" s="239">
        <f>Q132*H132</f>
        <v>0</v>
      </c>
      <c r="S132" s="239">
        <v>0</v>
      </c>
      <c r="T132" s="240">
        <f>S132*H132</f>
        <v>0</v>
      </c>
      <c r="U132" s="40"/>
      <c r="V132" s="40"/>
      <c r="W132" s="40"/>
      <c r="X132" s="40"/>
      <c r="Y132" s="40"/>
      <c r="Z132" s="40"/>
      <c r="AA132" s="40"/>
      <c r="AB132" s="40"/>
      <c r="AC132" s="40"/>
      <c r="AD132" s="40"/>
      <c r="AE132" s="40"/>
      <c r="AR132" s="241" t="s">
        <v>355</v>
      </c>
      <c r="AT132" s="241" t="s">
        <v>261</v>
      </c>
      <c r="AU132" s="241" t="s">
        <v>83</v>
      </c>
      <c r="AY132" s="19" t="s">
        <v>259</v>
      </c>
      <c r="BE132" s="242">
        <f>IF(N132="základní",J132,0)</f>
        <v>0</v>
      </c>
      <c r="BF132" s="242">
        <f>IF(N132="snížená",J132,0)</f>
        <v>0</v>
      </c>
      <c r="BG132" s="242">
        <f>IF(N132="zákl. přenesená",J132,0)</f>
        <v>0</v>
      </c>
      <c r="BH132" s="242">
        <f>IF(N132="sníž. přenesená",J132,0)</f>
        <v>0</v>
      </c>
      <c r="BI132" s="242">
        <f>IF(N132="nulová",J132,0)</f>
        <v>0</v>
      </c>
      <c r="BJ132" s="19" t="s">
        <v>83</v>
      </c>
      <c r="BK132" s="242">
        <f>ROUND(I132*H132,2)</f>
        <v>0</v>
      </c>
      <c r="BL132" s="19" t="s">
        <v>355</v>
      </c>
      <c r="BM132" s="241" t="s">
        <v>2331</v>
      </c>
    </row>
    <row r="133" s="2" customFormat="1" ht="21.75" customHeight="1">
      <c r="A133" s="40"/>
      <c r="B133" s="41"/>
      <c r="C133" s="230" t="s">
        <v>446</v>
      </c>
      <c r="D133" s="230" t="s">
        <v>261</v>
      </c>
      <c r="E133" s="231" t="s">
        <v>2332</v>
      </c>
      <c r="F133" s="232" t="s">
        <v>2333</v>
      </c>
      <c r="G133" s="233" t="s">
        <v>449</v>
      </c>
      <c r="H133" s="234">
        <v>235</v>
      </c>
      <c r="I133" s="235"/>
      <c r="J133" s="236">
        <f>ROUND(I133*H133,2)</f>
        <v>0</v>
      </c>
      <c r="K133" s="232" t="s">
        <v>265</v>
      </c>
      <c r="L133" s="46"/>
      <c r="M133" s="237" t="s">
        <v>21</v>
      </c>
      <c r="N133" s="238" t="s">
        <v>46</v>
      </c>
      <c r="O133" s="86"/>
      <c r="P133" s="239">
        <f>O133*H133</f>
        <v>0</v>
      </c>
      <c r="Q133" s="239">
        <v>0</v>
      </c>
      <c r="R133" s="239">
        <f>Q133*H133</f>
        <v>0</v>
      </c>
      <c r="S133" s="239">
        <v>0</v>
      </c>
      <c r="T133" s="240">
        <f>S133*H133</f>
        <v>0</v>
      </c>
      <c r="U133" s="40"/>
      <c r="V133" s="40"/>
      <c r="W133" s="40"/>
      <c r="X133" s="40"/>
      <c r="Y133" s="40"/>
      <c r="Z133" s="40"/>
      <c r="AA133" s="40"/>
      <c r="AB133" s="40"/>
      <c r="AC133" s="40"/>
      <c r="AD133" s="40"/>
      <c r="AE133" s="40"/>
      <c r="AR133" s="241" t="s">
        <v>355</v>
      </c>
      <c r="AT133" s="241" t="s">
        <v>261</v>
      </c>
      <c r="AU133" s="241" t="s">
        <v>83</v>
      </c>
      <c r="AY133" s="19" t="s">
        <v>259</v>
      </c>
      <c r="BE133" s="242">
        <f>IF(N133="základní",J133,0)</f>
        <v>0</v>
      </c>
      <c r="BF133" s="242">
        <f>IF(N133="snížená",J133,0)</f>
        <v>0</v>
      </c>
      <c r="BG133" s="242">
        <f>IF(N133="zákl. přenesená",J133,0)</f>
        <v>0</v>
      </c>
      <c r="BH133" s="242">
        <f>IF(N133="sníž. přenesená",J133,0)</f>
        <v>0</v>
      </c>
      <c r="BI133" s="242">
        <f>IF(N133="nulová",J133,0)</f>
        <v>0</v>
      </c>
      <c r="BJ133" s="19" t="s">
        <v>83</v>
      </c>
      <c r="BK133" s="242">
        <f>ROUND(I133*H133,2)</f>
        <v>0</v>
      </c>
      <c r="BL133" s="19" t="s">
        <v>355</v>
      </c>
      <c r="BM133" s="241" t="s">
        <v>2334</v>
      </c>
    </row>
    <row r="134" s="2" customFormat="1" ht="44.25" customHeight="1">
      <c r="A134" s="40"/>
      <c r="B134" s="41"/>
      <c r="C134" s="230" t="s">
        <v>455</v>
      </c>
      <c r="D134" s="230" t="s">
        <v>261</v>
      </c>
      <c r="E134" s="231" t="s">
        <v>2335</v>
      </c>
      <c r="F134" s="232" t="s">
        <v>2336</v>
      </c>
      <c r="G134" s="233" t="s">
        <v>449</v>
      </c>
      <c r="H134" s="234">
        <v>235</v>
      </c>
      <c r="I134" s="235"/>
      <c r="J134" s="236">
        <f>ROUND(I134*H134,2)</f>
        <v>0</v>
      </c>
      <c r="K134" s="232" t="s">
        <v>265</v>
      </c>
      <c r="L134" s="46"/>
      <c r="M134" s="237" t="s">
        <v>21</v>
      </c>
      <c r="N134" s="238" t="s">
        <v>46</v>
      </c>
      <c r="O134" s="86"/>
      <c r="P134" s="239">
        <f>O134*H134</f>
        <v>0</v>
      </c>
      <c r="Q134" s="239">
        <v>0.00012</v>
      </c>
      <c r="R134" s="239">
        <f>Q134*H134</f>
        <v>0.028199999999999999</v>
      </c>
      <c r="S134" s="239">
        <v>0</v>
      </c>
      <c r="T134" s="240">
        <f>S134*H134</f>
        <v>0</v>
      </c>
      <c r="U134" s="40"/>
      <c r="V134" s="40"/>
      <c r="W134" s="40"/>
      <c r="X134" s="40"/>
      <c r="Y134" s="40"/>
      <c r="Z134" s="40"/>
      <c r="AA134" s="40"/>
      <c r="AB134" s="40"/>
      <c r="AC134" s="40"/>
      <c r="AD134" s="40"/>
      <c r="AE134" s="40"/>
      <c r="AR134" s="241" t="s">
        <v>355</v>
      </c>
      <c r="AT134" s="241" t="s">
        <v>261</v>
      </c>
      <c r="AU134" s="241" t="s">
        <v>83</v>
      </c>
      <c r="AY134" s="19" t="s">
        <v>259</v>
      </c>
      <c r="BE134" s="242">
        <f>IF(N134="základní",J134,0)</f>
        <v>0</v>
      </c>
      <c r="BF134" s="242">
        <f>IF(N134="snížená",J134,0)</f>
        <v>0</v>
      </c>
      <c r="BG134" s="242">
        <f>IF(N134="zákl. přenesená",J134,0)</f>
        <v>0</v>
      </c>
      <c r="BH134" s="242">
        <f>IF(N134="sníž. přenesená",J134,0)</f>
        <v>0</v>
      </c>
      <c r="BI134" s="242">
        <f>IF(N134="nulová",J134,0)</f>
        <v>0</v>
      </c>
      <c r="BJ134" s="19" t="s">
        <v>83</v>
      </c>
      <c r="BK134" s="242">
        <f>ROUND(I134*H134,2)</f>
        <v>0</v>
      </c>
      <c r="BL134" s="19" t="s">
        <v>355</v>
      </c>
      <c r="BM134" s="241" t="s">
        <v>2337</v>
      </c>
    </row>
    <row r="135" s="2" customFormat="1">
      <c r="A135" s="40"/>
      <c r="B135" s="41"/>
      <c r="C135" s="42"/>
      <c r="D135" s="243" t="s">
        <v>268</v>
      </c>
      <c r="E135" s="42"/>
      <c r="F135" s="244" t="s">
        <v>1921</v>
      </c>
      <c r="G135" s="42"/>
      <c r="H135" s="42"/>
      <c r="I135" s="150"/>
      <c r="J135" s="42"/>
      <c r="K135" s="42"/>
      <c r="L135" s="46"/>
      <c r="M135" s="245"/>
      <c r="N135" s="246"/>
      <c r="O135" s="86"/>
      <c r="P135" s="86"/>
      <c r="Q135" s="86"/>
      <c r="R135" s="86"/>
      <c r="S135" s="86"/>
      <c r="T135" s="87"/>
      <c r="U135" s="40"/>
      <c r="V135" s="40"/>
      <c r="W135" s="40"/>
      <c r="X135" s="40"/>
      <c r="Y135" s="40"/>
      <c r="Z135" s="40"/>
      <c r="AA135" s="40"/>
      <c r="AB135" s="40"/>
      <c r="AC135" s="40"/>
      <c r="AD135" s="40"/>
      <c r="AE135" s="40"/>
      <c r="AT135" s="19" t="s">
        <v>268</v>
      </c>
      <c r="AU135" s="19" t="s">
        <v>83</v>
      </c>
    </row>
    <row r="136" s="2" customFormat="1" ht="44.25" customHeight="1">
      <c r="A136" s="40"/>
      <c r="B136" s="41"/>
      <c r="C136" s="230" t="s">
        <v>462</v>
      </c>
      <c r="D136" s="230" t="s">
        <v>261</v>
      </c>
      <c r="E136" s="231" t="s">
        <v>2338</v>
      </c>
      <c r="F136" s="232" t="s">
        <v>2339</v>
      </c>
      <c r="G136" s="233" t="s">
        <v>449</v>
      </c>
      <c r="H136" s="234">
        <v>60</v>
      </c>
      <c r="I136" s="235"/>
      <c r="J136" s="236">
        <f>ROUND(I136*H136,2)</f>
        <v>0</v>
      </c>
      <c r="K136" s="232" t="s">
        <v>265</v>
      </c>
      <c r="L136" s="46"/>
      <c r="M136" s="237" t="s">
        <v>21</v>
      </c>
      <c r="N136" s="238" t="s">
        <v>46</v>
      </c>
      <c r="O136" s="86"/>
      <c r="P136" s="239">
        <f>O136*H136</f>
        <v>0</v>
      </c>
      <c r="Q136" s="239">
        <v>0.00024000000000000001</v>
      </c>
      <c r="R136" s="239">
        <f>Q136*H136</f>
        <v>0.0144</v>
      </c>
      <c r="S136" s="239">
        <v>0</v>
      </c>
      <c r="T136" s="240">
        <f>S136*H136</f>
        <v>0</v>
      </c>
      <c r="U136" s="40"/>
      <c r="V136" s="40"/>
      <c r="W136" s="40"/>
      <c r="X136" s="40"/>
      <c r="Y136" s="40"/>
      <c r="Z136" s="40"/>
      <c r="AA136" s="40"/>
      <c r="AB136" s="40"/>
      <c r="AC136" s="40"/>
      <c r="AD136" s="40"/>
      <c r="AE136" s="40"/>
      <c r="AR136" s="241" t="s">
        <v>355</v>
      </c>
      <c r="AT136" s="241" t="s">
        <v>261</v>
      </c>
      <c r="AU136" s="241" t="s">
        <v>83</v>
      </c>
      <c r="AY136" s="19" t="s">
        <v>259</v>
      </c>
      <c r="BE136" s="242">
        <f>IF(N136="základní",J136,0)</f>
        <v>0</v>
      </c>
      <c r="BF136" s="242">
        <f>IF(N136="snížená",J136,0)</f>
        <v>0</v>
      </c>
      <c r="BG136" s="242">
        <f>IF(N136="zákl. přenesená",J136,0)</f>
        <v>0</v>
      </c>
      <c r="BH136" s="242">
        <f>IF(N136="sníž. přenesená",J136,0)</f>
        <v>0</v>
      </c>
      <c r="BI136" s="242">
        <f>IF(N136="nulová",J136,0)</f>
        <v>0</v>
      </c>
      <c r="BJ136" s="19" t="s">
        <v>83</v>
      </c>
      <c r="BK136" s="242">
        <f>ROUND(I136*H136,2)</f>
        <v>0</v>
      </c>
      <c r="BL136" s="19" t="s">
        <v>355</v>
      </c>
      <c r="BM136" s="241" t="s">
        <v>2340</v>
      </c>
    </row>
    <row r="137" s="2" customFormat="1">
      <c r="A137" s="40"/>
      <c r="B137" s="41"/>
      <c r="C137" s="42"/>
      <c r="D137" s="243" t="s">
        <v>268</v>
      </c>
      <c r="E137" s="42"/>
      <c r="F137" s="244" t="s">
        <v>1921</v>
      </c>
      <c r="G137" s="42"/>
      <c r="H137" s="42"/>
      <c r="I137" s="150"/>
      <c r="J137" s="42"/>
      <c r="K137" s="42"/>
      <c r="L137" s="46"/>
      <c r="M137" s="245"/>
      <c r="N137" s="246"/>
      <c r="O137" s="86"/>
      <c r="P137" s="86"/>
      <c r="Q137" s="86"/>
      <c r="R137" s="86"/>
      <c r="S137" s="86"/>
      <c r="T137" s="87"/>
      <c r="U137" s="40"/>
      <c r="V137" s="40"/>
      <c r="W137" s="40"/>
      <c r="X137" s="40"/>
      <c r="Y137" s="40"/>
      <c r="Z137" s="40"/>
      <c r="AA137" s="40"/>
      <c r="AB137" s="40"/>
      <c r="AC137" s="40"/>
      <c r="AD137" s="40"/>
      <c r="AE137" s="40"/>
      <c r="AT137" s="19" t="s">
        <v>268</v>
      </c>
      <c r="AU137" s="19" t="s">
        <v>83</v>
      </c>
    </row>
    <row r="138" s="2" customFormat="1" ht="33" customHeight="1">
      <c r="A138" s="40"/>
      <c r="B138" s="41"/>
      <c r="C138" s="230" t="s">
        <v>467</v>
      </c>
      <c r="D138" s="230" t="s">
        <v>261</v>
      </c>
      <c r="E138" s="231" t="s">
        <v>2341</v>
      </c>
      <c r="F138" s="232" t="s">
        <v>2342</v>
      </c>
      <c r="G138" s="233" t="s">
        <v>331</v>
      </c>
      <c r="H138" s="234">
        <v>0.11600000000000001</v>
      </c>
      <c r="I138" s="235"/>
      <c r="J138" s="236">
        <f>ROUND(I138*H138,2)</f>
        <v>0</v>
      </c>
      <c r="K138" s="232" t="s">
        <v>265</v>
      </c>
      <c r="L138" s="46"/>
      <c r="M138" s="237" t="s">
        <v>21</v>
      </c>
      <c r="N138" s="238" t="s">
        <v>46</v>
      </c>
      <c r="O138" s="86"/>
      <c r="P138" s="239">
        <f>O138*H138</f>
        <v>0</v>
      </c>
      <c r="Q138" s="239">
        <v>0</v>
      </c>
      <c r="R138" s="239">
        <f>Q138*H138</f>
        <v>0</v>
      </c>
      <c r="S138" s="239">
        <v>0</v>
      </c>
      <c r="T138" s="240">
        <f>S138*H138</f>
        <v>0</v>
      </c>
      <c r="U138" s="40"/>
      <c r="V138" s="40"/>
      <c r="W138" s="40"/>
      <c r="X138" s="40"/>
      <c r="Y138" s="40"/>
      <c r="Z138" s="40"/>
      <c r="AA138" s="40"/>
      <c r="AB138" s="40"/>
      <c r="AC138" s="40"/>
      <c r="AD138" s="40"/>
      <c r="AE138" s="40"/>
      <c r="AR138" s="241" t="s">
        <v>355</v>
      </c>
      <c r="AT138" s="241" t="s">
        <v>261</v>
      </c>
      <c r="AU138" s="241" t="s">
        <v>83</v>
      </c>
      <c r="AY138" s="19" t="s">
        <v>259</v>
      </c>
      <c r="BE138" s="242">
        <f>IF(N138="základní",J138,0)</f>
        <v>0</v>
      </c>
      <c r="BF138" s="242">
        <f>IF(N138="snížená",J138,0)</f>
        <v>0</v>
      </c>
      <c r="BG138" s="242">
        <f>IF(N138="zákl. přenesená",J138,0)</f>
        <v>0</v>
      </c>
      <c r="BH138" s="242">
        <f>IF(N138="sníž. přenesená",J138,0)</f>
        <v>0</v>
      </c>
      <c r="BI138" s="242">
        <f>IF(N138="nulová",J138,0)</f>
        <v>0</v>
      </c>
      <c r="BJ138" s="19" t="s">
        <v>83</v>
      </c>
      <c r="BK138" s="242">
        <f>ROUND(I138*H138,2)</f>
        <v>0</v>
      </c>
      <c r="BL138" s="19" t="s">
        <v>355</v>
      </c>
      <c r="BM138" s="241" t="s">
        <v>2343</v>
      </c>
    </row>
    <row r="139" s="2" customFormat="1">
      <c r="A139" s="40"/>
      <c r="B139" s="41"/>
      <c r="C139" s="42"/>
      <c r="D139" s="243" t="s">
        <v>268</v>
      </c>
      <c r="E139" s="42"/>
      <c r="F139" s="244" t="s">
        <v>1085</v>
      </c>
      <c r="G139" s="42"/>
      <c r="H139" s="42"/>
      <c r="I139" s="150"/>
      <c r="J139" s="42"/>
      <c r="K139" s="42"/>
      <c r="L139" s="46"/>
      <c r="M139" s="245"/>
      <c r="N139" s="246"/>
      <c r="O139" s="86"/>
      <c r="P139" s="86"/>
      <c r="Q139" s="86"/>
      <c r="R139" s="86"/>
      <c r="S139" s="86"/>
      <c r="T139" s="87"/>
      <c r="U139" s="40"/>
      <c r="V139" s="40"/>
      <c r="W139" s="40"/>
      <c r="X139" s="40"/>
      <c r="Y139" s="40"/>
      <c r="Z139" s="40"/>
      <c r="AA139" s="40"/>
      <c r="AB139" s="40"/>
      <c r="AC139" s="40"/>
      <c r="AD139" s="40"/>
      <c r="AE139" s="40"/>
      <c r="AT139" s="19" t="s">
        <v>268</v>
      </c>
      <c r="AU139" s="19" t="s">
        <v>83</v>
      </c>
    </row>
    <row r="140" s="12" customFormat="1" ht="22.8" customHeight="1">
      <c r="A140" s="12"/>
      <c r="B140" s="214"/>
      <c r="C140" s="215"/>
      <c r="D140" s="216" t="s">
        <v>73</v>
      </c>
      <c r="E140" s="228" t="s">
        <v>2344</v>
      </c>
      <c r="F140" s="228" t="s">
        <v>2345</v>
      </c>
      <c r="G140" s="215"/>
      <c r="H140" s="215"/>
      <c r="I140" s="218"/>
      <c r="J140" s="229">
        <f>BK140</f>
        <v>0</v>
      </c>
      <c r="K140" s="215"/>
      <c r="L140" s="220"/>
      <c r="M140" s="221"/>
      <c r="N140" s="222"/>
      <c r="O140" s="222"/>
      <c r="P140" s="223">
        <f>SUM(P141:P153)</f>
        <v>0</v>
      </c>
      <c r="Q140" s="222"/>
      <c r="R140" s="223">
        <f>SUM(R141:R153)</f>
        <v>0.07167999999999998</v>
      </c>
      <c r="S140" s="222"/>
      <c r="T140" s="224">
        <f>SUM(T141:T153)</f>
        <v>0</v>
      </c>
      <c r="U140" s="12"/>
      <c r="V140" s="12"/>
      <c r="W140" s="12"/>
      <c r="X140" s="12"/>
      <c r="Y140" s="12"/>
      <c r="Z140" s="12"/>
      <c r="AA140" s="12"/>
      <c r="AB140" s="12"/>
      <c r="AC140" s="12"/>
      <c r="AD140" s="12"/>
      <c r="AE140" s="12"/>
      <c r="AR140" s="225" t="s">
        <v>83</v>
      </c>
      <c r="AT140" s="226" t="s">
        <v>73</v>
      </c>
      <c r="AU140" s="226" t="s">
        <v>81</v>
      </c>
      <c r="AY140" s="225" t="s">
        <v>259</v>
      </c>
      <c r="BK140" s="227">
        <f>SUM(BK141:BK153)</f>
        <v>0</v>
      </c>
    </row>
    <row r="141" s="2" customFormat="1" ht="16.5" customHeight="1">
      <c r="A141" s="40"/>
      <c r="B141" s="41"/>
      <c r="C141" s="230" t="s">
        <v>473</v>
      </c>
      <c r="D141" s="230" t="s">
        <v>261</v>
      </c>
      <c r="E141" s="231" t="s">
        <v>2346</v>
      </c>
      <c r="F141" s="232" t="s">
        <v>2347</v>
      </c>
      <c r="G141" s="233" t="s">
        <v>432</v>
      </c>
      <c r="H141" s="234">
        <v>20</v>
      </c>
      <c r="I141" s="235"/>
      <c r="J141" s="236">
        <f>ROUND(I141*H141,2)</f>
        <v>0</v>
      </c>
      <c r="K141" s="232" t="s">
        <v>265</v>
      </c>
      <c r="L141" s="46"/>
      <c r="M141" s="237" t="s">
        <v>21</v>
      </c>
      <c r="N141" s="238" t="s">
        <v>46</v>
      </c>
      <c r="O141" s="86"/>
      <c r="P141" s="239">
        <f>O141*H141</f>
        <v>0</v>
      </c>
      <c r="Q141" s="239">
        <v>8.0000000000000007E-05</v>
      </c>
      <c r="R141" s="239">
        <f>Q141*H141</f>
        <v>0.0016000000000000001</v>
      </c>
      <c r="S141" s="239">
        <v>0</v>
      </c>
      <c r="T141" s="240">
        <f>S141*H141</f>
        <v>0</v>
      </c>
      <c r="U141" s="40"/>
      <c r="V141" s="40"/>
      <c r="W141" s="40"/>
      <c r="X141" s="40"/>
      <c r="Y141" s="40"/>
      <c r="Z141" s="40"/>
      <c r="AA141" s="40"/>
      <c r="AB141" s="40"/>
      <c r="AC141" s="40"/>
      <c r="AD141" s="40"/>
      <c r="AE141" s="40"/>
      <c r="AR141" s="241" t="s">
        <v>355</v>
      </c>
      <c r="AT141" s="241" t="s">
        <v>261</v>
      </c>
      <c r="AU141" s="241" t="s">
        <v>83</v>
      </c>
      <c r="AY141" s="19" t="s">
        <v>259</v>
      </c>
      <c r="BE141" s="242">
        <f>IF(N141="základní",J141,0)</f>
        <v>0</v>
      </c>
      <c r="BF141" s="242">
        <f>IF(N141="snížená",J141,0)</f>
        <v>0</v>
      </c>
      <c r="BG141" s="242">
        <f>IF(N141="zákl. přenesená",J141,0)</f>
        <v>0</v>
      </c>
      <c r="BH141" s="242">
        <f>IF(N141="sníž. přenesená",J141,0)</f>
        <v>0</v>
      </c>
      <c r="BI141" s="242">
        <f>IF(N141="nulová",J141,0)</f>
        <v>0</v>
      </c>
      <c r="BJ141" s="19" t="s">
        <v>83</v>
      </c>
      <c r="BK141" s="242">
        <f>ROUND(I141*H141,2)</f>
        <v>0</v>
      </c>
      <c r="BL141" s="19" t="s">
        <v>355</v>
      </c>
      <c r="BM141" s="241" t="s">
        <v>2348</v>
      </c>
    </row>
    <row r="142" s="2" customFormat="1" ht="21.75" customHeight="1">
      <c r="A142" s="40"/>
      <c r="B142" s="41"/>
      <c r="C142" s="280" t="s">
        <v>479</v>
      </c>
      <c r="D142" s="280" t="s">
        <v>438</v>
      </c>
      <c r="E142" s="281" t="s">
        <v>2349</v>
      </c>
      <c r="F142" s="282" t="s">
        <v>2350</v>
      </c>
      <c r="G142" s="283" t="s">
        <v>432</v>
      </c>
      <c r="H142" s="284">
        <v>20</v>
      </c>
      <c r="I142" s="285"/>
      <c r="J142" s="286">
        <f>ROUND(I142*H142,2)</f>
        <v>0</v>
      </c>
      <c r="K142" s="282" t="s">
        <v>401</v>
      </c>
      <c r="L142" s="287"/>
      <c r="M142" s="288" t="s">
        <v>21</v>
      </c>
      <c r="N142" s="289" t="s">
        <v>46</v>
      </c>
      <c r="O142" s="86"/>
      <c r="P142" s="239">
        <f>O142*H142</f>
        <v>0</v>
      </c>
      <c r="Q142" s="239">
        <v>0.00231</v>
      </c>
      <c r="R142" s="239">
        <f>Q142*H142</f>
        <v>0.046199999999999998</v>
      </c>
      <c r="S142" s="239">
        <v>0</v>
      </c>
      <c r="T142" s="240">
        <f>S142*H142</f>
        <v>0</v>
      </c>
      <c r="U142" s="40"/>
      <c r="V142" s="40"/>
      <c r="W142" s="40"/>
      <c r="X142" s="40"/>
      <c r="Y142" s="40"/>
      <c r="Z142" s="40"/>
      <c r="AA142" s="40"/>
      <c r="AB142" s="40"/>
      <c r="AC142" s="40"/>
      <c r="AD142" s="40"/>
      <c r="AE142" s="40"/>
      <c r="AR142" s="241" t="s">
        <v>455</v>
      </c>
      <c r="AT142" s="241" t="s">
        <v>438</v>
      </c>
      <c r="AU142" s="241" t="s">
        <v>83</v>
      </c>
      <c r="AY142" s="19" t="s">
        <v>259</v>
      </c>
      <c r="BE142" s="242">
        <f>IF(N142="základní",J142,0)</f>
        <v>0</v>
      </c>
      <c r="BF142" s="242">
        <f>IF(N142="snížená",J142,0)</f>
        <v>0</v>
      </c>
      <c r="BG142" s="242">
        <f>IF(N142="zákl. přenesená",J142,0)</f>
        <v>0</v>
      </c>
      <c r="BH142" s="242">
        <f>IF(N142="sníž. přenesená",J142,0)</f>
        <v>0</v>
      </c>
      <c r="BI142" s="242">
        <f>IF(N142="nulová",J142,0)</f>
        <v>0</v>
      </c>
      <c r="BJ142" s="19" t="s">
        <v>83</v>
      </c>
      <c r="BK142" s="242">
        <f>ROUND(I142*H142,2)</f>
        <v>0</v>
      </c>
      <c r="BL142" s="19" t="s">
        <v>355</v>
      </c>
      <c r="BM142" s="241" t="s">
        <v>2351</v>
      </c>
    </row>
    <row r="143" s="2" customFormat="1" ht="16.5" customHeight="1">
      <c r="A143" s="40"/>
      <c r="B143" s="41"/>
      <c r="C143" s="280" t="s">
        <v>484</v>
      </c>
      <c r="D143" s="280" t="s">
        <v>438</v>
      </c>
      <c r="E143" s="281" t="s">
        <v>2352</v>
      </c>
      <c r="F143" s="282" t="s">
        <v>2353</v>
      </c>
      <c r="G143" s="283" t="s">
        <v>432</v>
      </c>
      <c r="H143" s="284">
        <v>20</v>
      </c>
      <c r="I143" s="285"/>
      <c r="J143" s="286">
        <f>ROUND(I143*H143,2)</f>
        <v>0</v>
      </c>
      <c r="K143" s="282" t="s">
        <v>401</v>
      </c>
      <c r="L143" s="287"/>
      <c r="M143" s="288" t="s">
        <v>21</v>
      </c>
      <c r="N143" s="289" t="s">
        <v>46</v>
      </c>
      <c r="O143" s="86"/>
      <c r="P143" s="239">
        <f>O143*H143</f>
        <v>0</v>
      </c>
      <c r="Q143" s="239">
        <v>0.00023000000000000001</v>
      </c>
      <c r="R143" s="239">
        <f>Q143*H143</f>
        <v>0.0045999999999999999</v>
      </c>
      <c r="S143" s="239">
        <v>0</v>
      </c>
      <c r="T143" s="240">
        <f>S143*H143</f>
        <v>0</v>
      </c>
      <c r="U143" s="40"/>
      <c r="V143" s="40"/>
      <c r="W143" s="40"/>
      <c r="X143" s="40"/>
      <c r="Y143" s="40"/>
      <c r="Z143" s="40"/>
      <c r="AA143" s="40"/>
      <c r="AB143" s="40"/>
      <c r="AC143" s="40"/>
      <c r="AD143" s="40"/>
      <c r="AE143" s="40"/>
      <c r="AR143" s="241" t="s">
        <v>455</v>
      </c>
      <c r="AT143" s="241" t="s">
        <v>438</v>
      </c>
      <c r="AU143" s="241" t="s">
        <v>83</v>
      </c>
      <c r="AY143" s="19" t="s">
        <v>259</v>
      </c>
      <c r="BE143" s="242">
        <f>IF(N143="základní",J143,0)</f>
        <v>0</v>
      </c>
      <c r="BF143" s="242">
        <f>IF(N143="snížená",J143,0)</f>
        <v>0</v>
      </c>
      <c r="BG143" s="242">
        <f>IF(N143="zákl. přenesená",J143,0)</f>
        <v>0</v>
      </c>
      <c r="BH143" s="242">
        <f>IF(N143="sníž. přenesená",J143,0)</f>
        <v>0</v>
      </c>
      <c r="BI143" s="242">
        <f>IF(N143="nulová",J143,0)</f>
        <v>0</v>
      </c>
      <c r="BJ143" s="19" t="s">
        <v>83</v>
      </c>
      <c r="BK143" s="242">
        <f>ROUND(I143*H143,2)</f>
        <v>0</v>
      </c>
      <c r="BL143" s="19" t="s">
        <v>355</v>
      </c>
      <c r="BM143" s="241" t="s">
        <v>2354</v>
      </c>
    </row>
    <row r="144" s="2" customFormat="1" ht="21.75" customHeight="1">
      <c r="A144" s="40"/>
      <c r="B144" s="41"/>
      <c r="C144" s="230" t="s">
        <v>489</v>
      </c>
      <c r="D144" s="230" t="s">
        <v>261</v>
      </c>
      <c r="E144" s="231" t="s">
        <v>2355</v>
      </c>
      <c r="F144" s="232" t="s">
        <v>2356</v>
      </c>
      <c r="G144" s="233" t="s">
        <v>432</v>
      </c>
      <c r="H144" s="234">
        <v>6</v>
      </c>
      <c r="I144" s="235"/>
      <c r="J144" s="236">
        <f>ROUND(I144*H144,2)</f>
        <v>0</v>
      </c>
      <c r="K144" s="232" t="s">
        <v>265</v>
      </c>
      <c r="L144" s="46"/>
      <c r="M144" s="237" t="s">
        <v>21</v>
      </c>
      <c r="N144" s="238" t="s">
        <v>46</v>
      </c>
      <c r="O144" s="86"/>
      <c r="P144" s="239">
        <f>O144*H144</f>
        <v>0</v>
      </c>
      <c r="Q144" s="239">
        <v>0.00027</v>
      </c>
      <c r="R144" s="239">
        <f>Q144*H144</f>
        <v>0.0016199999999999999</v>
      </c>
      <c r="S144" s="239">
        <v>0</v>
      </c>
      <c r="T144" s="240">
        <f>S144*H144</f>
        <v>0</v>
      </c>
      <c r="U144" s="40"/>
      <c r="V144" s="40"/>
      <c r="W144" s="40"/>
      <c r="X144" s="40"/>
      <c r="Y144" s="40"/>
      <c r="Z144" s="40"/>
      <c r="AA144" s="40"/>
      <c r="AB144" s="40"/>
      <c r="AC144" s="40"/>
      <c r="AD144" s="40"/>
      <c r="AE144" s="40"/>
      <c r="AR144" s="241" t="s">
        <v>355</v>
      </c>
      <c r="AT144" s="241" t="s">
        <v>261</v>
      </c>
      <c r="AU144" s="241" t="s">
        <v>83</v>
      </c>
      <c r="AY144" s="19" t="s">
        <v>259</v>
      </c>
      <c r="BE144" s="242">
        <f>IF(N144="základní",J144,0)</f>
        <v>0</v>
      </c>
      <c r="BF144" s="242">
        <f>IF(N144="snížená",J144,0)</f>
        <v>0</v>
      </c>
      <c r="BG144" s="242">
        <f>IF(N144="zákl. přenesená",J144,0)</f>
        <v>0</v>
      </c>
      <c r="BH144" s="242">
        <f>IF(N144="sníž. přenesená",J144,0)</f>
        <v>0</v>
      </c>
      <c r="BI144" s="242">
        <f>IF(N144="nulová",J144,0)</f>
        <v>0</v>
      </c>
      <c r="BJ144" s="19" t="s">
        <v>83</v>
      </c>
      <c r="BK144" s="242">
        <f>ROUND(I144*H144,2)</f>
        <v>0</v>
      </c>
      <c r="BL144" s="19" t="s">
        <v>355</v>
      </c>
      <c r="BM144" s="241" t="s">
        <v>2357</v>
      </c>
    </row>
    <row r="145" s="2" customFormat="1" ht="16.5" customHeight="1">
      <c r="A145" s="40"/>
      <c r="B145" s="41"/>
      <c r="C145" s="230" t="s">
        <v>497</v>
      </c>
      <c r="D145" s="230" t="s">
        <v>261</v>
      </c>
      <c r="E145" s="231" t="s">
        <v>2358</v>
      </c>
      <c r="F145" s="232" t="s">
        <v>2359</v>
      </c>
      <c r="G145" s="233" t="s">
        <v>432</v>
      </c>
      <c r="H145" s="234">
        <v>40</v>
      </c>
      <c r="I145" s="235"/>
      <c r="J145" s="236">
        <f>ROUND(I145*H145,2)</f>
        <v>0</v>
      </c>
      <c r="K145" s="232" t="s">
        <v>401</v>
      </c>
      <c r="L145" s="46"/>
      <c r="M145" s="237" t="s">
        <v>21</v>
      </c>
      <c r="N145" s="238" t="s">
        <v>46</v>
      </c>
      <c r="O145" s="86"/>
      <c r="P145" s="239">
        <f>O145*H145</f>
        <v>0</v>
      </c>
      <c r="Q145" s="239">
        <v>0.00024000000000000001</v>
      </c>
      <c r="R145" s="239">
        <f>Q145*H145</f>
        <v>0.0096000000000000009</v>
      </c>
      <c r="S145" s="239">
        <v>0</v>
      </c>
      <c r="T145" s="240">
        <f>S145*H145</f>
        <v>0</v>
      </c>
      <c r="U145" s="40"/>
      <c r="V145" s="40"/>
      <c r="W145" s="40"/>
      <c r="X145" s="40"/>
      <c r="Y145" s="40"/>
      <c r="Z145" s="40"/>
      <c r="AA145" s="40"/>
      <c r="AB145" s="40"/>
      <c r="AC145" s="40"/>
      <c r="AD145" s="40"/>
      <c r="AE145" s="40"/>
      <c r="AR145" s="241" t="s">
        <v>355</v>
      </c>
      <c r="AT145" s="241" t="s">
        <v>261</v>
      </c>
      <c r="AU145" s="241" t="s">
        <v>83</v>
      </c>
      <c r="AY145" s="19" t="s">
        <v>259</v>
      </c>
      <c r="BE145" s="242">
        <f>IF(N145="základní",J145,0)</f>
        <v>0</v>
      </c>
      <c r="BF145" s="242">
        <f>IF(N145="snížená",J145,0)</f>
        <v>0</v>
      </c>
      <c r="BG145" s="242">
        <f>IF(N145="zákl. přenesená",J145,0)</f>
        <v>0</v>
      </c>
      <c r="BH145" s="242">
        <f>IF(N145="sníž. přenesená",J145,0)</f>
        <v>0</v>
      </c>
      <c r="BI145" s="242">
        <f>IF(N145="nulová",J145,0)</f>
        <v>0</v>
      </c>
      <c r="BJ145" s="19" t="s">
        <v>83</v>
      </c>
      <c r="BK145" s="242">
        <f>ROUND(I145*H145,2)</f>
        <v>0</v>
      </c>
      <c r="BL145" s="19" t="s">
        <v>355</v>
      </c>
      <c r="BM145" s="241" t="s">
        <v>2360</v>
      </c>
    </row>
    <row r="146" s="2" customFormat="1" ht="21.75" customHeight="1">
      <c r="A146" s="40"/>
      <c r="B146" s="41"/>
      <c r="C146" s="230" t="s">
        <v>502</v>
      </c>
      <c r="D146" s="230" t="s">
        <v>261</v>
      </c>
      <c r="E146" s="231" t="s">
        <v>2361</v>
      </c>
      <c r="F146" s="232" t="s">
        <v>2362</v>
      </c>
      <c r="G146" s="233" t="s">
        <v>432</v>
      </c>
      <c r="H146" s="234">
        <v>8</v>
      </c>
      <c r="I146" s="235"/>
      <c r="J146" s="236">
        <f>ROUND(I146*H146,2)</f>
        <v>0</v>
      </c>
      <c r="K146" s="232" t="s">
        <v>265</v>
      </c>
      <c r="L146" s="46"/>
      <c r="M146" s="237" t="s">
        <v>21</v>
      </c>
      <c r="N146" s="238" t="s">
        <v>46</v>
      </c>
      <c r="O146" s="86"/>
      <c r="P146" s="239">
        <f>O146*H146</f>
        <v>0</v>
      </c>
      <c r="Q146" s="239">
        <v>0.00022000000000000001</v>
      </c>
      <c r="R146" s="239">
        <f>Q146*H146</f>
        <v>0.0017600000000000001</v>
      </c>
      <c r="S146" s="239">
        <v>0</v>
      </c>
      <c r="T146" s="240">
        <f>S146*H146</f>
        <v>0</v>
      </c>
      <c r="U146" s="40"/>
      <c r="V146" s="40"/>
      <c r="W146" s="40"/>
      <c r="X146" s="40"/>
      <c r="Y146" s="40"/>
      <c r="Z146" s="40"/>
      <c r="AA146" s="40"/>
      <c r="AB146" s="40"/>
      <c r="AC146" s="40"/>
      <c r="AD146" s="40"/>
      <c r="AE146" s="40"/>
      <c r="AR146" s="241" t="s">
        <v>355</v>
      </c>
      <c r="AT146" s="241" t="s">
        <v>261</v>
      </c>
      <c r="AU146" s="241" t="s">
        <v>83</v>
      </c>
      <c r="AY146" s="19" t="s">
        <v>259</v>
      </c>
      <c r="BE146" s="242">
        <f>IF(N146="základní",J146,0)</f>
        <v>0</v>
      </c>
      <c r="BF146" s="242">
        <f>IF(N146="snížená",J146,0)</f>
        <v>0</v>
      </c>
      <c r="BG146" s="242">
        <f>IF(N146="zákl. přenesená",J146,0)</f>
        <v>0</v>
      </c>
      <c r="BH146" s="242">
        <f>IF(N146="sníž. přenesená",J146,0)</f>
        <v>0</v>
      </c>
      <c r="BI146" s="242">
        <f>IF(N146="nulová",J146,0)</f>
        <v>0</v>
      </c>
      <c r="BJ146" s="19" t="s">
        <v>83</v>
      </c>
      <c r="BK146" s="242">
        <f>ROUND(I146*H146,2)</f>
        <v>0</v>
      </c>
      <c r="BL146" s="19" t="s">
        <v>355</v>
      </c>
      <c r="BM146" s="241" t="s">
        <v>2363</v>
      </c>
    </row>
    <row r="147" s="2" customFormat="1" ht="21.75" customHeight="1">
      <c r="A147" s="40"/>
      <c r="B147" s="41"/>
      <c r="C147" s="230" t="s">
        <v>507</v>
      </c>
      <c r="D147" s="230" t="s">
        <v>261</v>
      </c>
      <c r="E147" s="231" t="s">
        <v>2364</v>
      </c>
      <c r="F147" s="232" t="s">
        <v>2365</v>
      </c>
      <c r="G147" s="233" t="s">
        <v>432</v>
      </c>
      <c r="H147" s="234">
        <v>1</v>
      </c>
      <c r="I147" s="235"/>
      <c r="J147" s="236">
        <f>ROUND(I147*H147,2)</f>
        <v>0</v>
      </c>
      <c r="K147" s="232" t="s">
        <v>265</v>
      </c>
      <c r="L147" s="46"/>
      <c r="M147" s="237" t="s">
        <v>21</v>
      </c>
      <c r="N147" s="238" t="s">
        <v>46</v>
      </c>
      <c r="O147" s="86"/>
      <c r="P147" s="239">
        <f>O147*H147</f>
        <v>0</v>
      </c>
      <c r="Q147" s="239">
        <v>0.00056999999999999998</v>
      </c>
      <c r="R147" s="239">
        <f>Q147*H147</f>
        <v>0.00056999999999999998</v>
      </c>
      <c r="S147" s="239">
        <v>0</v>
      </c>
      <c r="T147" s="240">
        <f>S147*H147</f>
        <v>0</v>
      </c>
      <c r="U147" s="40"/>
      <c r="V147" s="40"/>
      <c r="W147" s="40"/>
      <c r="X147" s="40"/>
      <c r="Y147" s="40"/>
      <c r="Z147" s="40"/>
      <c r="AA147" s="40"/>
      <c r="AB147" s="40"/>
      <c r="AC147" s="40"/>
      <c r="AD147" s="40"/>
      <c r="AE147" s="40"/>
      <c r="AR147" s="241" t="s">
        <v>355</v>
      </c>
      <c r="AT147" s="241" t="s">
        <v>261</v>
      </c>
      <c r="AU147" s="241" t="s">
        <v>83</v>
      </c>
      <c r="AY147" s="19" t="s">
        <v>259</v>
      </c>
      <c r="BE147" s="242">
        <f>IF(N147="základní",J147,0)</f>
        <v>0</v>
      </c>
      <c r="BF147" s="242">
        <f>IF(N147="snížená",J147,0)</f>
        <v>0</v>
      </c>
      <c r="BG147" s="242">
        <f>IF(N147="zákl. přenesená",J147,0)</f>
        <v>0</v>
      </c>
      <c r="BH147" s="242">
        <f>IF(N147="sníž. přenesená",J147,0)</f>
        <v>0</v>
      </c>
      <c r="BI147" s="242">
        <f>IF(N147="nulová",J147,0)</f>
        <v>0</v>
      </c>
      <c r="BJ147" s="19" t="s">
        <v>83</v>
      </c>
      <c r="BK147" s="242">
        <f>ROUND(I147*H147,2)</f>
        <v>0</v>
      </c>
      <c r="BL147" s="19" t="s">
        <v>355</v>
      </c>
      <c r="BM147" s="241" t="s">
        <v>2366</v>
      </c>
    </row>
    <row r="148" s="2" customFormat="1" ht="21.75" customHeight="1">
      <c r="A148" s="40"/>
      <c r="B148" s="41"/>
      <c r="C148" s="230" t="s">
        <v>512</v>
      </c>
      <c r="D148" s="230" t="s">
        <v>261</v>
      </c>
      <c r="E148" s="231" t="s">
        <v>2367</v>
      </c>
      <c r="F148" s="232" t="s">
        <v>2368</v>
      </c>
      <c r="G148" s="233" t="s">
        <v>432</v>
      </c>
      <c r="H148" s="234">
        <v>3</v>
      </c>
      <c r="I148" s="235"/>
      <c r="J148" s="236">
        <f>ROUND(I148*H148,2)</f>
        <v>0</v>
      </c>
      <c r="K148" s="232" t="s">
        <v>265</v>
      </c>
      <c r="L148" s="46"/>
      <c r="M148" s="237" t="s">
        <v>21</v>
      </c>
      <c r="N148" s="238" t="s">
        <v>46</v>
      </c>
      <c r="O148" s="86"/>
      <c r="P148" s="239">
        <f>O148*H148</f>
        <v>0</v>
      </c>
      <c r="Q148" s="239">
        <v>0.00021000000000000001</v>
      </c>
      <c r="R148" s="239">
        <f>Q148*H148</f>
        <v>0.00063000000000000003</v>
      </c>
      <c r="S148" s="239">
        <v>0</v>
      </c>
      <c r="T148" s="240">
        <f>S148*H148</f>
        <v>0</v>
      </c>
      <c r="U148" s="40"/>
      <c r="V148" s="40"/>
      <c r="W148" s="40"/>
      <c r="X148" s="40"/>
      <c r="Y148" s="40"/>
      <c r="Z148" s="40"/>
      <c r="AA148" s="40"/>
      <c r="AB148" s="40"/>
      <c r="AC148" s="40"/>
      <c r="AD148" s="40"/>
      <c r="AE148" s="40"/>
      <c r="AR148" s="241" t="s">
        <v>355</v>
      </c>
      <c r="AT148" s="241" t="s">
        <v>261</v>
      </c>
      <c r="AU148" s="241" t="s">
        <v>83</v>
      </c>
      <c r="AY148" s="19" t="s">
        <v>259</v>
      </c>
      <c r="BE148" s="242">
        <f>IF(N148="základní",J148,0)</f>
        <v>0</v>
      </c>
      <c r="BF148" s="242">
        <f>IF(N148="snížená",J148,0)</f>
        <v>0</v>
      </c>
      <c r="BG148" s="242">
        <f>IF(N148="zákl. přenesená",J148,0)</f>
        <v>0</v>
      </c>
      <c r="BH148" s="242">
        <f>IF(N148="sníž. přenesená",J148,0)</f>
        <v>0</v>
      </c>
      <c r="BI148" s="242">
        <f>IF(N148="nulová",J148,0)</f>
        <v>0</v>
      </c>
      <c r="BJ148" s="19" t="s">
        <v>83</v>
      </c>
      <c r="BK148" s="242">
        <f>ROUND(I148*H148,2)</f>
        <v>0</v>
      </c>
      <c r="BL148" s="19" t="s">
        <v>355</v>
      </c>
      <c r="BM148" s="241" t="s">
        <v>2369</v>
      </c>
    </row>
    <row r="149" s="2" customFormat="1" ht="21.75" customHeight="1">
      <c r="A149" s="40"/>
      <c r="B149" s="41"/>
      <c r="C149" s="230" t="s">
        <v>516</v>
      </c>
      <c r="D149" s="230" t="s">
        <v>261</v>
      </c>
      <c r="E149" s="231" t="s">
        <v>2370</v>
      </c>
      <c r="F149" s="232" t="s">
        <v>2371</v>
      </c>
      <c r="G149" s="233" t="s">
        <v>432</v>
      </c>
      <c r="H149" s="234">
        <v>3</v>
      </c>
      <c r="I149" s="235"/>
      <c r="J149" s="236">
        <f>ROUND(I149*H149,2)</f>
        <v>0</v>
      </c>
      <c r="K149" s="232" t="s">
        <v>265</v>
      </c>
      <c r="L149" s="46"/>
      <c r="M149" s="237" t="s">
        <v>21</v>
      </c>
      <c r="N149" s="238" t="s">
        <v>46</v>
      </c>
      <c r="O149" s="86"/>
      <c r="P149" s="239">
        <f>O149*H149</f>
        <v>0</v>
      </c>
      <c r="Q149" s="239">
        <v>0.00034000000000000002</v>
      </c>
      <c r="R149" s="239">
        <f>Q149*H149</f>
        <v>0.0010200000000000001</v>
      </c>
      <c r="S149" s="239">
        <v>0</v>
      </c>
      <c r="T149" s="240">
        <f>S149*H149</f>
        <v>0</v>
      </c>
      <c r="U149" s="40"/>
      <c r="V149" s="40"/>
      <c r="W149" s="40"/>
      <c r="X149" s="40"/>
      <c r="Y149" s="40"/>
      <c r="Z149" s="40"/>
      <c r="AA149" s="40"/>
      <c r="AB149" s="40"/>
      <c r="AC149" s="40"/>
      <c r="AD149" s="40"/>
      <c r="AE149" s="40"/>
      <c r="AR149" s="241" t="s">
        <v>355</v>
      </c>
      <c r="AT149" s="241" t="s">
        <v>261</v>
      </c>
      <c r="AU149" s="241" t="s">
        <v>83</v>
      </c>
      <c r="AY149" s="19" t="s">
        <v>259</v>
      </c>
      <c r="BE149" s="242">
        <f>IF(N149="základní",J149,0)</f>
        <v>0</v>
      </c>
      <c r="BF149" s="242">
        <f>IF(N149="snížená",J149,0)</f>
        <v>0</v>
      </c>
      <c r="BG149" s="242">
        <f>IF(N149="zákl. přenesená",J149,0)</f>
        <v>0</v>
      </c>
      <c r="BH149" s="242">
        <f>IF(N149="sníž. přenesená",J149,0)</f>
        <v>0</v>
      </c>
      <c r="BI149" s="242">
        <f>IF(N149="nulová",J149,0)</f>
        <v>0</v>
      </c>
      <c r="BJ149" s="19" t="s">
        <v>83</v>
      </c>
      <c r="BK149" s="242">
        <f>ROUND(I149*H149,2)</f>
        <v>0</v>
      </c>
      <c r="BL149" s="19" t="s">
        <v>355</v>
      </c>
      <c r="BM149" s="241" t="s">
        <v>2372</v>
      </c>
    </row>
    <row r="150" s="2" customFormat="1" ht="21.75" customHeight="1">
      <c r="A150" s="40"/>
      <c r="B150" s="41"/>
      <c r="C150" s="230" t="s">
        <v>521</v>
      </c>
      <c r="D150" s="230" t="s">
        <v>261</v>
      </c>
      <c r="E150" s="231" t="s">
        <v>2373</v>
      </c>
      <c r="F150" s="232" t="s">
        <v>2374</v>
      </c>
      <c r="G150" s="233" t="s">
        <v>432</v>
      </c>
      <c r="H150" s="234">
        <v>8</v>
      </c>
      <c r="I150" s="235"/>
      <c r="J150" s="236">
        <f>ROUND(I150*H150,2)</f>
        <v>0</v>
      </c>
      <c r="K150" s="232" t="s">
        <v>265</v>
      </c>
      <c r="L150" s="46"/>
      <c r="M150" s="237" t="s">
        <v>21</v>
      </c>
      <c r="N150" s="238" t="s">
        <v>46</v>
      </c>
      <c r="O150" s="86"/>
      <c r="P150" s="239">
        <f>O150*H150</f>
        <v>0</v>
      </c>
      <c r="Q150" s="239">
        <v>0.00050000000000000001</v>
      </c>
      <c r="R150" s="239">
        <f>Q150*H150</f>
        <v>0.0040000000000000001</v>
      </c>
      <c r="S150" s="239">
        <v>0</v>
      </c>
      <c r="T150" s="240">
        <f>S150*H150</f>
        <v>0</v>
      </c>
      <c r="U150" s="40"/>
      <c r="V150" s="40"/>
      <c r="W150" s="40"/>
      <c r="X150" s="40"/>
      <c r="Y150" s="40"/>
      <c r="Z150" s="40"/>
      <c r="AA150" s="40"/>
      <c r="AB150" s="40"/>
      <c r="AC150" s="40"/>
      <c r="AD150" s="40"/>
      <c r="AE150" s="40"/>
      <c r="AR150" s="241" t="s">
        <v>355</v>
      </c>
      <c r="AT150" s="241" t="s">
        <v>261</v>
      </c>
      <c r="AU150" s="241" t="s">
        <v>83</v>
      </c>
      <c r="AY150" s="19" t="s">
        <v>259</v>
      </c>
      <c r="BE150" s="242">
        <f>IF(N150="základní",J150,0)</f>
        <v>0</v>
      </c>
      <c r="BF150" s="242">
        <f>IF(N150="snížená",J150,0)</f>
        <v>0</v>
      </c>
      <c r="BG150" s="242">
        <f>IF(N150="zákl. přenesená",J150,0)</f>
        <v>0</v>
      </c>
      <c r="BH150" s="242">
        <f>IF(N150="sníž. přenesená",J150,0)</f>
        <v>0</v>
      </c>
      <c r="BI150" s="242">
        <f>IF(N150="nulová",J150,0)</f>
        <v>0</v>
      </c>
      <c r="BJ150" s="19" t="s">
        <v>83</v>
      </c>
      <c r="BK150" s="242">
        <f>ROUND(I150*H150,2)</f>
        <v>0</v>
      </c>
      <c r="BL150" s="19" t="s">
        <v>355</v>
      </c>
      <c r="BM150" s="241" t="s">
        <v>2375</v>
      </c>
    </row>
    <row r="151" s="2" customFormat="1" ht="44.25" customHeight="1">
      <c r="A151" s="40"/>
      <c r="B151" s="41"/>
      <c r="C151" s="280" t="s">
        <v>525</v>
      </c>
      <c r="D151" s="280" t="s">
        <v>438</v>
      </c>
      <c r="E151" s="281" t="s">
        <v>2376</v>
      </c>
      <c r="F151" s="282" t="s">
        <v>2377</v>
      </c>
      <c r="G151" s="283" t="s">
        <v>2019</v>
      </c>
      <c r="H151" s="284">
        <v>1</v>
      </c>
      <c r="I151" s="285"/>
      <c r="J151" s="286">
        <f>ROUND(I151*H151,2)</f>
        <v>0</v>
      </c>
      <c r="K151" s="282" t="s">
        <v>401</v>
      </c>
      <c r="L151" s="287"/>
      <c r="M151" s="288" t="s">
        <v>21</v>
      </c>
      <c r="N151" s="289" t="s">
        <v>46</v>
      </c>
      <c r="O151" s="86"/>
      <c r="P151" s="239">
        <f>O151*H151</f>
        <v>0</v>
      </c>
      <c r="Q151" s="239">
        <v>8.0000000000000007E-05</v>
      </c>
      <c r="R151" s="239">
        <f>Q151*H151</f>
        <v>8.0000000000000007E-05</v>
      </c>
      <c r="S151" s="239">
        <v>0</v>
      </c>
      <c r="T151" s="240">
        <f>S151*H151</f>
        <v>0</v>
      </c>
      <c r="U151" s="40"/>
      <c r="V151" s="40"/>
      <c r="W151" s="40"/>
      <c r="X151" s="40"/>
      <c r="Y151" s="40"/>
      <c r="Z151" s="40"/>
      <c r="AA151" s="40"/>
      <c r="AB151" s="40"/>
      <c r="AC151" s="40"/>
      <c r="AD151" s="40"/>
      <c r="AE151" s="40"/>
      <c r="AR151" s="241" t="s">
        <v>455</v>
      </c>
      <c r="AT151" s="241" t="s">
        <v>438</v>
      </c>
      <c r="AU151" s="241" t="s">
        <v>83</v>
      </c>
      <c r="AY151" s="19" t="s">
        <v>259</v>
      </c>
      <c r="BE151" s="242">
        <f>IF(N151="základní",J151,0)</f>
        <v>0</v>
      </c>
      <c r="BF151" s="242">
        <f>IF(N151="snížená",J151,0)</f>
        <v>0</v>
      </c>
      <c r="BG151" s="242">
        <f>IF(N151="zákl. přenesená",J151,0)</f>
        <v>0</v>
      </c>
      <c r="BH151" s="242">
        <f>IF(N151="sníž. přenesená",J151,0)</f>
        <v>0</v>
      </c>
      <c r="BI151" s="242">
        <f>IF(N151="nulová",J151,0)</f>
        <v>0</v>
      </c>
      <c r="BJ151" s="19" t="s">
        <v>83</v>
      </c>
      <c r="BK151" s="242">
        <f>ROUND(I151*H151,2)</f>
        <v>0</v>
      </c>
      <c r="BL151" s="19" t="s">
        <v>355</v>
      </c>
      <c r="BM151" s="241" t="s">
        <v>2378</v>
      </c>
    </row>
    <row r="152" s="2" customFormat="1" ht="33" customHeight="1">
      <c r="A152" s="40"/>
      <c r="B152" s="41"/>
      <c r="C152" s="230" t="s">
        <v>530</v>
      </c>
      <c r="D152" s="230" t="s">
        <v>261</v>
      </c>
      <c r="E152" s="231" t="s">
        <v>2379</v>
      </c>
      <c r="F152" s="232" t="s">
        <v>2380</v>
      </c>
      <c r="G152" s="233" t="s">
        <v>331</v>
      </c>
      <c r="H152" s="234">
        <v>0.071999999999999995</v>
      </c>
      <c r="I152" s="235"/>
      <c r="J152" s="236">
        <f>ROUND(I152*H152,2)</f>
        <v>0</v>
      </c>
      <c r="K152" s="232" t="s">
        <v>265</v>
      </c>
      <c r="L152" s="46"/>
      <c r="M152" s="237" t="s">
        <v>21</v>
      </c>
      <c r="N152" s="238" t="s">
        <v>46</v>
      </c>
      <c r="O152" s="86"/>
      <c r="P152" s="239">
        <f>O152*H152</f>
        <v>0</v>
      </c>
      <c r="Q152" s="239">
        <v>0</v>
      </c>
      <c r="R152" s="239">
        <f>Q152*H152</f>
        <v>0</v>
      </c>
      <c r="S152" s="239">
        <v>0</v>
      </c>
      <c r="T152" s="240">
        <f>S152*H152</f>
        <v>0</v>
      </c>
      <c r="U152" s="40"/>
      <c r="V152" s="40"/>
      <c r="W152" s="40"/>
      <c r="X152" s="40"/>
      <c r="Y152" s="40"/>
      <c r="Z152" s="40"/>
      <c r="AA152" s="40"/>
      <c r="AB152" s="40"/>
      <c r="AC152" s="40"/>
      <c r="AD152" s="40"/>
      <c r="AE152" s="40"/>
      <c r="AR152" s="241" t="s">
        <v>355</v>
      </c>
      <c r="AT152" s="241" t="s">
        <v>261</v>
      </c>
      <c r="AU152" s="241" t="s">
        <v>83</v>
      </c>
      <c r="AY152" s="19" t="s">
        <v>259</v>
      </c>
      <c r="BE152" s="242">
        <f>IF(N152="základní",J152,0)</f>
        <v>0</v>
      </c>
      <c r="BF152" s="242">
        <f>IF(N152="snížená",J152,0)</f>
        <v>0</v>
      </c>
      <c r="BG152" s="242">
        <f>IF(N152="zákl. přenesená",J152,0)</f>
        <v>0</v>
      </c>
      <c r="BH152" s="242">
        <f>IF(N152="sníž. přenesená",J152,0)</f>
        <v>0</v>
      </c>
      <c r="BI152" s="242">
        <f>IF(N152="nulová",J152,0)</f>
        <v>0</v>
      </c>
      <c r="BJ152" s="19" t="s">
        <v>83</v>
      </c>
      <c r="BK152" s="242">
        <f>ROUND(I152*H152,2)</f>
        <v>0</v>
      </c>
      <c r="BL152" s="19" t="s">
        <v>355</v>
      </c>
      <c r="BM152" s="241" t="s">
        <v>2381</v>
      </c>
    </row>
    <row r="153" s="2" customFormat="1">
      <c r="A153" s="40"/>
      <c r="B153" s="41"/>
      <c r="C153" s="42"/>
      <c r="D153" s="243" t="s">
        <v>268</v>
      </c>
      <c r="E153" s="42"/>
      <c r="F153" s="244" t="s">
        <v>1316</v>
      </c>
      <c r="G153" s="42"/>
      <c r="H153" s="42"/>
      <c r="I153" s="150"/>
      <c r="J153" s="42"/>
      <c r="K153" s="42"/>
      <c r="L153" s="46"/>
      <c r="M153" s="245"/>
      <c r="N153" s="246"/>
      <c r="O153" s="86"/>
      <c r="P153" s="86"/>
      <c r="Q153" s="86"/>
      <c r="R153" s="86"/>
      <c r="S153" s="86"/>
      <c r="T153" s="87"/>
      <c r="U153" s="40"/>
      <c r="V153" s="40"/>
      <c r="W153" s="40"/>
      <c r="X153" s="40"/>
      <c r="Y153" s="40"/>
      <c r="Z153" s="40"/>
      <c r="AA153" s="40"/>
      <c r="AB153" s="40"/>
      <c r="AC153" s="40"/>
      <c r="AD153" s="40"/>
      <c r="AE153" s="40"/>
      <c r="AT153" s="19" t="s">
        <v>268</v>
      </c>
      <c r="AU153" s="19" t="s">
        <v>83</v>
      </c>
    </row>
    <row r="154" s="12" customFormat="1" ht="22.8" customHeight="1">
      <c r="A154" s="12"/>
      <c r="B154" s="214"/>
      <c r="C154" s="215"/>
      <c r="D154" s="216" t="s">
        <v>73</v>
      </c>
      <c r="E154" s="228" t="s">
        <v>2382</v>
      </c>
      <c r="F154" s="228" t="s">
        <v>2383</v>
      </c>
      <c r="G154" s="215"/>
      <c r="H154" s="215"/>
      <c r="I154" s="218"/>
      <c r="J154" s="229">
        <f>BK154</f>
        <v>0</v>
      </c>
      <c r="K154" s="215"/>
      <c r="L154" s="220"/>
      <c r="M154" s="221"/>
      <c r="N154" s="222"/>
      <c r="O154" s="222"/>
      <c r="P154" s="223">
        <f>SUM(P155:P182)</f>
        <v>0</v>
      </c>
      <c r="Q154" s="222"/>
      <c r="R154" s="223">
        <f>SUM(R155:R182)</f>
        <v>0.44875999999999999</v>
      </c>
      <c r="S154" s="222"/>
      <c r="T154" s="224">
        <f>SUM(T155:T182)</f>
        <v>0</v>
      </c>
      <c r="U154" s="12"/>
      <c r="V154" s="12"/>
      <c r="W154" s="12"/>
      <c r="X154" s="12"/>
      <c r="Y154" s="12"/>
      <c r="Z154" s="12"/>
      <c r="AA154" s="12"/>
      <c r="AB154" s="12"/>
      <c r="AC154" s="12"/>
      <c r="AD154" s="12"/>
      <c r="AE154" s="12"/>
      <c r="AR154" s="225" t="s">
        <v>83</v>
      </c>
      <c r="AT154" s="226" t="s">
        <v>73</v>
      </c>
      <c r="AU154" s="226" t="s">
        <v>81</v>
      </c>
      <c r="AY154" s="225" t="s">
        <v>259</v>
      </c>
      <c r="BK154" s="227">
        <f>SUM(BK155:BK182)</f>
        <v>0</v>
      </c>
    </row>
    <row r="155" s="2" customFormat="1" ht="33" customHeight="1">
      <c r="A155" s="40"/>
      <c r="B155" s="41"/>
      <c r="C155" s="230" t="s">
        <v>534</v>
      </c>
      <c r="D155" s="230" t="s">
        <v>261</v>
      </c>
      <c r="E155" s="231" t="s">
        <v>2384</v>
      </c>
      <c r="F155" s="232" t="s">
        <v>2385</v>
      </c>
      <c r="G155" s="233" t="s">
        <v>432</v>
      </c>
      <c r="H155" s="234">
        <v>1</v>
      </c>
      <c r="I155" s="235"/>
      <c r="J155" s="236">
        <f>ROUND(I155*H155,2)</f>
        <v>0</v>
      </c>
      <c r="K155" s="232" t="s">
        <v>265</v>
      </c>
      <c r="L155" s="46"/>
      <c r="M155" s="237" t="s">
        <v>21</v>
      </c>
      <c r="N155" s="238" t="s">
        <v>46</v>
      </c>
      <c r="O155" s="86"/>
      <c r="P155" s="239">
        <f>O155*H155</f>
        <v>0</v>
      </c>
      <c r="Q155" s="239">
        <v>0.0071999999999999998</v>
      </c>
      <c r="R155" s="239">
        <f>Q155*H155</f>
        <v>0.0071999999999999998</v>
      </c>
      <c r="S155" s="239">
        <v>0</v>
      </c>
      <c r="T155" s="240">
        <f>S155*H155</f>
        <v>0</v>
      </c>
      <c r="U155" s="40"/>
      <c r="V155" s="40"/>
      <c r="W155" s="40"/>
      <c r="X155" s="40"/>
      <c r="Y155" s="40"/>
      <c r="Z155" s="40"/>
      <c r="AA155" s="40"/>
      <c r="AB155" s="40"/>
      <c r="AC155" s="40"/>
      <c r="AD155" s="40"/>
      <c r="AE155" s="40"/>
      <c r="AR155" s="241" t="s">
        <v>355</v>
      </c>
      <c r="AT155" s="241" t="s">
        <v>261</v>
      </c>
      <c r="AU155" s="241" t="s">
        <v>83</v>
      </c>
      <c r="AY155" s="19" t="s">
        <v>259</v>
      </c>
      <c r="BE155" s="242">
        <f>IF(N155="základní",J155,0)</f>
        <v>0</v>
      </c>
      <c r="BF155" s="242">
        <f>IF(N155="snížená",J155,0)</f>
        <v>0</v>
      </c>
      <c r="BG155" s="242">
        <f>IF(N155="zákl. přenesená",J155,0)</f>
        <v>0</v>
      </c>
      <c r="BH155" s="242">
        <f>IF(N155="sníž. přenesená",J155,0)</f>
        <v>0</v>
      </c>
      <c r="BI155" s="242">
        <f>IF(N155="nulová",J155,0)</f>
        <v>0</v>
      </c>
      <c r="BJ155" s="19" t="s">
        <v>83</v>
      </c>
      <c r="BK155" s="242">
        <f>ROUND(I155*H155,2)</f>
        <v>0</v>
      </c>
      <c r="BL155" s="19" t="s">
        <v>355</v>
      </c>
      <c r="BM155" s="241" t="s">
        <v>2386</v>
      </c>
    </row>
    <row r="156" s="2" customFormat="1">
      <c r="A156" s="40"/>
      <c r="B156" s="41"/>
      <c r="C156" s="42"/>
      <c r="D156" s="243" t="s">
        <v>268</v>
      </c>
      <c r="E156" s="42"/>
      <c r="F156" s="244" t="s">
        <v>2387</v>
      </c>
      <c r="G156" s="42"/>
      <c r="H156" s="42"/>
      <c r="I156" s="150"/>
      <c r="J156" s="42"/>
      <c r="K156" s="42"/>
      <c r="L156" s="46"/>
      <c r="M156" s="245"/>
      <c r="N156" s="246"/>
      <c r="O156" s="86"/>
      <c r="P156" s="86"/>
      <c r="Q156" s="86"/>
      <c r="R156" s="86"/>
      <c r="S156" s="86"/>
      <c r="T156" s="87"/>
      <c r="U156" s="40"/>
      <c r="V156" s="40"/>
      <c r="W156" s="40"/>
      <c r="X156" s="40"/>
      <c r="Y156" s="40"/>
      <c r="Z156" s="40"/>
      <c r="AA156" s="40"/>
      <c r="AB156" s="40"/>
      <c r="AC156" s="40"/>
      <c r="AD156" s="40"/>
      <c r="AE156" s="40"/>
      <c r="AT156" s="19" t="s">
        <v>268</v>
      </c>
      <c r="AU156" s="19" t="s">
        <v>83</v>
      </c>
    </row>
    <row r="157" s="2" customFormat="1" ht="44.25" customHeight="1">
      <c r="A157" s="40"/>
      <c r="B157" s="41"/>
      <c r="C157" s="230" t="s">
        <v>538</v>
      </c>
      <c r="D157" s="230" t="s">
        <v>261</v>
      </c>
      <c r="E157" s="231" t="s">
        <v>2388</v>
      </c>
      <c r="F157" s="232" t="s">
        <v>2389</v>
      </c>
      <c r="G157" s="233" t="s">
        <v>432</v>
      </c>
      <c r="H157" s="234">
        <v>2</v>
      </c>
      <c r="I157" s="235"/>
      <c r="J157" s="236">
        <f>ROUND(I157*H157,2)</f>
        <v>0</v>
      </c>
      <c r="K157" s="232" t="s">
        <v>265</v>
      </c>
      <c r="L157" s="46"/>
      <c r="M157" s="237" t="s">
        <v>21</v>
      </c>
      <c r="N157" s="238" t="s">
        <v>46</v>
      </c>
      <c r="O157" s="86"/>
      <c r="P157" s="239">
        <f>O157*H157</f>
        <v>0</v>
      </c>
      <c r="Q157" s="239">
        <v>0.01035</v>
      </c>
      <c r="R157" s="239">
        <f>Q157*H157</f>
        <v>0.0207</v>
      </c>
      <c r="S157" s="239">
        <v>0</v>
      </c>
      <c r="T157" s="240">
        <f>S157*H157</f>
        <v>0</v>
      </c>
      <c r="U157" s="40"/>
      <c r="V157" s="40"/>
      <c r="W157" s="40"/>
      <c r="X157" s="40"/>
      <c r="Y157" s="40"/>
      <c r="Z157" s="40"/>
      <c r="AA157" s="40"/>
      <c r="AB157" s="40"/>
      <c r="AC157" s="40"/>
      <c r="AD157" s="40"/>
      <c r="AE157" s="40"/>
      <c r="AR157" s="241" t="s">
        <v>355</v>
      </c>
      <c r="AT157" s="241" t="s">
        <v>261</v>
      </c>
      <c r="AU157" s="241" t="s">
        <v>83</v>
      </c>
      <c r="AY157" s="19" t="s">
        <v>259</v>
      </c>
      <c r="BE157" s="242">
        <f>IF(N157="základní",J157,0)</f>
        <v>0</v>
      </c>
      <c r="BF157" s="242">
        <f>IF(N157="snížená",J157,0)</f>
        <v>0</v>
      </c>
      <c r="BG157" s="242">
        <f>IF(N157="zákl. přenesená",J157,0)</f>
        <v>0</v>
      </c>
      <c r="BH157" s="242">
        <f>IF(N157="sníž. přenesená",J157,0)</f>
        <v>0</v>
      </c>
      <c r="BI157" s="242">
        <f>IF(N157="nulová",J157,0)</f>
        <v>0</v>
      </c>
      <c r="BJ157" s="19" t="s">
        <v>83</v>
      </c>
      <c r="BK157" s="242">
        <f>ROUND(I157*H157,2)</f>
        <v>0</v>
      </c>
      <c r="BL157" s="19" t="s">
        <v>355</v>
      </c>
      <c r="BM157" s="241" t="s">
        <v>2390</v>
      </c>
    </row>
    <row r="158" s="2" customFormat="1">
      <c r="A158" s="40"/>
      <c r="B158" s="41"/>
      <c r="C158" s="42"/>
      <c r="D158" s="243" t="s">
        <v>268</v>
      </c>
      <c r="E158" s="42"/>
      <c r="F158" s="244" t="s">
        <v>2387</v>
      </c>
      <c r="G158" s="42"/>
      <c r="H158" s="42"/>
      <c r="I158" s="150"/>
      <c r="J158" s="42"/>
      <c r="K158" s="42"/>
      <c r="L158" s="46"/>
      <c r="M158" s="245"/>
      <c r="N158" s="246"/>
      <c r="O158" s="86"/>
      <c r="P158" s="86"/>
      <c r="Q158" s="86"/>
      <c r="R158" s="86"/>
      <c r="S158" s="86"/>
      <c r="T158" s="87"/>
      <c r="U158" s="40"/>
      <c r="V158" s="40"/>
      <c r="W158" s="40"/>
      <c r="X158" s="40"/>
      <c r="Y158" s="40"/>
      <c r="Z158" s="40"/>
      <c r="AA158" s="40"/>
      <c r="AB158" s="40"/>
      <c r="AC158" s="40"/>
      <c r="AD158" s="40"/>
      <c r="AE158" s="40"/>
      <c r="AT158" s="19" t="s">
        <v>268</v>
      </c>
      <c r="AU158" s="19" t="s">
        <v>83</v>
      </c>
    </row>
    <row r="159" s="2" customFormat="1" ht="44.25" customHeight="1">
      <c r="A159" s="40"/>
      <c r="B159" s="41"/>
      <c r="C159" s="230" t="s">
        <v>547</v>
      </c>
      <c r="D159" s="230" t="s">
        <v>261</v>
      </c>
      <c r="E159" s="231" t="s">
        <v>2391</v>
      </c>
      <c r="F159" s="232" t="s">
        <v>2392</v>
      </c>
      <c r="G159" s="233" t="s">
        <v>432</v>
      </c>
      <c r="H159" s="234">
        <v>1</v>
      </c>
      <c r="I159" s="235"/>
      <c r="J159" s="236">
        <f>ROUND(I159*H159,2)</f>
        <v>0</v>
      </c>
      <c r="K159" s="232" t="s">
        <v>265</v>
      </c>
      <c r="L159" s="46"/>
      <c r="M159" s="237" t="s">
        <v>21</v>
      </c>
      <c r="N159" s="238" t="s">
        <v>46</v>
      </c>
      <c r="O159" s="86"/>
      <c r="P159" s="239">
        <f>O159*H159</f>
        <v>0</v>
      </c>
      <c r="Q159" s="239">
        <v>0.014500000000000001</v>
      </c>
      <c r="R159" s="239">
        <f>Q159*H159</f>
        <v>0.014500000000000001</v>
      </c>
      <c r="S159" s="239">
        <v>0</v>
      </c>
      <c r="T159" s="240">
        <f>S159*H159</f>
        <v>0</v>
      </c>
      <c r="U159" s="40"/>
      <c r="V159" s="40"/>
      <c r="W159" s="40"/>
      <c r="X159" s="40"/>
      <c r="Y159" s="40"/>
      <c r="Z159" s="40"/>
      <c r="AA159" s="40"/>
      <c r="AB159" s="40"/>
      <c r="AC159" s="40"/>
      <c r="AD159" s="40"/>
      <c r="AE159" s="40"/>
      <c r="AR159" s="241" t="s">
        <v>355</v>
      </c>
      <c r="AT159" s="241" t="s">
        <v>261</v>
      </c>
      <c r="AU159" s="241" t="s">
        <v>83</v>
      </c>
      <c r="AY159" s="19" t="s">
        <v>259</v>
      </c>
      <c r="BE159" s="242">
        <f>IF(N159="základní",J159,0)</f>
        <v>0</v>
      </c>
      <c r="BF159" s="242">
        <f>IF(N159="snížená",J159,0)</f>
        <v>0</v>
      </c>
      <c r="BG159" s="242">
        <f>IF(N159="zákl. přenesená",J159,0)</f>
        <v>0</v>
      </c>
      <c r="BH159" s="242">
        <f>IF(N159="sníž. přenesená",J159,0)</f>
        <v>0</v>
      </c>
      <c r="BI159" s="242">
        <f>IF(N159="nulová",J159,0)</f>
        <v>0</v>
      </c>
      <c r="BJ159" s="19" t="s">
        <v>83</v>
      </c>
      <c r="BK159" s="242">
        <f>ROUND(I159*H159,2)</f>
        <v>0</v>
      </c>
      <c r="BL159" s="19" t="s">
        <v>355</v>
      </c>
      <c r="BM159" s="241" t="s">
        <v>2393</v>
      </c>
    </row>
    <row r="160" s="2" customFormat="1">
      <c r="A160" s="40"/>
      <c r="B160" s="41"/>
      <c r="C160" s="42"/>
      <c r="D160" s="243" t="s">
        <v>268</v>
      </c>
      <c r="E160" s="42"/>
      <c r="F160" s="244" t="s">
        <v>2387</v>
      </c>
      <c r="G160" s="42"/>
      <c r="H160" s="42"/>
      <c r="I160" s="150"/>
      <c r="J160" s="42"/>
      <c r="K160" s="42"/>
      <c r="L160" s="46"/>
      <c r="M160" s="245"/>
      <c r="N160" s="246"/>
      <c r="O160" s="86"/>
      <c r="P160" s="86"/>
      <c r="Q160" s="86"/>
      <c r="R160" s="86"/>
      <c r="S160" s="86"/>
      <c r="T160" s="87"/>
      <c r="U160" s="40"/>
      <c r="V160" s="40"/>
      <c r="W160" s="40"/>
      <c r="X160" s="40"/>
      <c r="Y160" s="40"/>
      <c r="Z160" s="40"/>
      <c r="AA160" s="40"/>
      <c r="AB160" s="40"/>
      <c r="AC160" s="40"/>
      <c r="AD160" s="40"/>
      <c r="AE160" s="40"/>
      <c r="AT160" s="19" t="s">
        <v>268</v>
      </c>
      <c r="AU160" s="19" t="s">
        <v>83</v>
      </c>
    </row>
    <row r="161" s="2" customFormat="1" ht="44.25" customHeight="1">
      <c r="A161" s="40"/>
      <c r="B161" s="41"/>
      <c r="C161" s="230" t="s">
        <v>553</v>
      </c>
      <c r="D161" s="230" t="s">
        <v>261</v>
      </c>
      <c r="E161" s="231" t="s">
        <v>2394</v>
      </c>
      <c r="F161" s="232" t="s">
        <v>2395</v>
      </c>
      <c r="G161" s="233" t="s">
        <v>432</v>
      </c>
      <c r="H161" s="234">
        <v>1</v>
      </c>
      <c r="I161" s="235"/>
      <c r="J161" s="236">
        <f>ROUND(I161*H161,2)</f>
        <v>0</v>
      </c>
      <c r="K161" s="232" t="s">
        <v>265</v>
      </c>
      <c r="L161" s="46"/>
      <c r="M161" s="237" t="s">
        <v>21</v>
      </c>
      <c r="N161" s="238" t="s">
        <v>46</v>
      </c>
      <c r="O161" s="86"/>
      <c r="P161" s="239">
        <f>O161*H161</f>
        <v>0</v>
      </c>
      <c r="Q161" s="239">
        <v>0.018599999999999998</v>
      </c>
      <c r="R161" s="239">
        <f>Q161*H161</f>
        <v>0.018599999999999998</v>
      </c>
      <c r="S161" s="239">
        <v>0</v>
      </c>
      <c r="T161" s="240">
        <f>S161*H161</f>
        <v>0</v>
      </c>
      <c r="U161" s="40"/>
      <c r="V161" s="40"/>
      <c r="W161" s="40"/>
      <c r="X161" s="40"/>
      <c r="Y161" s="40"/>
      <c r="Z161" s="40"/>
      <c r="AA161" s="40"/>
      <c r="AB161" s="40"/>
      <c r="AC161" s="40"/>
      <c r="AD161" s="40"/>
      <c r="AE161" s="40"/>
      <c r="AR161" s="241" t="s">
        <v>355</v>
      </c>
      <c r="AT161" s="241" t="s">
        <v>261</v>
      </c>
      <c r="AU161" s="241" t="s">
        <v>83</v>
      </c>
      <c r="AY161" s="19" t="s">
        <v>259</v>
      </c>
      <c r="BE161" s="242">
        <f>IF(N161="základní",J161,0)</f>
        <v>0</v>
      </c>
      <c r="BF161" s="242">
        <f>IF(N161="snížená",J161,0)</f>
        <v>0</v>
      </c>
      <c r="BG161" s="242">
        <f>IF(N161="zákl. přenesená",J161,0)</f>
        <v>0</v>
      </c>
      <c r="BH161" s="242">
        <f>IF(N161="sníž. přenesená",J161,0)</f>
        <v>0</v>
      </c>
      <c r="BI161" s="242">
        <f>IF(N161="nulová",J161,0)</f>
        <v>0</v>
      </c>
      <c r="BJ161" s="19" t="s">
        <v>83</v>
      </c>
      <c r="BK161" s="242">
        <f>ROUND(I161*H161,2)</f>
        <v>0</v>
      </c>
      <c r="BL161" s="19" t="s">
        <v>355</v>
      </c>
      <c r="BM161" s="241" t="s">
        <v>2396</v>
      </c>
    </row>
    <row r="162" s="2" customFormat="1">
      <c r="A162" s="40"/>
      <c r="B162" s="41"/>
      <c r="C162" s="42"/>
      <c r="D162" s="243" t="s">
        <v>268</v>
      </c>
      <c r="E162" s="42"/>
      <c r="F162" s="244" t="s">
        <v>2387</v>
      </c>
      <c r="G162" s="42"/>
      <c r="H162" s="42"/>
      <c r="I162" s="150"/>
      <c r="J162" s="42"/>
      <c r="K162" s="42"/>
      <c r="L162" s="46"/>
      <c r="M162" s="245"/>
      <c r="N162" s="246"/>
      <c r="O162" s="86"/>
      <c r="P162" s="86"/>
      <c r="Q162" s="86"/>
      <c r="R162" s="86"/>
      <c r="S162" s="86"/>
      <c r="T162" s="87"/>
      <c r="U162" s="40"/>
      <c r="V162" s="40"/>
      <c r="W162" s="40"/>
      <c r="X162" s="40"/>
      <c r="Y162" s="40"/>
      <c r="Z162" s="40"/>
      <c r="AA162" s="40"/>
      <c r="AB162" s="40"/>
      <c r="AC162" s="40"/>
      <c r="AD162" s="40"/>
      <c r="AE162" s="40"/>
      <c r="AT162" s="19" t="s">
        <v>268</v>
      </c>
      <c r="AU162" s="19" t="s">
        <v>83</v>
      </c>
    </row>
    <row r="163" s="2" customFormat="1" ht="33" customHeight="1">
      <c r="A163" s="40"/>
      <c r="B163" s="41"/>
      <c r="C163" s="230" t="s">
        <v>563</v>
      </c>
      <c r="D163" s="230" t="s">
        <v>261</v>
      </c>
      <c r="E163" s="231" t="s">
        <v>2397</v>
      </c>
      <c r="F163" s="232" t="s">
        <v>2398</v>
      </c>
      <c r="G163" s="233" t="s">
        <v>432</v>
      </c>
      <c r="H163" s="234">
        <v>1</v>
      </c>
      <c r="I163" s="235"/>
      <c r="J163" s="236">
        <f>ROUND(I163*H163,2)</f>
        <v>0</v>
      </c>
      <c r="K163" s="232" t="s">
        <v>265</v>
      </c>
      <c r="L163" s="46"/>
      <c r="M163" s="237" t="s">
        <v>21</v>
      </c>
      <c r="N163" s="238" t="s">
        <v>46</v>
      </c>
      <c r="O163" s="86"/>
      <c r="P163" s="239">
        <f>O163*H163</f>
        <v>0</v>
      </c>
      <c r="Q163" s="239">
        <v>0.0146</v>
      </c>
      <c r="R163" s="239">
        <f>Q163*H163</f>
        <v>0.0146</v>
      </c>
      <c r="S163" s="239">
        <v>0</v>
      </c>
      <c r="T163" s="240">
        <f>S163*H163</f>
        <v>0</v>
      </c>
      <c r="U163" s="40"/>
      <c r="V163" s="40"/>
      <c r="W163" s="40"/>
      <c r="X163" s="40"/>
      <c r="Y163" s="40"/>
      <c r="Z163" s="40"/>
      <c r="AA163" s="40"/>
      <c r="AB163" s="40"/>
      <c r="AC163" s="40"/>
      <c r="AD163" s="40"/>
      <c r="AE163" s="40"/>
      <c r="AR163" s="241" t="s">
        <v>355</v>
      </c>
      <c r="AT163" s="241" t="s">
        <v>261</v>
      </c>
      <c r="AU163" s="241" t="s">
        <v>83</v>
      </c>
      <c r="AY163" s="19" t="s">
        <v>259</v>
      </c>
      <c r="BE163" s="242">
        <f>IF(N163="základní",J163,0)</f>
        <v>0</v>
      </c>
      <c r="BF163" s="242">
        <f>IF(N163="snížená",J163,0)</f>
        <v>0</v>
      </c>
      <c r="BG163" s="242">
        <f>IF(N163="zákl. přenesená",J163,0)</f>
        <v>0</v>
      </c>
      <c r="BH163" s="242">
        <f>IF(N163="sníž. přenesená",J163,0)</f>
        <v>0</v>
      </c>
      <c r="BI163" s="242">
        <f>IF(N163="nulová",J163,0)</f>
        <v>0</v>
      </c>
      <c r="BJ163" s="19" t="s">
        <v>83</v>
      </c>
      <c r="BK163" s="242">
        <f>ROUND(I163*H163,2)</f>
        <v>0</v>
      </c>
      <c r="BL163" s="19" t="s">
        <v>355</v>
      </c>
      <c r="BM163" s="241" t="s">
        <v>2399</v>
      </c>
    </row>
    <row r="164" s="2" customFormat="1">
      <c r="A164" s="40"/>
      <c r="B164" s="41"/>
      <c r="C164" s="42"/>
      <c r="D164" s="243" t="s">
        <v>268</v>
      </c>
      <c r="E164" s="42"/>
      <c r="F164" s="244" t="s">
        <v>2387</v>
      </c>
      <c r="G164" s="42"/>
      <c r="H164" s="42"/>
      <c r="I164" s="150"/>
      <c r="J164" s="42"/>
      <c r="K164" s="42"/>
      <c r="L164" s="46"/>
      <c r="M164" s="245"/>
      <c r="N164" s="246"/>
      <c r="O164" s="86"/>
      <c r="P164" s="86"/>
      <c r="Q164" s="86"/>
      <c r="R164" s="86"/>
      <c r="S164" s="86"/>
      <c r="T164" s="87"/>
      <c r="U164" s="40"/>
      <c r="V164" s="40"/>
      <c r="W164" s="40"/>
      <c r="X164" s="40"/>
      <c r="Y164" s="40"/>
      <c r="Z164" s="40"/>
      <c r="AA164" s="40"/>
      <c r="AB164" s="40"/>
      <c r="AC164" s="40"/>
      <c r="AD164" s="40"/>
      <c r="AE164" s="40"/>
      <c r="AT164" s="19" t="s">
        <v>268</v>
      </c>
      <c r="AU164" s="19" t="s">
        <v>83</v>
      </c>
    </row>
    <row r="165" s="2" customFormat="1" ht="33" customHeight="1">
      <c r="A165" s="40"/>
      <c r="B165" s="41"/>
      <c r="C165" s="230" t="s">
        <v>599</v>
      </c>
      <c r="D165" s="230" t="s">
        <v>261</v>
      </c>
      <c r="E165" s="231" t="s">
        <v>2400</v>
      </c>
      <c r="F165" s="232" t="s">
        <v>2401</v>
      </c>
      <c r="G165" s="233" t="s">
        <v>432</v>
      </c>
      <c r="H165" s="234">
        <v>2</v>
      </c>
      <c r="I165" s="235"/>
      <c r="J165" s="236">
        <f>ROUND(I165*H165,2)</f>
        <v>0</v>
      </c>
      <c r="K165" s="232" t="s">
        <v>265</v>
      </c>
      <c r="L165" s="46"/>
      <c r="M165" s="237" t="s">
        <v>21</v>
      </c>
      <c r="N165" s="238" t="s">
        <v>46</v>
      </c>
      <c r="O165" s="86"/>
      <c r="P165" s="239">
        <f>O165*H165</f>
        <v>0</v>
      </c>
      <c r="Q165" s="239">
        <v>0.017080000000000001</v>
      </c>
      <c r="R165" s="239">
        <f>Q165*H165</f>
        <v>0.034160000000000003</v>
      </c>
      <c r="S165" s="239">
        <v>0</v>
      </c>
      <c r="T165" s="240">
        <f>S165*H165</f>
        <v>0</v>
      </c>
      <c r="U165" s="40"/>
      <c r="V165" s="40"/>
      <c r="W165" s="40"/>
      <c r="X165" s="40"/>
      <c r="Y165" s="40"/>
      <c r="Z165" s="40"/>
      <c r="AA165" s="40"/>
      <c r="AB165" s="40"/>
      <c r="AC165" s="40"/>
      <c r="AD165" s="40"/>
      <c r="AE165" s="40"/>
      <c r="AR165" s="241" t="s">
        <v>355</v>
      </c>
      <c r="AT165" s="241" t="s">
        <v>261</v>
      </c>
      <c r="AU165" s="241" t="s">
        <v>83</v>
      </c>
      <c r="AY165" s="19" t="s">
        <v>259</v>
      </c>
      <c r="BE165" s="242">
        <f>IF(N165="základní",J165,0)</f>
        <v>0</v>
      </c>
      <c r="BF165" s="242">
        <f>IF(N165="snížená",J165,0)</f>
        <v>0</v>
      </c>
      <c r="BG165" s="242">
        <f>IF(N165="zákl. přenesená",J165,0)</f>
        <v>0</v>
      </c>
      <c r="BH165" s="242">
        <f>IF(N165="sníž. přenesená",J165,0)</f>
        <v>0</v>
      </c>
      <c r="BI165" s="242">
        <f>IF(N165="nulová",J165,0)</f>
        <v>0</v>
      </c>
      <c r="BJ165" s="19" t="s">
        <v>83</v>
      </c>
      <c r="BK165" s="242">
        <f>ROUND(I165*H165,2)</f>
        <v>0</v>
      </c>
      <c r="BL165" s="19" t="s">
        <v>355</v>
      </c>
      <c r="BM165" s="241" t="s">
        <v>2402</v>
      </c>
    </row>
    <row r="166" s="2" customFormat="1">
      <c r="A166" s="40"/>
      <c r="B166" s="41"/>
      <c r="C166" s="42"/>
      <c r="D166" s="243" t="s">
        <v>268</v>
      </c>
      <c r="E166" s="42"/>
      <c r="F166" s="244" t="s">
        <v>2387</v>
      </c>
      <c r="G166" s="42"/>
      <c r="H166" s="42"/>
      <c r="I166" s="150"/>
      <c r="J166" s="42"/>
      <c r="K166" s="42"/>
      <c r="L166" s="46"/>
      <c r="M166" s="245"/>
      <c r="N166" s="246"/>
      <c r="O166" s="86"/>
      <c r="P166" s="86"/>
      <c r="Q166" s="86"/>
      <c r="R166" s="86"/>
      <c r="S166" s="86"/>
      <c r="T166" s="87"/>
      <c r="U166" s="40"/>
      <c r="V166" s="40"/>
      <c r="W166" s="40"/>
      <c r="X166" s="40"/>
      <c r="Y166" s="40"/>
      <c r="Z166" s="40"/>
      <c r="AA166" s="40"/>
      <c r="AB166" s="40"/>
      <c r="AC166" s="40"/>
      <c r="AD166" s="40"/>
      <c r="AE166" s="40"/>
      <c r="AT166" s="19" t="s">
        <v>268</v>
      </c>
      <c r="AU166" s="19" t="s">
        <v>83</v>
      </c>
    </row>
    <row r="167" s="2" customFormat="1" ht="44.25" customHeight="1">
      <c r="A167" s="40"/>
      <c r="B167" s="41"/>
      <c r="C167" s="230" t="s">
        <v>607</v>
      </c>
      <c r="D167" s="230" t="s">
        <v>261</v>
      </c>
      <c r="E167" s="231" t="s">
        <v>2403</v>
      </c>
      <c r="F167" s="232" t="s">
        <v>2404</v>
      </c>
      <c r="G167" s="233" t="s">
        <v>432</v>
      </c>
      <c r="H167" s="234">
        <v>2</v>
      </c>
      <c r="I167" s="235"/>
      <c r="J167" s="236">
        <f>ROUND(I167*H167,2)</f>
        <v>0</v>
      </c>
      <c r="K167" s="232" t="s">
        <v>265</v>
      </c>
      <c r="L167" s="46"/>
      <c r="M167" s="237" t="s">
        <v>21</v>
      </c>
      <c r="N167" s="238" t="s">
        <v>46</v>
      </c>
      <c r="O167" s="86"/>
      <c r="P167" s="239">
        <f>O167*H167</f>
        <v>0</v>
      </c>
      <c r="Q167" s="239">
        <v>0.016549999999999999</v>
      </c>
      <c r="R167" s="239">
        <f>Q167*H167</f>
        <v>0.033099999999999997</v>
      </c>
      <c r="S167" s="239">
        <v>0</v>
      </c>
      <c r="T167" s="240">
        <f>S167*H167</f>
        <v>0</v>
      </c>
      <c r="U167" s="40"/>
      <c r="V167" s="40"/>
      <c r="W167" s="40"/>
      <c r="X167" s="40"/>
      <c r="Y167" s="40"/>
      <c r="Z167" s="40"/>
      <c r="AA167" s="40"/>
      <c r="AB167" s="40"/>
      <c r="AC167" s="40"/>
      <c r="AD167" s="40"/>
      <c r="AE167" s="40"/>
      <c r="AR167" s="241" t="s">
        <v>355</v>
      </c>
      <c r="AT167" s="241" t="s">
        <v>261</v>
      </c>
      <c r="AU167" s="241" t="s">
        <v>83</v>
      </c>
      <c r="AY167" s="19" t="s">
        <v>259</v>
      </c>
      <c r="BE167" s="242">
        <f>IF(N167="základní",J167,0)</f>
        <v>0</v>
      </c>
      <c r="BF167" s="242">
        <f>IF(N167="snížená",J167,0)</f>
        <v>0</v>
      </c>
      <c r="BG167" s="242">
        <f>IF(N167="zákl. přenesená",J167,0)</f>
        <v>0</v>
      </c>
      <c r="BH167" s="242">
        <f>IF(N167="sníž. přenesená",J167,0)</f>
        <v>0</v>
      </c>
      <c r="BI167" s="242">
        <f>IF(N167="nulová",J167,0)</f>
        <v>0</v>
      </c>
      <c r="BJ167" s="19" t="s">
        <v>83</v>
      </c>
      <c r="BK167" s="242">
        <f>ROUND(I167*H167,2)</f>
        <v>0</v>
      </c>
      <c r="BL167" s="19" t="s">
        <v>355</v>
      </c>
      <c r="BM167" s="241" t="s">
        <v>2405</v>
      </c>
    </row>
    <row r="168" s="2" customFormat="1">
      <c r="A168" s="40"/>
      <c r="B168" s="41"/>
      <c r="C168" s="42"/>
      <c r="D168" s="243" t="s">
        <v>268</v>
      </c>
      <c r="E168" s="42"/>
      <c r="F168" s="244" t="s">
        <v>2387</v>
      </c>
      <c r="G168" s="42"/>
      <c r="H168" s="42"/>
      <c r="I168" s="150"/>
      <c r="J168" s="42"/>
      <c r="K168" s="42"/>
      <c r="L168" s="46"/>
      <c r="M168" s="245"/>
      <c r="N168" s="246"/>
      <c r="O168" s="86"/>
      <c r="P168" s="86"/>
      <c r="Q168" s="86"/>
      <c r="R168" s="86"/>
      <c r="S168" s="86"/>
      <c r="T168" s="87"/>
      <c r="U168" s="40"/>
      <c r="V168" s="40"/>
      <c r="W168" s="40"/>
      <c r="X168" s="40"/>
      <c r="Y168" s="40"/>
      <c r="Z168" s="40"/>
      <c r="AA168" s="40"/>
      <c r="AB168" s="40"/>
      <c r="AC168" s="40"/>
      <c r="AD168" s="40"/>
      <c r="AE168" s="40"/>
      <c r="AT168" s="19" t="s">
        <v>268</v>
      </c>
      <c r="AU168" s="19" t="s">
        <v>83</v>
      </c>
    </row>
    <row r="169" s="2" customFormat="1" ht="44.25" customHeight="1">
      <c r="A169" s="40"/>
      <c r="B169" s="41"/>
      <c r="C169" s="230" t="s">
        <v>612</v>
      </c>
      <c r="D169" s="230" t="s">
        <v>261</v>
      </c>
      <c r="E169" s="231" t="s">
        <v>2406</v>
      </c>
      <c r="F169" s="232" t="s">
        <v>2407</v>
      </c>
      <c r="G169" s="233" t="s">
        <v>432</v>
      </c>
      <c r="H169" s="234">
        <v>2</v>
      </c>
      <c r="I169" s="235"/>
      <c r="J169" s="236">
        <f>ROUND(I169*H169,2)</f>
        <v>0</v>
      </c>
      <c r="K169" s="232" t="s">
        <v>265</v>
      </c>
      <c r="L169" s="46"/>
      <c r="M169" s="237" t="s">
        <v>21</v>
      </c>
      <c r="N169" s="238" t="s">
        <v>46</v>
      </c>
      <c r="O169" s="86"/>
      <c r="P169" s="239">
        <f>O169*H169</f>
        <v>0</v>
      </c>
      <c r="Q169" s="239">
        <v>0.01942</v>
      </c>
      <c r="R169" s="239">
        <f>Q169*H169</f>
        <v>0.03884</v>
      </c>
      <c r="S169" s="239">
        <v>0</v>
      </c>
      <c r="T169" s="240">
        <f>S169*H169</f>
        <v>0</v>
      </c>
      <c r="U169" s="40"/>
      <c r="V169" s="40"/>
      <c r="W169" s="40"/>
      <c r="X169" s="40"/>
      <c r="Y169" s="40"/>
      <c r="Z169" s="40"/>
      <c r="AA169" s="40"/>
      <c r="AB169" s="40"/>
      <c r="AC169" s="40"/>
      <c r="AD169" s="40"/>
      <c r="AE169" s="40"/>
      <c r="AR169" s="241" t="s">
        <v>355</v>
      </c>
      <c r="AT169" s="241" t="s">
        <v>261</v>
      </c>
      <c r="AU169" s="241" t="s">
        <v>83</v>
      </c>
      <c r="AY169" s="19" t="s">
        <v>259</v>
      </c>
      <c r="BE169" s="242">
        <f>IF(N169="základní",J169,0)</f>
        <v>0</v>
      </c>
      <c r="BF169" s="242">
        <f>IF(N169="snížená",J169,0)</f>
        <v>0</v>
      </c>
      <c r="BG169" s="242">
        <f>IF(N169="zákl. přenesená",J169,0)</f>
        <v>0</v>
      </c>
      <c r="BH169" s="242">
        <f>IF(N169="sníž. přenesená",J169,0)</f>
        <v>0</v>
      </c>
      <c r="BI169" s="242">
        <f>IF(N169="nulová",J169,0)</f>
        <v>0</v>
      </c>
      <c r="BJ169" s="19" t="s">
        <v>83</v>
      </c>
      <c r="BK169" s="242">
        <f>ROUND(I169*H169,2)</f>
        <v>0</v>
      </c>
      <c r="BL169" s="19" t="s">
        <v>355</v>
      </c>
      <c r="BM169" s="241" t="s">
        <v>2408</v>
      </c>
    </row>
    <row r="170" s="2" customFormat="1">
      <c r="A170" s="40"/>
      <c r="B170" s="41"/>
      <c r="C170" s="42"/>
      <c r="D170" s="243" t="s">
        <v>268</v>
      </c>
      <c r="E170" s="42"/>
      <c r="F170" s="244" t="s">
        <v>2387</v>
      </c>
      <c r="G170" s="42"/>
      <c r="H170" s="42"/>
      <c r="I170" s="150"/>
      <c r="J170" s="42"/>
      <c r="K170" s="42"/>
      <c r="L170" s="46"/>
      <c r="M170" s="245"/>
      <c r="N170" s="246"/>
      <c r="O170" s="86"/>
      <c r="P170" s="86"/>
      <c r="Q170" s="86"/>
      <c r="R170" s="86"/>
      <c r="S170" s="86"/>
      <c r="T170" s="87"/>
      <c r="U170" s="40"/>
      <c r="V170" s="40"/>
      <c r="W170" s="40"/>
      <c r="X170" s="40"/>
      <c r="Y170" s="40"/>
      <c r="Z170" s="40"/>
      <c r="AA170" s="40"/>
      <c r="AB170" s="40"/>
      <c r="AC170" s="40"/>
      <c r="AD170" s="40"/>
      <c r="AE170" s="40"/>
      <c r="AT170" s="19" t="s">
        <v>268</v>
      </c>
      <c r="AU170" s="19" t="s">
        <v>83</v>
      </c>
    </row>
    <row r="171" s="2" customFormat="1" ht="44.25" customHeight="1">
      <c r="A171" s="40"/>
      <c r="B171" s="41"/>
      <c r="C171" s="230" t="s">
        <v>616</v>
      </c>
      <c r="D171" s="230" t="s">
        <v>261</v>
      </c>
      <c r="E171" s="231" t="s">
        <v>2409</v>
      </c>
      <c r="F171" s="232" t="s">
        <v>2410</v>
      </c>
      <c r="G171" s="233" t="s">
        <v>432</v>
      </c>
      <c r="H171" s="234">
        <v>1</v>
      </c>
      <c r="I171" s="235"/>
      <c r="J171" s="236">
        <f>ROUND(I171*H171,2)</f>
        <v>0</v>
      </c>
      <c r="K171" s="232" t="s">
        <v>265</v>
      </c>
      <c r="L171" s="46"/>
      <c r="M171" s="237" t="s">
        <v>21</v>
      </c>
      <c r="N171" s="238" t="s">
        <v>46</v>
      </c>
      <c r="O171" s="86"/>
      <c r="P171" s="239">
        <f>O171*H171</f>
        <v>0</v>
      </c>
      <c r="Q171" s="239">
        <v>0.0309</v>
      </c>
      <c r="R171" s="239">
        <f>Q171*H171</f>
        <v>0.0309</v>
      </c>
      <c r="S171" s="239">
        <v>0</v>
      </c>
      <c r="T171" s="240">
        <f>S171*H171</f>
        <v>0</v>
      </c>
      <c r="U171" s="40"/>
      <c r="V171" s="40"/>
      <c r="W171" s="40"/>
      <c r="X171" s="40"/>
      <c r="Y171" s="40"/>
      <c r="Z171" s="40"/>
      <c r="AA171" s="40"/>
      <c r="AB171" s="40"/>
      <c r="AC171" s="40"/>
      <c r="AD171" s="40"/>
      <c r="AE171" s="40"/>
      <c r="AR171" s="241" t="s">
        <v>355</v>
      </c>
      <c r="AT171" s="241" t="s">
        <v>261</v>
      </c>
      <c r="AU171" s="241" t="s">
        <v>83</v>
      </c>
      <c r="AY171" s="19" t="s">
        <v>259</v>
      </c>
      <c r="BE171" s="242">
        <f>IF(N171="základní",J171,0)</f>
        <v>0</v>
      </c>
      <c r="BF171" s="242">
        <f>IF(N171="snížená",J171,0)</f>
        <v>0</v>
      </c>
      <c r="BG171" s="242">
        <f>IF(N171="zákl. přenesená",J171,0)</f>
        <v>0</v>
      </c>
      <c r="BH171" s="242">
        <f>IF(N171="sníž. přenesená",J171,0)</f>
        <v>0</v>
      </c>
      <c r="BI171" s="242">
        <f>IF(N171="nulová",J171,0)</f>
        <v>0</v>
      </c>
      <c r="BJ171" s="19" t="s">
        <v>83</v>
      </c>
      <c r="BK171" s="242">
        <f>ROUND(I171*H171,2)</f>
        <v>0</v>
      </c>
      <c r="BL171" s="19" t="s">
        <v>355</v>
      </c>
      <c r="BM171" s="241" t="s">
        <v>2411</v>
      </c>
    </row>
    <row r="172" s="2" customFormat="1">
      <c r="A172" s="40"/>
      <c r="B172" s="41"/>
      <c r="C172" s="42"/>
      <c r="D172" s="243" t="s">
        <v>268</v>
      </c>
      <c r="E172" s="42"/>
      <c r="F172" s="244" t="s">
        <v>2387</v>
      </c>
      <c r="G172" s="42"/>
      <c r="H172" s="42"/>
      <c r="I172" s="150"/>
      <c r="J172" s="42"/>
      <c r="K172" s="42"/>
      <c r="L172" s="46"/>
      <c r="M172" s="245"/>
      <c r="N172" s="246"/>
      <c r="O172" s="86"/>
      <c r="P172" s="86"/>
      <c r="Q172" s="86"/>
      <c r="R172" s="86"/>
      <c r="S172" s="86"/>
      <c r="T172" s="87"/>
      <c r="U172" s="40"/>
      <c r="V172" s="40"/>
      <c r="W172" s="40"/>
      <c r="X172" s="40"/>
      <c r="Y172" s="40"/>
      <c r="Z172" s="40"/>
      <c r="AA172" s="40"/>
      <c r="AB172" s="40"/>
      <c r="AC172" s="40"/>
      <c r="AD172" s="40"/>
      <c r="AE172" s="40"/>
      <c r="AT172" s="19" t="s">
        <v>268</v>
      </c>
      <c r="AU172" s="19" t="s">
        <v>83</v>
      </c>
    </row>
    <row r="173" s="2" customFormat="1" ht="44.25" customHeight="1">
      <c r="A173" s="40"/>
      <c r="B173" s="41"/>
      <c r="C173" s="230" t="s">
        <v>620</v>
      </c>
      <c r="D173" s="230" t="s">
        <v>261</v>
      </c>
      <c r="E173" s="231" t="s">
        <v>2412</v>
      </c>
      <c r="F173" s="232" t="s">
        <v>2413</v>
      </c>
      <c r="G173" s="233" t="s">
        <v>432</v>
      </c>
      <c r="H173" s="234">
        <v>1</v>
      </c>
      <c r="I173" s="235"/>
      <c r="J173" s="236">
        <f>ROUND(I173*H173,2)</f>
        <v>0</v>
      </c>
      <c r="K173" s="232" t="s">
        <v>265</v>
      </c>
      <c r="L173" s="46"/>
      <c r="M173" s="237" t="s">
        <v>21</v>
      </c>
      <c r="N173" s="238" t="s">
        <v>46</v>
      </c>
      <c r="O173" s="86"/>
      <c r="P173" s="239">
        <f>O173*H173</f>
        <v>0</v>
      </c>
      <c r="Q173" s="239">
        <v>0.0332</v>
      </c>
      <c r="R173" s="239">
        <f>Q173*H173</f>
        <v>0.0332</v>
      </c>
      <c r="S173" s="239">
        <v>0</v>
      </c>
      <c r="T173" s="240">
        <f>S173*H173</f>
        <v>0</v>
      </c>
      <c r="U173" s="40"/>
      <c r="V173" s="40"/>
      <c r="W173" s="40"/>
      <c r="X173" s="40"/>
      <c r="Y173" s="40"/>
      <c r="Z173" s="40"/>
      <c r="AA173" s="40"/>
      <c r="AB173" s="40"/>
      <c r="AC173" s="40"/>
      <c r="AD173" s="40"/>
      <c r="AE173" s="40"/>
      <c r="AR173" s="241" t="s">
        <v>355</v>
      </c>
      <c r="AT173" s="241" t="s">
        <v>261</v>
      </c>
      <c r="AU173" s="241" t="s">
        <v>83</v>
      </c>
      <c r="AY173" s="19" t="s">
        <v>259</v>
      </c>
      <c r="BE173" s="242">
        <f>IF(N173="základní",J173,0)</f>
        <v>0</v>
      </c>
      <c r="BF173" s="242">
        <f>IF(N173="snížená",J173,0)</f>
        <v>0</v>
      </c>
      <c r="BG173" s="242">
        <f>IF(N173="zákl. přenesená",J173,0)</f>
        <v>0</v>
      </c>
      <c r="BH173" s="242">
        <f>IF(N173="sníž. přenesená",J173,0)</f>
        <v>0</v>
      </c>
      <c r="BI173" s="242">
        <f>IF(N173="nulová",J173,0)</f>
        <v>0</v>
      </c>
      <c r="BJ173" s="19" t="s">
        <v>83</v>
      </c>
      <c r="BK173" s="242">
        <f>ROUND(I173*H173,2)</f>
        <v>0</v>
      </c>
      <c r="BL173" s="19" t="s">
        <v>355</v>
      </c>
      <c r="BM173" s="241" t="s">
        <v>2414</v>
      </c>
    </row>
    <row r="174" s="2" customFormat="1">
      <c r="A174" s="40"/>
      <c r="B174" s="41"/>
      <c r="C174" s="42"/>
      <c r="D174" s="243" t="s">
        <v>268</v>
      </c>
      <c r="E174" s="42"/>
      <c r="F174" s="244" t="s">
        <v>2387</v>
      </c>
      <c r="G174" s="42"/>
      <c r="H174" s="42"/>
      <c r="I174" s="150"/>
      <c r="J174" s="42"/>
      <c r="K174" s="42"/>
      <c r="L174" s="46"/>
      <c r="M174" s="245"/>
      <c r="N174" s="246"/>
      <c r="O174" s="86"/>
      <c r="P174" s="86"/>
      <c r="Q174" s="86"/>
      <c r="R174" s="86"/>
      <c r="S174" s="86"/>
      <c r="T174" s="87"/>
      <c r="U174" s="40"/>
      <c r="V174" s="40"/>
      <c r="W174" s="40"/>
      <c r="X174" s="40"/>
      <c r="Y174" s="40"/>
      <c r="Z174" s="40"/>
      <c r="AA174" s="40"/>
      <c r="AB174" s="40"/>
      <c r="AC174" s="40"/>
      <c r="AD174" s="40"/>
      <c r="AE174" s="40"/>
      <c r="AT174" s="19" t="s">
        <v>268</v>
      </c>
      <c r="AU174" s="19" t="s">
        <v>83</v>
      </c>
    </row>
    <row r="175" s="2" customFormat="1" ht="44.25" customHeight="1">
      <c r="A175" s="40"/>
      <c r="B175" s="41"/>
      <c r="C175" s="230" t="s">
        <v>624</v>
      </c>
      <c r="D175" s="230" t="s">
        <v>261</v>
      </c>
      <c r="E175" s="231" t="s">
        <v>2415</v>
      </c>
      <c r="F175" s="232" t="s">
        <v>2416</v>
      </c>
      <c r="G175" s="233" t="s">
        <v>432</v>
      </c>
      <c r="H175" s="234">
        <v>1</v>
      </c>
      <c r="I175" s="235"/>
      <c r="J175" s="236">
        <f>ROUND(I175*H175,2)</f>
        <v>0</v>
      </c>
      <c r="K175" s="232" t="s">
        <v>265</v>
      </c>
      <c r="L175" s="46"/>
      <c r="M175" s="237" t="s">
        <v>21</v>
      </c>
      <c r="N175" s="238" t="s">
        <v>46</v>
      </c>
      <c r="O175" s="86"/>
      <c r="P175" s="239">
        <f>O175*H175</f>
        <v>0</v>
      </c>
      <c r="Q175" s="239">
        <v>0.021760000000000002</v>
      </c>
      <c r="R175" s="239">
        <f>Q175*H175</f>
        <v>0.021760000000000002</v>
      </c>
      <c r="S175" s="239">
        <v>0</v>
      </c>
      <c r="T175" s="240">
        <f>S175*H175</f>
        <v>0</v>
      </c>
      <c r="U175" s="40"/>
      <c r="V175" s="40"/>
      <c r="W175" s="40"/>
      <c r="X175" s="40"/>
      <c r="Y175" s="40"/>
      <c r="Z175" s="40"/>
      <c r="AA175" s="40"/>
      <c r="AB175" s="40"/>
      <c r="AC175" s="40"/>
      <c r="AD175" s="40"/>
      <c r="AE175" s="40"/>
      <c r="AR175" s="241" t="s">
        <v>355</v>
      </c>
      <c r="AT175" s="241" t="s">
        <v>261</v>
      </c>
      <c r="AU175" s="241" t="s">
        <v>83</v>
      </c>
      <c r="AY175" s="19" t="s">
        <v>259</v>
      </c>
      <c r="BE175" s="242">
        <f>IF(N175="základní",J175,0)</f>
        <v>0</v>
      </c>
      <c r="BF175" s="242">
        <f>IF(N175="snížená",J175,0)</f>
        <v>0</v>
      </c>
      <c r="BG175" s="242">
        <f>IF(N175="zákl. přenesená",J175,0)</f>
        <v>0</v>
      </c>
      <c r="BH175" s="242">
        <f>IF(N175="sníž. přenesená",J175,0)</f>
        <v>0</v>
      </c>
      <c r="BI175" s="242">
        <f>IF(N175="nulová",J175,0)</f>
        <v>0</v>
      </c>
      <c r="BJ175" s="19" t="s">
        <v>83</v>
      </c>
      <c r="BK175" s="242">
        <f>ROUND(I175*H175,2)</f>
        <v>0</v>
      </c>
      <c r="BL175" s="19" t="s">
        <v>355</v>
      </c>
      <c r="BM175" s="241" t="s">
        <v>2417</v>
      </c>
    </row>
    <row r="176" s="2" customFormat="1">
      <c r="A176" s="40"/>
      <c r="B176" s="41"/>
      <c r="C176" s="42"/>
      <c r="D176" s="243" t="s">
        <v>268</v>
      </c>
      <c r="E176" s="42"/>
      <c r="F176" s="244" t="s">
        <v>2387</v>
      </c>
      <c r="G176" s="42"/>
      <c r="H176" s="42"/>
      <c r="I176" s="150"/>
      <c r="J176" s="42"/>
      <c r="K176" s="42"/>
      <c r="L176" s="46"/>
      <c r="M176" s="245"/>
      <c r="N176" s="246"/>
      <c r="O176" s="86"/>
      <c r="P176" s="86"/>
      <c r="Q176" s="86"/>
      <c r="R176" s="86"/>
      <c r="S176" s="86"/>
      <c r="T176" s="87"/>
      <c r="U176" s="40"/>
      <c r="V176" s="40"/>
      <c r="W176" s="40"/>
      <c r="X176" s="40"/>
      <c r="Y176" s="40"/>
      <c r="Z176" s="40"/>
      <c r="AA176" s="40"/>
      <c r="AB176" s="40"/>
      <c r="AC176" s="40"/>
      <c r="AD176" s="40"/>
      <c r="AE176" s="40"/>
      <c r="AT176" s="19" t="s">
        <v>268</v>
      </c>
      <c r="AU176" s="19" t="s">
        <v>83</v>
      </c>
    </row>
    <row r="177" s="2" customFormat="1" ht="44.25" customHeight="1">
      <c r="A177" s="40"/>
      <c r="B177" s="41"/>
      <c r="C177" s="230" t="s">
        <v>629</v>
      </c>
      <c r="D177" s="230" t="s">
        <v>261</v>
      </c>
      <c r="E177" s="231" t="s">
        <v>2418</v>
      </c>
      <c r="F177" s="232" t="s">
        <v>2419</v>
      </c>
      <c r="G177" s="233" t="s">
        <v>432</v>
      </c>
      <c r="H177" s="234">
        <v>2</v>
      </c>
      <c r="I177" s="235"/>
      <c r="J177" s="236">
        <f>ROUND(I177*H177,2)</f>
        <v>0</v>
      </c>
      <c r="K177" s="232" t="s">
        <v>265</v>
      </c>
      <c r="L177" s="46"/>
      <c r="M177" s="237" t="s">
        <v>21</v>
      </c>
      <c r="N177" s="238" t="s">
        <v>46</v>
      </c>
      <c r="O177" s="86"/>
      <c r="P177" s="239">
        <f>O177*H177</f>
        <v>0</v>
      </c>
      <c r="Q177" s="239">
        <v>0.034799999999999998</v>
      </c>
      <c r="R177" s="239">
        <f>Q177*H177</f>
        <v>0.069599999999999995</v>
      </c>
      <c r="S177" s="239">
        <v>0</v>
      </c>
      <c r="T177" s="240">
        <f>S177*H177</f>
        <v>0</v>
      </c>
      <c r="U177" s="40"/>
      <c r="V177" s="40"/>
      <c r="W177" s="40"/>
      <c r="X177" s="40"/>
      <c r="Y177" s="40"/>
      <c r="Z177" s="40"/>
      <c r="AA177" s="40"/>
      <c r="AB177" s="40"/>
      <c r="AC177" s="40"/>
      <c r="AD177" s="40"/>
      <c r="AE177" s="40"/>
      <c r="AR177" s="241" t="s">
        <v>355</v>
      </c>
      <c r="AT177" s="241" t="s">
        <v>261</v>
      </c>
      <c r="AU177" s="241" t="s">
        <v>83</v>
      </c>
      <c r="AY177" s="19" t="s">
        <v>259</v>
      </c>
      <c r="BE177" s="242">
        <f>IF(N177="základní",J177,0)</f>
        <v>0</v>
      </c>
      <c r="BF177" s="242">
        <f>IF(N177="snížená",J177,0)</f>
        <v>0</v>
      </c>
      <c r="BG177" s="242">
        <f>IF(N177="zákl. přenesená",J177,0)</f>
        <v>0</v>
      </c>
      <c r="BH177" s="242">
        <f>IF(N177="sníž. přenesená",J177,0)</f>
        <v>0</v>
      </c>
      <c r="BI177" s="242">
        <f>IF(N177="nulová",J177,0)</f>
        <v>0</v>
      </c>
      <c r="BJ177" s="19" t="s">
        <v>83</v>
      </c>
      <c r="BK177" s="242">
        <f>ROUND(I177*H177,2)</f>
        <v>0</v>
      </c>
      <c r="BL177" s="19" t="s">
        <v>355</v>
      </c>
      <c r="BM177" s="241" t="s">
        <v>2420</v>
      </c>
    </row>
    <row r="178" s="2" customFormat="1">
      <c r="A178" s="40"/>
      <c r="B178" s="41"/>
      <c r="C178" s="42"/>
      <c r="D178" s="243" t="s">
        <v>268</v>
      </c>
      <c r="E178" s="42"/>
      <c r="F178" s="244" t="s">
        <v>2387</v>
      </c>
      <c r="G178" s="42"/>
      <c r="H178" s="42"/>
      <c r="I178" s="150"/>
      <c r="J178" s="42"/>
      <c r="K178" s="42"/>
      <c r="L178" s="46"/>
      <c r="M178" s="245"/>
      <c r="N178" s="246"/>
      <c r="O178" s="86"/>
      <c r="P178" s="86"/>
      <c r="Q178" s="86"/>
      <c r="R178" s="86"/>
      <c r="S178" s="86"/>
      <c r="T178" s="87"/>
      <c r="U178" s="40"/>
      <c r="V178" s="40"/>
      <c r="W178" s="40"/>
      <c r="X178" s="40"/>
      <c r="Y178" s="40"/>
      <c r="Z178" s="40"/>
      <c r="AA178" s="40"/>
      <c r="AB178" s="40"/>
      <c r="AC178" s="40"/>
      <c r="AD178" s="40"/>
      <c r="AE178" s="40"/>
      <c r="AT178" s="19" t="s">
        <v>268</v>
      </c>
      <c r="AU178" s="19" t="s">
        <v>83</v>
      </c>
    </row>
    <row r="179" s="2" customFormat="1" ht="44.25" customHeight="1">
      <c r="A179" s="40"/>
      <c r="B179" s="41"/>
      <c r="C179" s="230" t="s">
        <v>640</v>
      </c>
      <c r="D179" s="230" t="s">
        <v>261</v>
      </c>
      <c r="E179" s="231" t="s">
        <v>2421</v>
      </c>
      <c r="F179" s="232" t="s">
        <v>2422</v>
      </c>
      <c r="G179" s="233" t="s">
        <v>432</v>
      </c>
      <c r="H179" s="234">
        <v>3</v>
      </c>
      <c r="I179" s="235"/>
      <c r="J179" s="236">
        <f>ROUND(I179*H179,2)</f>
        <v>0</v>
      </c>
      <c r="K179" s="232" t="s">
        <v>265</v>
      </c>
      <c r="L179" s="46"/>
      <c r="M179" s="237" t="s">
        <v>21</v>
      </c>
      <c r="N179" s="238" t="s">
        <v>46</v>
      </c>
      <c r="O179" s="86"/>
      <c r="P179" s="239">
        <f>O179*H179</f>
        <v>0</v>
      </c>
      <c r="Q179" s="239">
        <v>0.037199999999999997</v>
      </c>
      <c r="R179" s="239">
        <f>Q179*H179</f>
        <v>0.11159999999999999</v>
      </c>
      <c r="S179" s="239">
        <v>0</v>
      </c>
      <c r="T179" s="240">
        <f>S179*H179</f>
        <v>0</v>
      </c>
      <c r="U179" s="40"/>
      <c r="V179" s="40"/>
      <c r="W179" s="40"/>
      <c r="X179" s="40"/>
      <c r="Y179" s="40"/>
      <c r="Z179" s="40"/>
      <c r="AA179" s="40"/>
      <c r="AB179" s="40"/>
      <c r="AC179" s="40"/>
      <c r="AD179" s="40"/>
      <c r="AE179" s="40"/>
      <c r="AR179" s="241" t="s">
        <v>355</v>
      </c>
      <c r="AT179" s="241" t="s">
        <v>261</v>
      </c>
      <c r="AU179" s="241" t="s">
        <v>83</v>
      </c>
      <c r="AY179" s="19" t="s">
        <v>259</v>
      </c>
      <c r="BE179" s="242">
        <f>IF(N179="základní",J179,0)</f>
        <v>0</v>
      </c>
      <c r="BF179" s="242">
        <f>IF(N179="snížená",J179,0)</f>
        <v>0</v>
      </c>
      <c r="BG179" s="242">
        <f>IF(N179="zákl. přenesená",J179,0)</f>
        <v>0</v>
      </c>
      <c r="BH179" s="242">
        <f>IF(N179="sníž. přenesená",J179,0)</f>
        <v>0</v>
      </c>
      <c r="BI179" s="242">
        <f>IF(N179="nulová",J179,0)</f>
        <v>0</v>
      </c>
      <c r="BJ179" s="19" t="s">
        <v>83</v>
      </c>
      <c r="BK179" s="242">
        <f>ROUND(I179*H179,2)</f>
        <v>0</v>
      </c>
      <c r="BL179" s="19" t="s">
        <v>355</v>
      </c>
      <c r="BM179" s="241" t="s">
        <v>2423</v>
      </c>
    </row>
    <row r="180" s="2" customFormat="1">
      <c r="A180" s="40"/>
      <c r="B180" s="41"/>
      <c r="C180" s="42"/>
      <c r="D180" s="243" t="s">
        <v>268</v>
      </c>
      <c r="E180" s="42"/>
      <c r="F180" s="244" t="s">
        <v>2387</v>
      </c>
      <c r="G180" s="42"/>
      <c r="H180" s="42"/>
      <c r="I180" s="150"/>
      <c r="J180" s="42"/>
      <c r="K180" s="42"/>
      <c r="L180" s="46"/>
      <c r="M180" s="245"/>
      <c r="N180" s="246"/>
      <c r="O180" s="86"/>
      <c r="P180" s="86"/>
      <c r="Q180" s="86"/>
      <c r="R180" s="86"/>
      <c r="S180" s="86"/>
      <c r="T180" s="87"/>
      <c r="U180" s="40"/>
      <c r="V180" s="40"/>
      <c r="W180" s="40"/>
      <c r="X180" s="40"/>
      <c r="Y180" s="40"/>
      <c r="Z180" s="40"/>
      <c r="AA180" s="40"/>
      <c r="AB180" s="40"/>
      <c r="AC180" s="40"/>
      <c r="AD180" s="40"/>
      <c r="AE180" s="40"/>
      <c r="AT180" s="19" t="s">
        <v>268</v>
      </c>
      <c r="AU180" s="19" t="s">
        <v>83</v>
      </c>
    </row>
    <row r="181" s="2" customFormat="1" ht="33" customHeight="1">
      <c r="A181" s="40"/>
      <c r="B181" s="41"/>
      <c r="C181" s="230" t="s">
        <v>646</v>
      </c>
      <c r="D181" s="230" t="s">
        <v>261</v>
      </c>
      <c r="E181" s="231" t="s">
        <v>2424</v>
      </c>
      <c r="F181" s="232" t="s">
        <v>2425</v>
      </c>
      <c r="G181" s="233" t="s">
        <v>331</v>
      </c>
      <c r="H181" s="234">
        <v>0.44900000000000001</v>
      </c>
      <c r="I181" s="235"/>
      <c r="J181" s="236">
        <f>ROUND(I181*H181,2)</f>
        <v>0</v>
      </c>
      <c r="K181" s="232" t="s">
        <v>265</v>
      </c>
      <c r="L181" s="46"/>
      <c r="M181" s="237" t="s">
        <v>21</v>
      </c>
      <c r="N181" s="238" t="s">
        <v>46</v>
      </c>
      <c r="O181" s="86"/>
      <c r="P181" s="239">
        <f>O181*H181</f>
        <v>0</v>
      </c>
      <c r="Q181" s="239">
        <v>0</v>
      </c>
      <c r="R181" s="239">
        <f>Q181*H181</f>
        <v>0</v>
      </c>
      <c r="S181" s="239">
        <v>0</v>
      </c>
      <c r="T181" s="240">
        <f>S181*H181</f>
        <v>0</v>
      </c>
      <c r="U181" s="40"/>
      <c r="V181" s="40"/>
      <c r="W181" s="40"/>
      <c r="X181" s="40"/>
      <c r="Y181" s="40"/>
      <c r="Z181" s="40"/>
      <c r="AA181" s="40"/>
      <c r="AB181" s="40"/>
      <c r="AC181" s="40"/>
      <c r="AD181" s="40"/>
      <c r="AE181" s="40"/>
      <c r="AR181" s="241" t="s">
        <v>355</v>
      </c>
      <c r="AT181" s="241" t="s">
        <v>261</v>
      </c>
      <c r="AU181" s="241" t="s">
        <v>83</v>
      </c>
      <c r="AY181" s="19" t="s">
        <v>259</v>
      </c>
      <c r="BE181" s="242">
        <f>IF(N181="základní",J181,0)</f>
        <v>0</v>
      </c>
      <c r="BF181" s="242">
        <f>IF(N181="snížená",J181,0)</f>
        <v>0</v>
      </c>
      <c r="BG181" s="242">
        <f>IF(N181="zákl. přenesená",J181,0)</f>
        <v>0</v>
      </c>
      <c r="BH181" s="242">
        <f>IF(N181="sníž. přenesená",J181,0)</f>
        <v>0</v>
      </c>
      <c r="BI181" s="242">
        <f>IF(N181="nulová",J181,0)</f>
        <v>0</v>
      </c>
      <c r="BJ181" s="19" t="s">
        <v>83</v>
      </c>
      <c r="BK181" s="242">
        <f>ROUND(I181*H181,2)</f>
        <v>0</v>
      </c>
      <c r="BL181" s="19" t="s">
        <v>355</v>
      </c>
      <c r="BM181" s="241" t="s">
        <v>2426</v>
      </c>
    </row>
    <row r="182" s="2" customFormat="1">
      <c r="A182" s="40"/>
      <c r="B182" s="41"/>
      <c r="C182" s="42"/>
      <c r="D182" s="243" t="s">
        <v>268</v>
      </c>
      <c r="E182" s="42"/>
      <c r="F182" s="244" t="s">
        <v>2110</v>
      </c>
      <c r="G182" s="42"/>
      <c r="H182" s="42"/>
      <c r="I182" s="150"/>
      <c r="J182" s="42"/>
      <c r="K182" s="42"/>
      <c r="L182" s="46"/>
      <c r="M182" s="245"/>
      <c r="N182" s="246"/>
      <c r="O182" s="86"/>
      <c r="P182" s="86"/>
      <c r="Q182" s="86"/>
      <c r="R182" s="86"/>
      <c r="S182" s="86"/>
      <c r="T182" s="87"/>
      <c r="U182" s="40"/>
      <c r="V182" s="40"/>
      <c r="W182" s="40"/>
      <c r="X182" s="40"/>
      <c r="Y182" s="40"/>
      <c r="Z182" s="40"/>
      <c r="AA182" s="40"/>
      <c r="AB182" s="40"/>
      <c r="AC182" s="40"/>
      <c r="AD182" s="40"/>
      <c r="AE182" s="40"/>
      <c r="AT182" s="19" t="s">
        <v>268</v>
      </c>
      <c r="AU182" s="19" t="s">
        <v>83</v>
      </c>
    </row>
    <row r="183" s="12" customFormat="1" ht="25.92" customHeight="1">
      <c r="A183" s="12"/>
      <c r="B183" s="214"/>
      <c r="C183" s="215"/>
      <c r="D183" s="216" t="s">
        <v>73</v>
      </c>
      <c r="E183" s="217" t="s">
        <v>2111</v>
      </c>
      <c r="F183" s="217" t="s">
        <v>2112</v>
      </c>
      <c r="G183" s="215"/>
      <c r="H183" s="215"/>
      <c r="I183" s="218"/>
      <c r="J183" s="219">
        <f>BK183</f>
        <v>0</v>
      </c>
      <c r="K183" s="215"/>
      <c r="L183" s="220"/>
      <c r="M183" s="221"/>
      <c r="N183" s="222"/>
      <c r="O183" s="222"/>
      <c r="P183" s="223">
        <f>SUM(P184:P193)</f>
        <v>0</v>
      </c>
      <c r="Q183" s="222"/>
      <c r="R183" s="223">
        <f>SUM(R184:R193)</f>
        <v>0</v>
      </c>
      <c r="S183" s="222"/>
      <c r="T183" s="224">
        <f>SUM(T184:T193)</f>
        <v>0</v>
      </c>
      <c r="U183" s="12"/>
      <c r="V183" s="12"/>
      <c r="W183" s="12"/>
      <c r="X183" s="12"/>
      <c r="Y183" s="12"/>
      <c r="Z183" s="12"/>
      <c r="AA183" s="12"/>
      <c r="AB183" s="12"/>
      <c r="AC183" s="12"/>
      <c r="AD183" s="12"/>
      <c r="AE183" s="12"/>
      <c r="AR183" s="225" t="s">
        <v>266</v>
      </c>
      <c r="AT183" s="226" t="s">
        <v>73</v>
      </c>
      <c r="AU183" s="226" t="s">
        <v>74</v>
      </c>
      <c r="AY183" s="225" t="s">
        <v>259</v>
      </c>
      <c r="BK183" s="227">
        <f>SUM(BK184:BK193)</f>
        <v>0</v>
      </c>
    </row>
    <row r="184" s="2" customFormat="1" ht="21.75" customHeight="1">
      <c r="A184" s="40"/>
      <c r="B184" s="41"/>
      <c r="C184" s="230" t="s">
        <v>651</v>
      </c>
      <c r="D184" s="230" t="s">
        <v>261</v>
      </c>
      <c r="E184" s="231" t="s">
        <v>2113</v>
      </c>
      <c r="F184" s="232" t="s">
        <v>2114</v>
      </c>
      <c r="G184" s="233" t="s">
        <v>2115</v>
      </c>
      <c r="H184" s="234">
        <v>10</v>
      </c>
      <c r="I184" s="235"/>
      <c r="J184" s="236">
        <f>ROUND(I184*H184,2)</f>
        <v>0</v>
      </c>
      <c r="K184" s="232" t="s">
        <v>265</v>
      </c>
      <c r="L184" s="46"/>
      <c r="M184" s="237" t="s">
        <v>21</v>
      </c>
      <c r="N184" s="238" t="s">
        <v>46</v>
      </c>
      <c r="O184" s="86"/>
      <c r="P184" s="239">
        <f>O184*H184</f>
        <v>0</v>
      </c>
      <c r="Q184" s="239">
        <v>0</v>
      </c>
      <c r="R184" s="239">
        <f>Q184*H184</f>
        <v>0</v>
      </c>
      <c r="S184" s="239">
        <v>0</v>
      </c>
      <c r="T184" s="240">
        <f>S184*H184</f>
        <v>0</v>
      </c>
      <c r="U184" s="40"/>
      <c r="V184" s="40"/>
      <c r="W184" s="40"/>
      <c r="X184" s="40"/>
      <c r="Y184" s="40"/>
      <c r="Z184" s="40"/>
      <c r="AA184" s="40"/>
      <c r="AB184" s="40"/>
      <c r="AC184" s="40"/>
      <c r="AD184" s="40"/>
      <c r="AE184" s="40"/>
      <c r="AR184" s="241" t="s">
        <v>2116</v>
      </c>
      <c r="AT184" s="241" t="s">
        <v>261</v>
      </c>
      <c r="AU184" s="241" t="s">
        <v>81</v>
      </c>
      <c r="AY184" s="19" t="s">
        <v>259</v>
      </c>
      <c r="BE184" s="242">
        <f>IF(N184="základní",J184,0)</f>
        <v>0</v>
      </c>
      <c r="BF184" s="242">
        <f>IF(N184="snížená",J184,0)</f>
        <v>0</v>
      </c>
      <c r="BG184" s="242">
        <f>IF(N184="zákl. přenesená",J184,0)</f>
        <v>0</v>
      </c>
      <c r="BH184" s="242">
        <f>IF(N184="sníž. přenesená",J184,0)</f>
        <v>0</v>
      </c>
      <c r="BI184" s="242">
        <f>IF(N184="nulová",J184,0)</f>
        <v>0</v>
      </c>
      <c r="BJ184" s="19" t="s">
        <v>83</v>
      </c>
      <c r="BK184" s="242">
        <f>ROUND(I184*H184,2)</f>
        <v>0</v>
      </c>
      <c r="BL184" s="19" t="s">
        <v>2116</v>
      </c>
      <c r="BM184" s="241" t="s">
        <v>2427</v>
      </c>
    </row>
    <row r="185" s="2" customFormat="1" ht="16.5" customHeight="1">
      <c r="A185" s="40"/>
      <c r="B185" s="41"/>
      <c r="C185" s="230" t="s">
        <v>661</v>
      </c>
      <c r="D185" s="230" t="s">
        <v>261</v>
      </c>
      <c r="E185" s="231" t="s">
        <v>2428</v>
      </c>
      <c r="F185" s="232" t="s">
        <v>2429</v>
      </c>
      <c r="G185" s="233" t="s">
        <v>2115</v>
      </c>
      <c r="H185" s="234">
        <v>10</v>
      </c>
      <c r="I185" s="235"/>
      <c r="J185" s="236">
        <f>ROUND(I185*H185,2)</f>
        <v>0</v>
      </c>
      <c r="K185" s="232" t="s">
        <v>401</v>
      </c>
      <c r="L185" s="46"/>
      <c r="M185" s="237" t="s">
        <v>21</v>
      </c>
      <c r="N185" s="238" t="s">
        <v>46</v>
      </c>
      <c r="O185" s="86"/>
      <c r="P185" s="239">
        <f>O185*H185</f>
        <v>0</v>
      </c>
      <c r="Q185" s="239">
        <v>0</v>
      </c>
      <c r="R185" s="239">
        <f>Q185*H185</f>
        <v>0</v>
      </c>
      <c r="S185" s="239">
        <v>0</v>
      </c>
      <c r="T185" s="240">
        <f>S185*H185</f>
        <v>0</v>
      </c>
      <c r="U185" s="40"/>
      <c r="V185" s="40"/>
      <c r="W185" s="40"/>
      <c r="X185" s="40"/>
      <c r="Y185" s="40"/>
      <c r="Z185" s="40"/>
      <c r="AA185" s="40"/>
      <c r="AB185" s="40"/>
      <c r="AC185" s="40"/>
      <c r="AD185" s="40"/>
      <c r="AE185" s="40"/>
      <c r="AR185" s="241" t="s">
        <v>2116</v>
      </c>
      <c r="AT185" s="241" t="s">
        <v>261</v>
      </c>
      <c r="AU185" s="241" t="s">
        <v>81</v>
      </c>
      <c r="AY185" s="19" t="s">
        <v>259</v>
      </c>
      <c r="BE185" s="242">
        <f>IF(N185="základní",J185,0)</f>
        <v>0</v>
      </c>
      <c r="BF185" s="242">
        <f>IF(N185="snížená",J185,0)</f>
        <v>0</v>
      </c>
      <c r="BG185" s="242">
        <f>IF(N185="zákl. přenesená",J185,0)</f>
        <v>0</v>
      </c>
      <c r="BH185" s="242">
        <f>IF(N185="sníž. přenesená",J185,0)</f>
        <v>0</v>
      </c>
      <c r="BI185" s="242">
        <f>IF(N185="nulová",J185,0)</f>
        <v>0</v>
      </c>
      <c r="BJ185" s="19" t="s">
        <v>83</v>
      </c>
      <c r="BK185" s="242">
        <f>ROUND(I185*H185,2)</f>
        <v>0</v>
      </c>
      <c r="BL185" s="19" t="s">
        <v>2116</v>
      </c>
      <c r="BM185" s="241" t="s">
        <v>2430</v>
      </c>
    </row>
    <row r="186" s="2" customFormat="1" ht="16.5" customHeight="1">
      <c r="A186" s="40"/>
      <c r="B186" s="41"/>
      <c r="C186" s="230" t="s">
        <v>666</v>
      </c>
      <c r="D186" s="230" t="s">
        <v>261</v>
      </c>
      <c r="E186" s="231" t="s">
        <v>2431</v>
      </c>
      <c r="F186" s="232" t="s">
        <v>2432</v>
      </c>
      <c r="G186" s="233" t="s">
        <v>2115</v>
      </c>
      <c r="H186" s="234">
        <v>20</v>
      </c>
      <c r="I186" s="235"/>
      <c r="J186" s="236">
        <f>ROUND(I186*H186,2)</f>
        <v>0</v>
      </c>
      <c r="K186" s="232" t="s">
        <v>401</v>
      </c>
      <c r="L186" s="46"/>
      <c r="M186" s="237" t="s">
        <v>21</v>
      </c>
      <c r="N186" s="238" t="s">
        <v>46</v>
      </c>
      <c r="O186" s="86"/>
      <c r="P186" s="239">
        <f>O186*H186</f>
        <v>0</v>
      </c>
      <c r="Q186" s="239">
        <v>0</v>
      </c>
      <c r="R186" s="239">
        <f>Q186*H186</f>
        <v>0</v>
      </c>
      <c r="S186" s="239">
        <v>0</v>
      </c>
      <c r="T186" s="240">
        <f>S186*H186</f>
        <v>0</v>
      </c>
      <c r="U186" s="40"/>
      <c r="V186" s="40"/>
      <c r="W186" s="40"/>
      <c r="X186" s="40"/>
      <c r="Y186" s="40"/>
      <c r="Z186" s="40"/>
      <c r="AA186" s="40"/>
      <c r="AB186" s="40"/>
      <c r="AC186" s="40"/>
      <c r="AD186" s="40"/>
      <c r="AE186" s="40"/>
      <c r="AR186" s="241" t="s">
        <v>2116</v>
      </c>
      <c r="AT186" s="241" t="s">
        <v>261</v>
      </c>
      <c r="AU186" s="241" t="s">
        <v>81</v>
      </c>
      <c r="AY186" s="19" t="s">
        <v>259</v>
      </c>
      <c r="BE186" s="242">
        <f>IF(N186="základní",J186,0)</f>
        <v>0</v>
      </c>
      <c r="BF186" s="242">
        <f>IF(N186="snížená",J186,0)</f>
        <v>0</v>
      </c>
      <c r="BG186" s="242">
        <f>IF(N186="zákl. přenesená",J186,0)</f>
        <v>0</v>
      </c>
      <c r="BH186" s="242">
        <f>IF(N186="sníž. přenesená",J186,0)</f>
        <v>0</v>
      </c>
      <c r="BI186" s="242">
        <f>IF(N186="nulová",J186,0)</f>
        <v>0</v>
      </c>
      <c r="BJ186" s="19" t="s">
        <v>83</v>
      </c>
      <c r="BK186" s="242">
        <f>ROUND(I186*H186,2)</f>
        <v>0</v>
      </c>
      <c r="BL186" s="19" t="s">
        <v>2116</v>
      </c>
      <c r="BM186" s="241" t="s">
        <v>2433</v>
      </c>
    </row>
    <row r="187" s="2" customFormat="1" ht="16.5" customHeight="1">
      <c r="A187" s="40"/>
      <c r="B187" s="41"/>
      <c r="C187" s="230" t="s">
        <v>674</v>
      </c>
      <c r="D187" s="230" t="s">
        <v>261</v>
      </c>
      <c r="E187" s="231" t="s">
        <v>2434</v>
      </c>
      <c r="F187" s="232" t="s">
        <v>2435</v>
      </c>
      <c r="G187" s="233" t="s">
        <v>2115</v>
      </c>
      <c r="H187" s="234">
        <v>80</v>
      </c>
      <c r="I187" s="235"/>
      <c r="J187" s="236">
        <f>ROUND(I187*H187,2)</f>
        <v>0</v>
      </c>
      <c r="K187" s="232" t="s">
        <v>401</v>
      </c>
      <c r="L187" s="46"/>
      <c r="M187" s="237" t="s">
        <v>21</v>
      </c>
      <c r="N187" s="238" t="s">
        <v>46</v>
      </c>
      <c r="O187" s="86"/>
      <c r="P187" s="239">
        <f>O187*H187</f>
        <v>0</v>
      </c>
      <c r="Q187" s="239">
        <v>0</v>
      </c>
      <c r="R187" s="239">
        <f>Q187*H187</f>
        <v>0</v>
      </c>
      <c r="S187" s="239">
        <v>0</v>
      </c>
      <c r="T187" s="240">
        <f>S187*H187</f>
        <v>0</v>
      </c>
      <c r="U187" s="40"/>
      <c r="V187" s="40"/>
      <c r="W187" s="40"/>
      <c r="X187" s="40"/>
      <c r="Y187" s="40"/>
      <c r="Z187" s="40"/>
      <c r="AA187" s="40"/>
      <c r="AB187" s="40"/>
      <c r="AC187" s="40"/>
      <c r="AD187" s="40"/>
      <c r="AE187" s="40"/>
      <c r="AR187" s="241" t="s">
        <v>2116</v>
      </c>
      <c r="AT187" s="241" t="s">
        <v>261</v>
      </c>
      <c r="AU187" s="241" t="s">
        <v>81</v>
      </c>
      <c r="AY187" s="19" t="s">
        <v>259</v>
      </c>
      <c r="BE187" s="242">
        <f>IF(N187="základní",J187,0)</f>
        <v>0</v>
      </c>
      <c r="BF187" s="242">
        <f>IF(N187="snížená",J187,0)</f>
        <v>0</v>
      </c>
      <c r="BG187" s="242">
        <f>IF(N187="zákl. přenesená",J187,0)</f>
        <v>0</v>
      </c>
      <c r="BH187" s="242">
        <f>IF(N187="sníž. přenesená",J187,0)</f>
        <v>0</v>
      </c>
      <c r="BI187" s="242">
        <f>IF(N187="nulová",J187,0)</f>
        <v>0</v>
      </c>
      <c r="BJ187" s="19" t="s">
        <v>83</v>
      </c>
      <c r="BK187" s="242">
        <f>ROUND(I187*H187,2)</f>
        <v>0</v>
      </c>
      <c r="BL187" s="19" t="s">
        <v>2116</v>
      </c>
      <c r="BM187" s="241" t="s">
        <v>2436</v>
      </c>
    </row>
    <row r="188" s="2" customFormat="1" ht="16.5" customHeight="1">
      <c r="A188" s="40"/>
      <c r="B188" s="41"/>
      <c r="C188" s="230" t="s">
        <v>679</v>
      </c>
      <c r="D188" s="230" t="s">
        <v>261</v>
      </c>
      <c r="E188" s="231" t="s">
        <v>2437</v>
      </c>
      <c r="F188" s="232" t="s">
        <v>2438</v>
      </c>
      <c r="G188" s="233" t="s">
        <v>2115</v>
      </c>
      <c r="H188" s="234">
        <v>4</v>
      </c>
      <c r="I188" s="235"/>
      <c r="J188" s="236">
        <f>ROUND(I188*H188,2)</f>
        <v>0</v>
      </c>
      <c r="K188" s="232" t="s">
        <v>401</v>
      </c>
      <c r="L188" s="46"/>
      <c r="M188" s="237" t="s">
        <v>21</v>
      </c>
      <c r="N188" s="238" t="s">
        <v>46</v>
      </c>
      <c r="O188" s="86"/>
      <c r="P188" s="239">
        <f>O188*H188</f>
        <v>0</v>
      </c>
      <c r="Q188" s="239">
        <v>0</v>
      </c>
      <c r="R188" s="239">
        <f>Q188*H188</f>
        <v>0</v>
      </c>
      <c r="S188" s="239">
        <v>0</v>
      </c>
      <c r="T188" s="240">
        <f>S188*H188</f>
        <v>0</v>
      </c>
      <c r="U188" s="40"/>
      <c r="V188" s="40"/>
      <c r="W188" s="40"/>
      <c r="X188" s="40"/>
      <c r="Y188" s="40"/>
      <c r="Z188" s="40"/>
      <c r="AA188" s="40"/>
      <c r="AB188" s="40"/>
      <c r="AC188" s="40"/>
      <c r="AD188" s="40"/>
      <c r="AE188" s="40"/>
      <c r="AR188" s="241" t="s">
        <v>2116</v>
      </c>
      <c r="AT188" s="241" t="s">
        <v>261</v>
      </c>
      <c r="AU188" s="241" t="s">
        <v>81</v>
      </c>
      <c r="AY188" s="19" t="s">
        <v>259</v>
      </c>
      <c r="BE188" s="242">
        <f>IF(N188="základní",J188,0)</f>
        <v>0</v>
      </c>
      <c r="BF188" s="242">
        <f>IF(N188="snížená",J188,0)</f>
        <v>0</v>
      </c>
      <c r="BG188" s="242">
        <f>IF(N188="zákl. přenesená",J188,0)</f>
        <v>0</v>
      </c>
      <c r="BH188" s="242">
        <f>IF(N188="sníž. přenesená",J188,0)</f>
        <v>0</v>
      </c>
      <c r="BI188" s="242">
        <f>IF(N188="nulová",J188,0)</f>
        <v>0</v>
      </c>
      <c r="BJ188" s="19" t="s">
        <v>83</v>
      </c>
      <c r="BK188" s="242">
        <f>ROUND(I188*H188,2)</f>
        <v>0</v>
      </c>
      <c r="BL188" s="19" t="s">
        <v>2116</v>
      </c>
      <c r="BM188" s="241" t="s">
        <v>2439</v>
      </c>
    </row>
    <row r="189" s="2" customFormat="1" ht="16.5" customHeight="1">
      <c r="A189" s="40"/>
      <c r="B189" s="41"/>
      <c r="C189" s="230" t="s">
        <v>694</v>
      </c>
      <c r="D189" s="230" t="s">
        <v>261</v>
      </c>
      <c r="E189" s="231" t="s">
        <v>2440</v>
      </c>
      <c r="F189" s="232" t="s">
        <v>2441</v>
      </c>
      <c r="G189" s="233" t="s">
        <v>2115</v>
      </c>
      <c r="H189" s="234">
        <v>24</v>
      </c>
      <c r="I189" s="235"/>
      <c r="J189" s="236">
        <f>ROUND(I189*H189,2)</f>
        <v>0</v>
      </c>
      <c r="K189" s="232" t="s">
        <v>401</v>
      </c>
      <c r="L189" s="46"/>
      <c r="M189" s="237" t="s">
        <v>21</v>
      </c>
      <c r="N189" s="238" t="s">
        <v>46</v>
      </c>
      <c r="O189" s="86"/>
      <c r="P189" s="239">
        <f>O189*H189</f>
        <v>0</v>
      </c>
      <c r="Q189" s="239">
        <v>0</v>
      </c>
      <c r="R189" s="239">
        <f>Q189*H189</f>
        <v>0</v>
      </c>
      <c r="S189" s="239">
        <v>0</v>
      </c>
      <c r="T189" s="240">
        <f>S189*H189</f>
        <v>0</v>
      </c>
      <c r="U189" s="40"/>
      <c r="V189" s="40"/>
      <c r="W189" s="40"/>
      <c r="X189" s="40"/>
      <c r="Y189" s="40"/>
      <c r="Z189" s="40"/>
      <c r="AA189" s="40"/>
      <c r="AB189" s="40"/>
      <c r="AC189" s="40"/>
      <c r="AD189" s="40"/>
      <c r="AE189" s="40"/>
      <c r="AR189" s="241" t="s">
        <v>2116</v>
      </c>
      <c r="AT189" s="241" t="s">
        <v>261</v>
      </c>
      <c r="AU189" s="241" t="s">
        <v>81</v>
      </c>
      <c r="AY189" s="19" t="s">
        <v>259</v>
      </c>
      <c r="BE189" s="242">
        <f>IF(N189="základní",J189,0)</f>
        <v>0</v>
      </c>
      <c r="BF189" s="242">
        <f>IF(N189="snížená",J189,0)</f>
        <v>0</v>
      </c>
      <c r="BG189" s="242">
        <f>IF(N189="zákl. přenesená",J189,0)</f>
        <v>0</v>
      </c>
      <c r="BH189" s="242">
        <f>IF(N189="sníž. přenesená",J189,0)</f>
        <v>0</v>
      </c>
      <c r="BI189" s="242">
        <f>IF(N189="nulová",J189,0)</f>
        <v>0</v>
      </c>
      <c r="BJ189" s="19" t="s">
        <v>83</v>
      </c>
      <c r="BK189" s="242">
        <f>ROUND(I189*H189,2)</f>
        <v>0</v>
      </c>
      <c r="BL189" s="19" t="s">
        <v>2116</v>
      </c>
      <c r="BM189" s="241" t="s">
        <v>2442</v>
      </c>
    </row>
    <row r="190" s="2" customFormat="1" ht="16.5" customHeight="1">
      <c r="A190" s="40"/>
      <c r="B190" s="41"/>
      <c r="C190" s="230" t="s">
        <v>699</v>
      </c>
      <c r="D190" s="230" t="s">
        <v>261</v>
      </c>
      <c r="E190" s="231" t="s">
        <v>2443</v>
      </c>
      <c r="F190" s="232" t="s">
        <v>2444</v>
      </c>
      <c r="G190" s="233" t="s">
        <v>2115</v>
      </c>
      <c r="H190" s="234">
        <v>10</v>
      </c>
      <c r="I190" s="235"/>
      <c r="J190" s="236">
        <f>ROUND(I190*H190,2)</f>
        <v>0</v>
      </c>
      <c r="K190" s="232" t="s">
        <v>401</v>
      </c>
      <c r="L190" s="46"/>
      <c r="M190" s="237" t="s">
        <v>21</v>
      </c>
      <c r="N190" s="238" t="s">
        <v>46</v>
      </c>
      <c r="O190" s="86"/>
      <c r="P190" s="239">
        <f>O190*H190</f>
        <v>0</v>
      </c>
      <c r="Q190" s="239">
        <v>0</v>
      </c>
      <c r="R190" s="239">
        <f>Q190*H190</f>
        <v>0</v>
      </c>
      <c r="S190" s="239">
        <v>0</v>
      </c>
      <c r="T190" s="240">
        <f>S190*H190</f>
        <v>0</v>
      </c>
      <c r="U190" s="40"/>
      <c r="V190" s="40"/>
      <c r="W190" s="40"/>
      <c r="X190" s="40"/>
      <c r="Y190" s="40"/>
      <c r="Z190" s="40"/>
      <c r="AA190" s="40"/>
      <c r="AB190" s="40"/>
      <c r="AC190" s="40"/>
      <c r="AD190" s="40"/>
      <c r="AE190" s="40"/>
      <c r="AR190" s="241" t="s">
        <v>2116</v>
      </c>
      <c r="AT190" s="241" t="s">
        <v>261</v>
      </c>
      <c r="AU190" s="241" t="s">
        <v>81</v>
      </c>
      <c r="AY190" s="19" t="s">
        <v>259</v>
      </c>
      <c r="BE190" s="242">
        <f>IF(N190="základní",J190,0)</f>
        <v>0</v>
      </c>
      <c r="BF190" s="242">
        <f>IF(N190="snížená",J190,0)</f>
        <v>0</v>
      </c>
      <c r="BG190" s="242">
        <f>IF(N190="zákl. přenesená",J190,0)</f>
        <v>0</v>
      </c>
      <c r="BH190" s="242">
        <f>IF(N190="sníž. přenesená",J190,0)</f>
        <v>0</v>
      </c>
      <c r="BI190" s="242">
        <f>IF(N190="nulová",J190,0)</f>
        <v>0</v>
      </c>
      <c r="BJ190" s="19" t="s">
        <v>83</v>
      </c>
      <c r="BK190" s="242">
        <f>ROUND(I190*H190,2)</f>
        <v>0</v>
      </c>
      <c r="BL190" s="19" t="s">
        <v>2116</v>
      </c>
      <c r="BM190" s="241" t="s">
        <v>2445</v>
      </c>
    </row>
    <row r="191" s="2" customFormat="1" ht="16.5" customHeight="1">
      <c r="A191" s="40"/>
      <c r="B191" s="41"/>
      <c r="C191" s="230" t="s">
        <v>704</v>
      </c>
      <c r="D191" s="230" t="s">
        <v>261</v>
      </c>
      <c r="E191" s="231" t="s">
        <v>2118</v>
      </c>
      <c r="F191" s="232" t="s">
        <v>2119</v>
      </c>
      <c r="G191" s="233" t="s">
        <v>2115</v>
      </c>
      <c r="H191" s="234">
        <v>15</v>
      </c>
      <c r="I191" s="235"/>
      <c r="J191" s="236">
        <f>ROUND(I191*H191,2)</f>
        <v>0</v>
      </c>
      <c r="K191" s="232" t="s">
        <v>401</v>
      </c>
      <c r="L191" s="46"/>
      <c r="M191" s="237" t="s">
        <v>21</v>
      </c>
      <c r="N191" s="238" t="s">
        <v>46</v>
      </c>
      <c r="O191" s="86"/>
      <c r="P191" s="239">
        <f>O191*H191</f>
        <v>0</v>
      </c>
      <c r="Q191" s="239">
        <v>0</v>
      </c>
      <c r="R191" s="239">
        <f>Q191*H191</f>
        <v>0</v>
      </c>
      <c r="S191" s="239">
        <v>0</v>
      </c>
      <c r="T191" s="240">
        <f>S191*H191</f>
        <v>0</v>
      </c>
      <c r="U191" s="40"/>
      <c r="V191" s="40"/>
      <c r="W191" s="40"/>
      <c r="X191" s="40"/>
      <c r="Y191" s="40"/>
      <c r="Z191" s="40"/>
      <c r="AA191" s="40"/>
      <c r="AB191" s="40"/>
      <c r="AC191" s="40"/>
      <c r="AD191" s="40"/>
      <c r="AE191" s="40"/>
      <c r="AR191" s="241" t="s">
        <v>2116</v>
      </c>
      <c r="AT191" s="241" t="s">
        <v>261</v>
      </c>
      <c r="AU191" s="241" t="s">
        <v>81</v>
      </c>
      <c r="AY191" s="19" t="s">
        <v>259</v>
      </c>
      <c r="BE191" s="242">
        <f>IF(N191="základní",J191,0)</f>
        <v>0</v>
      </c>
      <c r="BF191" s="242">
        <f>IF(N191="snížená",J191,0)</f>
        <v>0</v>
      </c>
      <c r="BG191" s="242">
        <f>IF(N191="zákl. přenesená",J191,0)</f>
        <v>0</v>
      </c>
      <c r="BH191" s="242">
        <f>IF(N191="sníž. přenesená",J191,0)</f>
        <v>0</v>
      </c>
      <c r="BI191" s="242">
        <f>IF(N191="nulová",J191,0)</f>
        <v>0</v>
      </c>
      <c r="BJ191" s="19" t="s">
        <v>83</v>
      </c>
      <c r="BK191" s="242">
        <f>ROUND(I191*H191,2)</f>
        <v>0</v>
      </c>
      <c r="BL191" s="19" t="s">
        <v>2116</v>
      </c>
      <c r="BM191" s="241" t="s">
        <v>2446</v>
      </c>
    </row>
    <row r="192" s="2" customFormat="1" ht="16.5" customHeight="1">
      <c r="A192" s="40"/>
      <c r="B192" s="41"/>
      <c r="C192" s="230" t="s">
        <v>709</v>
      </c>
      <c r="D192" s="230" t="s">
        <v>261</v>
      </c>
      <c r="E192" s="231" t="s">
        <v>2447</v>
      </c>
      <c r="F192" s="232" t="s">
        <v>2448</v>
      </c>
      <c r="G192" s="233" t="s">
        <v>2115</v>
      </c>
      <c r="H192" s="234">
        <v>5</v>
      </c>
      <c r="I192" s="235"/>
      <c r="J192" s="236">
        <f>ROUND(I192*H192,2)</f>
        <v>0</v>
      </c>
      <c r="K192" s="232" t="s">
        <v>401</v>
      </c>
      <c r="L192" s="46"/>
      <c r="M192" s="237" t="s">
        <v>21</v>
      </c>
      <c r="N192" s="238" t="s">
        <v>46</v>
      </c>
      <c r="O192" s="86"/>
      <c r="P192" s="239">
        <f>O192*H192</f>
        <v>0</v>
      </c>
      <c r="Q192" s="239">
        <v>0</v>
      </c>
      <c r="R192" s="239">
        <f>Q192*H192</f>
        <v>0</v>
      </c>
      <c r="S192" s="239">
        <v>0</v>
      </c>
      <c r="T192" s="240">
        <f>S192*H192</f>
        <v>0</v>
      </c>
      <c r="U192" s="40"/>
      <c r="V192" s="40"/>
      <c r="W192" s="40"/>
      <c r="X192" s="40"/>
      <c r="Y192" s="40"/>
      <c r="Z192" s="40"/>
      <c r="AA192" s="40"/>
      <c r="AB192" s="40"/>
      <c r="AC192" s="40"/>
      <c r="AD192" s="40"/>
      <c r="AE192" s="40"/>
      <c r="AR192" s="241" t="s">
        <v>2116</v>
      </c>
      <c r="AT192" s="241" t="s">
        <v>261</v>
      </c>
      <c r="AU192" s="241" t="s">
        <v>81</v>
      </c>
      <c r="AY192" s="19" t="s">
        <v>259</v>
      </c>
      <c r="BE192" s="242">
        <f>IF(N192="základní",J192,0)</f>
        <v>0</v>
      </c>
      <c r="BF192" s="242">
        <f>IF(N192="snížená",J192,0)</f>
        <v>0</v>
      </c>
      <c r="BG192" s="242">
        <f>IF(N192="zákl. přenesená",J192,0)</f>
        <v>0</v>
      </c>
      <c r="BH192" s="242">
        <f>IF(N192="sníž. přenesená",J192,0)</f>
        <v>0</v>
      </c>
      <c r="BI192" s="242">
        <f>IF(N192="nulová",J192,0)</f>
        <v>0</v>
      </c>
      <c r="BJ192" s="19" t="s">
        <v>83</v>
      </c>
      <c r="BK192" s="242">
        <f>ROUND(I192*H192,2)</f>
        <v>0</v>
      </c>
      <c r="BL192" s="19" t="s">
        <v>2116</v>
      </c>
      <c r="BM192" s="241" t="s">
        <v>2449</v>
      </c>
    </row>
    <row r="193" s="2" customFormat="1" ht="33" customHeight="1">
      <c r="A193" s="40"/>
      <c r="B193" s="41"/>
      <c r="C193" s="230" t="s">
        <v>715</v>
      </c>
      <c r="D193" s="230" t="s">
        <v>261</v>
      </c>
      <c r="E193" s="231" t="s">
        <v>2127</v>
      </c>
      <c r="F193" s="232" t="s">
        <v>2128</v>
      </c>
      <c r="G193" s="233" t="s">
        <v>2115</v>
      </c>
      <c r="H193" s="234">
        <v>120</v>
      </c>
      <c r="I193" s="235"/>
      <c r="J193" s="236">
        <f>ROUND(I193*H193,2)</f>
        <v>0</v>
      </c>
      <c r="K193" s="232" t="s">
        <v>265</v>
      </c>
      <c r="L193" s="46"/>
      <c r="M193" s="306" t="s">
        <v>21</v>
      </c>
      <c r="N193" s="307" t="s">
        <v>46</v>
      </c>
      <c r="O193" s="303"/>
      <c r="P193" s="308">
        <f>O193*H193</f>
        <v>0</v>
      </c>
      <c r="Q193" s="308">
        <v>0</v>
      </c>
      <c r="R193" s="308">
        <f>Q193*H193</f>
        <v>0</v>
      </c>
      <c r="S193" s="308">
        <v>0</v>
      </c>
      <c r="T193" s="309">
        <f>S193*H193</f>
        <v>0</v>
      </c>
      <c r="U193" s="40"/>
      <c r="V193" s="40"/>
      <c r="W193" s="40"/>
      <c r="X193" s="40"/>
      <c r="Y193" s="40"/>
      <c r="Z193" s="40"/>
      <c r="AA193" s="40"/>
      <c r="AB193" s="40"/>
      <c r="AC193" s="40"/>
      <c r="AD193" s="40"/>
      <c r="AE193" s="40"/>
      <c r="AR193" s="241" t="s">
        <v>2116</v>
      </c>
      <c r="AT193" s="241" t="s">
        <v>261</v>
      </c>
      <c r="AU193" s="241" t="s">
        <v>81</v>
      </c>
      <c r="AY193" s="19" t="s">
        <v>259</v>
      </c>
      <c r="BE193" s="242">
        <f>IF(N193="základní",J193,0)</f>
        <v>0</v>
      </c>
      <c r="BF193" s="242">
        <f>IF(N193="snížená",J193,0)</f>
        <v>0</v>
      </c>
      <c r="BG193" s="242">
        <f>IF(N193="zákl. přenesená",J193,0)</f>
        <v>0</v>
      </c>
      <c r="BH193" s="242">
        <f>IF(N193="sníž. přenesená",J193,0)</f>
        <v>0</v>
      </c>
      <c r="BI193" s="242">
        <f>IF(N193="nulová",J193,0)</f>
        <v>0</v>
      </c>
      <c r="BJ193" s="19" t="s">
        <v>83</v>
      </c>
      <c r="BK193" s="242">
        <f>ROUND(I193*H193,2)</f>
        <v>0</v>
      </c>
      <c r="BL193" s="19" t="s">
        <v>2116</v>
      </c>
      <c r="BM193" s="241" t="s">
        <v>2450</v>
      </c>
    </row>
    <row r="194" s="2" customFormat="1" ht="6.96" customHeight="1">
      <c r="A194" s="40"/>
      <c r="B194" s="61"/>
      <c r="C194" s="62"/>
      <c r="D194" s="62"/>
      <c r="E194" s="62"/>
      <c r="F194" s="62"/>
      <c r="G194" s="62"/>
      <c r="H194" s="62"/>
      <c r="I194" s="179"/>
      <c r="J194" s="62"/>
      <c r="K194" s="62"/>
      <c r="L194" s="46"/>
      <c r="M194" s="40"/>
      <c r="O194" s="40"/>
      <c r="P194" s="40"/>
      <c r="Q194" s="40"/>
      <c r="R194" s="40"/>
      <c r="S194" s="40"/>
      <c r="T194" s="40"/>
      <c r="U194" s="40"/>
      <c r="V194" s="40"/>
      <c r="W194" s="40"/>
      <c r="X194" s="40"/>
      <c r="Y194" s="40"/>
      <c r="Z194" s="40"/>
      <c r="AA194" s="40"/>
      <c r="AB194" s="40"/>
      <c r="AC194" s="40"/>
      <c r="AD194" s="40"/>
      <c r="AE194" s="40"/>
    </row>
  </sheetData>
  <sheetProtection sheet="1" autoFilter="0" formatColumns="0" formatRows="0" objects="1" scenarios="1" spinCount="100000" saltValue="oOecJ1ntkdHmRjZsBKbdkeRxKCJoiQ9xoQhZijyxHhd5kjHlSfnu9ohT+Ymtt0dzlAfDBTIzWMLZaMbqYRFm6Q==" hashValue="FZW7Zi/YB2YLdnGCec289M2GSiHHUWXJZTDyLl6FaDVQ1PvgT7AGvRGTM9lpsVgulm7yEUEPr6jZ/yeosdc96w==" algorithmName="SHA-512" password="CC35"/>
  <autoFilter ref="C91:K193"/>
  <mergeCells count="12">
    <mergeCell ref="E7:H7"/>
    <mergeCell ref="E9:H9"/>
    <mergeCell ref="E11:H11"/>
    <mergeCell ref="E20:H20"/>
    <mergeCell ref="E29:H29"/>
    <mergeCell ref="E50:H50"/>
    <mergeCell ref="E52:H52"/>
    <mergeCell ref="E54:H54"/>
    <mergeCell ref="E80:H80"/>
    <mergeCell ref="E82:H82"/>
    <mergeCell ref="E84:H8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107</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2451</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1806</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2452</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ROUND(J91,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ROUND((SUM(BE91:BE131)),  2)</f>
        <v>0</v>
      </c>
      <c r="G37" s="40"/>
      <c r="H37" s="40"/>
      <c r="I37" s="168">
        <v>0.20999999999999999</v>
      </c>
      <c r="J37" s="167">
        <f>ROUND(((SUM(BE91:BE131))*I37),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ROUND((SUM(BF91:BF131)),  2)</f>
        <v>0</v>
      </c>
      <c r="G38" s="40"/>
      <c r="H38" s="40"/>
      <c r="I38" s="168">
        <v>0.14999999999999999</v>
      </c>
      <c r="J38" s="167">
        <f>ROUND(((SUM(BF91:BF131))*I38),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ROUND((SUM(BG91:BG131)),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ROUND((SUM(BH91:BH131)),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ROUND((SUM(BI91:BI131)),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2451</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1806</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SO-01.4.1 - Elektro</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J91</f>
        <v>0</v>
      </c>
      <c r="K67" s="42"/>
      <c r="L67" s="151"/>
      <c r="S67" s="40"/>
      <c r="T67" s="40"/>
      <c r="U67" s="40"/>
      <c r="V67" s="40"/>
      <c r="W67" s="40"/>
      <c r="X67" s="40"/>
      <c r="Y67" s="40"/>
      <c r="Z67" s="40"/>
      <c r="AA67" s="40"/>
      <c r="AB67" s="40"/>
      <c r="AC67" s="40"/>
      <c r="AD67" s="40"/>
      <c r="AE67" s="40"/>
      <c r="AU67" s="19" t="s">
        <v>218</v>
      </c>
    </row>
    <row r="68" s="2" customFormat="1" ht="21.84" customHeight="1">
      <c r="A68" s="40"/>
      <c r="B68" s="41"/>
      <c r="C68" s="42"/>
      <c r="D68" s="42"/>
      <c r="E68" s="42"/>
      <c r="F68" s="42"/>
      <c r="G68" s="42"/>
      <c r="H68" s="42"/>
      <c r="I68" s="150"/>
      <c r="J68" s="42"/>
      <c r="K68" s="42"/>
      <c r="L68" s="151"/>
      <c r="S68" s="40"/>
      <c r="T68" s="40"/>
      <c r="U68" s="40"/>
      <c r="V68" s="40"/>
      <c r="W68" s="40"/>
      <c r="X68" s="40"/>
      <c r="Y68" s="40"/>
      <c r="Z68" s="40"/>
      <c r="AA68" s="40"/>
      <c r="AB68" s="40"/>
      <c r="AC68" s="40"/>
      <c r="AD68" s="40"/>
      <c r="AE68" s="40"/>
    </row>
    <row r="69" s="2" customFormat="1" ht="6.96" customHeight="1">
      <c r="A69" s="40"/>
      <c r="B69" s="61"/>
      <c r="C69" s="62"/>
      <c r="D69" s="62"/>
      <c r="E69" s="62"/>
      <c r="F69" s="62"/>
      <c r="G69" s="62"/>
      <c r="H69" s="62"/>
      <c r="I69" s="179"/>
      <c r="J69" s="62"/>
      <c r="K69" s="62"/>
      <c r="L69" s="151"/>
      <c r="S69" s="40"/>
      <c r="T69" s="40"/>
      <c r="U69" s="40"/>
      <c r="V69" s="40"/>
      <c r="W69" s="40"/>
      <c r="X69" s="40"/>
      <c r="Y69" s="40"/>
      <c r="Z69" s="40"/>
      <c r="AA69" s="40"/>
      <c r="AB69" s="40"/>
      <c r="AC69" s="40"/>
      <c r="AD69" s="40"/>
      <c r="AE69" s="40"/>
    </row>
    <row r="73" s="2" customFormat="1" ht="6.96" customHeight="1">
      <c r="A73" s="40"/>
      <c r="B73" s="63"/>
      <c r="C73" s="64"/>
      <c r="D73" s="64"/>
      <c r="E73" s="64"/>
      <c r="F73" s="64"/>
      <c r="G73" s="64"/>
      <c r="H73" s="64"/>
      <c r="I73" s="182"/>
      <c r="J73" s="64"/>
      <c r="K73" s="64"/>
      <c r="L73" s="151"/>
      <c r="S73" s="40"/>
      <c r="T73" s="40"/>
      <c r="U73" s="40"/>
      <c r="V73" s="40"/>
      <c r="W73" s="40"/>
      <c r="X73" s="40"/>
      <c r="Y73" s="40"/>
      <c r="Z73" s="40"/>
      <c r="AA73" s="40"/>
      <c r="AB73" s="40"/>
      <c r="AC73" s="40"/>
      <c r="AD73" s="40"/>
      <c r="AE73" s="40"/>
    </row>
    <row r="74" s="2" customFormat="1" ht="24.96" customHeight="1">
      <c r="A74" s="40"/>
      <c r="B74" s="41"/>
      <c r="C74" s="25" t="s">
        <v>244</v>
      </c>
      <c r="D74" s="42"/>
      <c r="E74" s="42"/>
      <c r="F74" s="42"/>
      <c r="G74" s="42"/>
      <c r="H74" s="42"/>
      <c r="I74" s="150"/>
      <c r="J74" s="42"/>
      <c r="K74" s="42"/>
      <c r="L74" s="151"/>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150"/>
      <c r="J75" s="42"/>
      <c r="K75" s="42"/>
      <c r="L75" s="151"/>
      <c r="S75" s="40"/>
      <c r="T75" s="40"/>
      <c r="U75" s="40"/>
      <c r="V75" s="40"/>
      <c r="W75" s="40"/>
      <c r="X75" s="40"/>
      <c r="Y75" s="40"/>
      <c r="Z75" s="40"/>
      <c r="AA75" s="40"/>
      <c r="AB75" s="40"/>
      <c r="AC75" s="40"/>
      <c r="AD75" s="40"/>
      <c r="AE75" s="40"/>
    </row>
    <row r="76" s="2" customFormat="1" ht="12" customHeight="1">
      <c r="A76" s="40"/>
      <c r="B76" s="41"/>
      <c r="C76" s="34" t="s">
        <v>16</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16.5" customHeight="1">
      <c r="A77" s="40"/>
      <c r="B77" s="41"/>
      <c r="C77" s="42"/>
      <c r="D77" s="42"/>
      <c r="E77" s="183" t="str">
        <f>E7</f>
        <v>SEN a stavební úpravy objektu občanského vybavení č.p. 37</v>
      </c>
      <c r="F77" s="34"/>
      <c r="G77" s="34"/>
      <c r="H77" s="34"/>
      <c r="I77" s="150"/>
      <c r="J77" s="42"/>
      <c r="K77" s="42"/>
      <c r="L77" s="151"/>
      <c r="S77" s="40"/>
      <c r="T77" s="40"/>
      <c r="U77" s="40"/>
      <c r="V77" s="40"/>
      <c r="W77" s="40"/>
      <c r="X77" s="40"/>
      <c r="Y77" s="40"/>
      <c r="Z77" s="40"/>
      <c r="AA77" s="40"/>
      <c r="AB77" s="40"/>
      <c r="AC77" s="40"/>
      <c r="AD77" s="40"/>
      <c r="AE77" s="40"/>
    </row>
    <row r="78" s="1" customFormat="1" ht="12" customHeight="1">
      <c r="B78" s="23"/>
      <c r="C78" s="34" t="s">
        <v>166</v>
      </c>
      <c r="D78" s="24"/>
      <c r="E78" s="24"/>
      <c r="F78" s="24"/>
      <c r="G78" s="24"/>
      <c r="H78" s="24"/>
      <c r="I78" s="141"/>
      <c r="J78" s="24"/>
      <c r="K78" s="24"/>
      <c r="L78" s="22"/>
    </row>
    <row r="79" s="1" customFormat="1" ht="16.5" customHeight="1">
      <c r="B79" s="23"/>
      <c r="C79" s="24"/>
      <c r="D79" s="24"/>
      <c r="E79" s="183" t="s">
        <v>170</v>
      </c>
      <c r="F79" s="24"/>
      <c r="G79" s="24"/>
      <c r="H79" s="24"/>
      <c r="I79" s="141"/>
      <c r="J79" s="24"/>
      <c r="K79" s="24"/>
      <c r="L79" s="22"/>
    </row>
    <row r="80" s="1" customFormat="1" ht="12" customHeight="1">
      <c r="B80" s="23"/>
      <c r="C80" s="34" t="s">
        <v>174</v>
      </c>
      <c r="D80" s="24"/>
      <c r="E80" s="24"/>
      <c r="F80" s="24"/>
      <c r="G80" s="24"/>
      <c r="H80" s="24"/>
      <c r="I80" s="141"/>
      <c r="J80" s="24"/>
      <c r="K80" s="24"/>
      <c r="L80" s="22"/>
    </row>
    <row r="81" s="2" customFormat="1" ht="16.5" customHeight="1">
      <c r="A81" s="40"/>
      <c r="B81" s="41"/>
      <c r="C81" s="42"/>
      <c r="D81" s="42"/>
      <c r="E81" s="305" t="s">
        <v>2451</v>
      </c>
      <c r="F81" s="42"/>
      <c r="G81" s="42"/>
      <c r="H81" s="42"/>
      <c r="I81" s="150"/>
      <c r="J81" s="42"/>
      <c r="K81" s="42"/>
      <c r="L81" s="151"/>
      <c r="S81" s="40"/>
      <c r="T81" s="40"/>
      <c r="U81" s="40"/>
      <c r="V81" s="40"/>
      <c r="W81" s="40"/>
      <c r="X81" s="40"/>
      <c r="Y81" s="40"/>
      <c r="Z81" s="40"/>
      <c r="AA81" s="40"/>
      <c r="AB81" s="40"/>
      <c r="AC81" s="40"/>
      <c r="AD81" s="40"/>
      <c r="AE81" s="40"/>
    </row>
    <row r="82" s="2" customFormat="1" ht="12" customHeight="1">
      <c r="A82" s="40"/>
      <c r="B82" s="41"/>
      <c r="C82" s="34" t="s">
        <v>1806</v>
      </c>
      <c r="D82" s="42"/>
      <c r="E82" s="42"/>
      <c r="F82" s="42"/>
      <c r="G82" s="42"/>
      <c r="H82" s="42"/>
      <c r="I82" s="150"/>
      <c r="J82" s="42"/>
      <c r="K82" s="42"/>
      <c r="L82" s="151"/>
      <c r="S82" s="40"/>
      <c r="T82" s="40"/>
      <c r="U82" s="40"/>
      <c r="V82" s="40"/>
      <c r="W82" s="40"/>
      <c r="X82" s="40"/>
      <c r="Y82" s="40"/>
      <c r="Z82" s="40"/>
      <c r="AA82" s="40"/>
      <c r="AB82" s="40"/>
      <c r="AC82" s="40"/>
      <c r="AD82" s="40"/>
      <c r="AE82" s="40"/>
    </row>
    <row r="83" s="2" customFormat="1" ht="16.5" customHeight="1">
      <c r="A83" s="40"/>
      <c r="B83" s="41"/>
      <c r="C83" s="42"/>
      <c r="D83" s="42"/>
      <c r="E83" s="71" t="str">
        <f>E13</f>
        <v>SO-01.4.1 - Elektro</v>
      </c>
      <c r="F83" s="42"/>
      <c r="G83" s="42"/>
      <c r="H83" s="42"/>
      <c r="I83" s="150"/>
      <c r="J83" s="42"/>
      <c r="K83" s="42"/>
      <c r="L83" s="151"/>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2" customHeight="1">
      <c r="A85" s="40"/>
      <c r="B85" s="41"/>
      <c r="C85" s="34" t="s">
        <v>22</v>
      </c>
      <c r="D85" s="42"/>
      <c r="E85" s="42"/>
      <c r="F85" s="29" t="str">
        <f>F16</f>
        <v>Libkovice 37</v>
      </c>
      <c r="G85" s="42"/>
      <c r="H85" s="42"/>
      <c r="I85" s="153" t="s">
        <v>24</v>
      </c>
      <c r="J85" s="74" t="str">
        <f>IF(J16="","",J16)</f>
        <v>7. 10. 2019</v>
      </c>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25.65" customHeight="1">
      <c r="A87" s="40"/>
      <c r="B87" s="41"/>
      <c r="C87" s="34" t="s">
        <v>26</v>
      </c>
      <c r="D87" s="42"/>
      <c r="E87" s="42"/>
      <c r="F87" s="29" t="str">
        <f>E19</f>
        <v>Obec Libkovice</v>
      </c>
      <c r="G87" s="42"/>
      <c r="H87" s="42"/>
      <c r="I87" s="153" t="s">
        <v>32</v>
      </c>
      <c r="J87" s="38" t="str">
        <f>E25</f>
        <v>SONETBUILDING s.r.o</v>
      </c>
      <c r="K87" s="42"/>
      <c r="L87" s="151"/>
      <c r="S87" s="40"/>
      <c r="T87" s="40"/>
      <c r="U87" s="40"/>
      <c r="V87" s="40"/>
      <c r="W87" s="40"/>
      <c r="X87" s="40"/>
      <c r="Y87" s="40"/>
      <c r="Z87" s="40"/>
      <c r="AA87" s="40"/>
      <c r="AB87" s="40"/>
      <c r="AC87" s="40"/>
      <c r="AD87" s="40"/>
      <c r="AE87" s="40"/>
    </row>
    <row r="88" s="2" customFormat="1" ht="15.15" customHeight="1">
      <c r="A88" s="40"/>
      <c r="B88" s="41"/>
      <c r="C88" s="34" t="s">
        <v>30</v>
      </c>
      <c r="D88" s="42"/>
      <c r="E88" s="42"/>
      <c r="F88" s="29" t="str">
        <f>IF(E22="","",E22)</f>
        <v>Vyplň údaj</v>
      </c>
      <c r="G88" s="42"/>
      <c r="H88" s="42"/>
      <c r="I88" s="153" t="s">
        <v>35</v>
      </c>
      <c r="J88" s="38" t="str">
        <f>E28</f>
        <v>Toman Martin</v>
      </c>
      <c r="K88" s="42"/>
      <c r="L88" s="151"/>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150"/>
      <c r="J89" s="42"/>
      <c r="K89" s="42"/>
      <c r="L89" s="151"/>
      <c r="S89" s="40"/>
      <c r="T89" s="40"/>
      <c r="U89" s="40"/>
      <c r="V89" s="40"/>
      <c r="W89" s="40"/>
      <c r="X89" s="40"/>
      <c r="Y89" s="40"/>
      <c r="Z89" s="40"/>
      <c r="AA89" s="40"/>
      <c r="AB89" s="40"/>
      <c r="AC89" s="40"/>
      <c r="AD89" s="40"/>
      <c r="AE89" s="40"/>
    </row>
    <row r="90" s="11" customFormat="1" ht="29.28" customHeight="1">
      <c r="A90" s="202"/>
      <c r="B90" s="203"/>
      <c r="C90" s="204" t="s">
        <v>245</v>
      </c>
      <c r="D90" s="205" t="s">
        <v>59</v>
      </c>
      <c r="E90" s="205" t="s">
        <v>55</v>
      </c>
      <c r="F90" s="205" t="s">
        <v>56</v>
      </c>
      <c r="G90" s="205" t="s">
        <v>246</v>
      </c>
      <c r="H90" s="205" t="s">
        <v>247</v>
      </c>
      <c r="I90" s="206" t="s">
        <v>248</v>
      </c>
      <c r="J90" s="205" t="s">
        <v>217</v>
      </c>
      <c r="K90" s="207" t="s">
        <v>249</v>
      </c>
      <c r="L90" s="208"/>
      <c r="M90" s="94" t="s">
        <v>21</v>
      </c>
      <c r="N90" s="95" t="s">
        <v>44</v>
      </c>
      <c r="O90" s="95" t="s">
        <v>250</v>
      </c>
      <c r="P90" s="95" t="s">
        <v>251</v>
      </c>
      <c r="Q90" s="95" t="s">
        <v>252</v>
      </c>
      <c r="R90" s="95" t="s">
        <v>253</v>
      </c>
      <c r="S90" s="95" t="s">
        <v>254</v>
      </c>
      <c r="T90" s="96" t="s">
        <v>255</v>
      </c>
      <c r="U90" s="202"/>
      <c r="V90" s="202"/>
      <c r="W90" s="202"/>
      <c r="X90" s="202"/>
      <c r="Y90" s="202"/>
      <c r="Z90" s="202"/>
      <c r="AA90" s="202"/>
      <c r="AB90" s="202"/>
      <c r="AC90" s="202"/>
      <c r="AD90" s="202"/>
      <c r="AE90" s="202"/>
    </row>
    <row r="91" s="2" customFormat="1" ht="22.8" customHeight="1">
      <c r="A91" s="40"/>
      <c r="B91" s="41"/>
      <c r="C91" s="101" t="s">
        <v>256</v>
      </c>
      <c r="D91" s="42"/>
      <c r="E91" s="42"/>
      <c r="F91" s="42"/>
      <c r="G91" s="42"/>
      <c r="H91" s="42"/>
      <c r="I91" s="150"/>
      <c r="J91" s="209">
        <f>BK91</f>
        <v>0</v>
      </c>
      <c r="K91" s="42"/>
      <c r="L91" s="46"/>
      <c r="M91" s="97"/>
      <c r="N91" s="210"/>
      <c r="O91" s="98"/>
      <c r="P91" s="211">
        <f>SUM(P92:P131)</f>
        <v>0</v>
      </c>
      <c r="Q91" s="98"/>
      <c r="R91" s="211">
        <f>SUM(R92:R131)</f>
        <v>0</v>
      </c>
      <c r="S91" s="98"/>
      <c r="T91" s="212">
        <f>SUM(T92:T131)</f>
        <v>0</v>
      </c>
      <c r="U91" s="40"/>
      <c r="V91" s="40"/>
      <c r="W91" s="40"/>
      <c r="X91" s="40"/>
      <c r="Y91" s="40"/>
      <c r="Z91" s="40"/>
      <c r="AA91" s="40"/>
      <c r="AB91" s="40"/>
      <c r="AC91" s="40"/>
      <c r="AD91" s="40"/>
      <c r="AE91" s="40"/>
      <c r="AT91" s="19" t="s">
        <v>73</v>
      </c>
      <c r="AU91" s="19" t="s">
        <v>218</v>
      </c>
      <c r="BK91" s="213">
        <f>SUM(BK92:BK131)</f>
        <v>0</v>
      </c>
    </row>
    <row r="92" s="2" customFormat="1" ht="21.75" customHeight="1">
      <c r="A92" s="40"/>
      <c r="B92" s="41"/>
      <c r="C92" s="230" t="s">
        <v>81</v>
      </c>
      <c r="D92" s="230" t="s">
        <v>261</v>
      </c>
      <c r="E92" s="231" t="s">
        <v>2453</v>
      </c>
      <c r="F92" s="232" t="s">
        <v>2454</v>
      </c>
      <c r="G92" s="233" t="s">
        <v>427</v>
      </c>
      <c r="H92" s="234">
        <v>1</v>
      </c>
      <c r="I92" s="235"/>
      <c r="J92" s="236">
        <f>ROUND(I92*H92,2)</f>
        <v>0</v>
      </c>
      <c r="K92" s="232" t="s">
        <v>401</v>
      </c>
      <c r="L92" s="46"/>
      <c r="M92" s="237" t="s">
        <v>21</v>
      </c>
      <c r="N92" s="238" t="s">
        <v>46</v>
      </c>
      <c r="O92" s="86"/>
      <c r="P92" s="239">
        <f>O92*H92</f>
        <v>0</v>
      </c>
      <c r="Q92" s="239">
        <v>0</v>
      </c>
      <c r="R92" s="239">
        <f>Q92*H92</f>
        <v>0</v>
      </c>
      <c r="S92" s="239">
        <v>0</v>
      </c>
      <c r="T92" s="240">
        <f>S92*H92</f>
        <v>0</v>
      </c>
      <c r="U92" s="40"/>
      <c r="V92" s="40"/>
      <c r="W92" s="40"/>
      <c r="X92" s="40"/>
      <c r="Y92" s="40"/>
      <c r="Z92" s="40"/>
      <c r="AA92" s="40"/>
      <c r="AB92" s="40"/>
      <c r="AC92" s="40"/>
      <c r="AD92" s="40"/>
      <c r="AE92" s="40"/>
      <c r="AR92" s="241" t="s">
        <v>266</v>
      </c>
      <c r="AT92" s="241" t="s">
        <v>261</v>
      </c>
      <c r="AU92" s="241" t="s">
        <v>74</v>
      </c>
      <c r="AY92" s="19" t="s">
        <v>259</v>
      </c>
      <c r="BE92" s="242">
        <f>IF(N92="základní",J92,0)</f>
        <v>0</v>
      </c>
      <c r="BF92" s="242">
        <f>IF(N92="snížená",J92,0)</f>
        <v>0</v>
      </c>
      <c r="BG92" s="242">
        <f>IF(N92="zákl. přenesená",J92,0)</f>
        <v>0</v>
      </c>
      <c r="BH92" s="242">
        <f>IF(N92="sníž. přenesená",J92,0)</f>
        <v>0</v>
      </c>
      <c r="BI92" s="242">
        <f>IF(N92="nulová",J92,0)</f>
        <v>0</v>
      </c>
      <c r="BJ92" s="19" t="s">
        <v>83</v>
      </c>
      <c r="BK92" s="242">
        <f>ROUND(I92*H92,2)</f>
        <v>0</v>
      </c>
      <c r="BL92" s="19" t="s">
        <v>266</v>
      </c>
      <c r="BM92" s="241" t="s">
        <v>2455</v>
      </c>
    </row>
    <row r="93" s="2" customFormat="1" ht="16.5" customHeight="1">
      <c r="A93" s="40"/>
      <c r="B93" s="41"/>
      <c r="C93" s="230" t="s">
        <v>83</v>
      </c>
      <c r="D93" s="230" t="s">
        <v>261</v>
      </c>
      <c r="E93" s="231" t="s">
        <v>2456</v>
      </c>
      <c r="F93" s="232" t="s">
        <v>2457</v>
      </c>
      <c r="G93" s="233" t="s">
        <v>1716</v>
      </c>
      <c r="H93" s="234">
        <v>70</v>
      </c>
      <c r="I93" s="235"/>
      <c r="J93" s="236">
        <f>ROUND(I93*H93,2)</f>
        <v>0</v>
      </c>
      <c r="K93" s="232" t="s">
        <v>401</v>
      </c>
      <c r="L93" s="46"/>
      <c r="M93" s="237" t="s">
        <v>21</v>
      </c>
      <c r="N93" s="238" t="s">
        <v>46</v>
      </c>
      <c r="O93" s="86"/>
      <c r="P93" s="239">
        <f>O93*H93</f>
        <v>0</v>
      </c>
      <c r="Q93" s="239">
        <v>0</v>
      </c>
      <c r="R93" s="239">
        <f>Q93*H93</f>
        <v>0</v>
      </c>
      <c r="S93" s="239">
        <v>0</v>
      </c>
      <c r="T93" s="240">
        <f>S93*H93</f>
        <v>0</v>
      </c>
      <c r="U93" s="40"/>
      <c r="V93" s="40"/>
      <c r="W93" s="40"/>
      <c r="X93" s="40"/>
      <c r="Y93" s="40"/>
      <c r="Z93" s="40"/>
      <c r="AA93" s="40"/>
      <c r="AB93" s="40"/>
      <c r="AC93" s="40"/>
      <c r="AD93" s="40"/>
      <c r="AE93" s="40"/>
      <c r="AR93" s="241" t="s">
        <v>266</v>
      </c>
      <c r="AT93" s="241" t="s">
        <v>261</v>
      </c>
      <c r="AU93" s="241" t="s">
        <v>74</v>
      </c>
      <c r="AY93" s="19" t="s">
        <v>259</v>
      </c>
      <c r="BE93" s="242">
        <f>IF(N93="základní",J93,0)</f>
        <v>0</v>
      </c>
      <c r="BF93" s="242">
        <f>IF(N93="snížená",J93,0)</f>
        <v>0</v>
      </c>
      <c r="BG93" s="242">
        <f>IF(N93="zákl. přenesená",J93,0)</f>
        <v>0</v>
      </c>
      <c r="BH93" s="242">
        <f>IF(N93="sníž. přenesená",J93,0)</f>
        <v>0</v>
      </c>
      <c r="BI93" s="242">
        <f>IF(N93="nulová",J93,0)</f>
        <v>0</v>
      </c>
      <c r="BJ93" s="19" t="s">
        <v>83</v>
      </c>
      <c r="BK93" s="242">
        <f>ROUND(I93*H93,2)</f>
        <v>0</v>
      </c>
      <c r="BL93" s="19" t="s">
        <v>266</v>
      </c>
      <c r="BM93" s="241" t="s">
        <v>266</v>
      </c>
    </row>
    <row r="94" s="2" customFormat="1" ht="21.75" customHeight="1">
      <c r="A94" s="40"/>
      <c r="B94" s="41"/>
      <c r="C94" s="230" t="s">
        <v>94</v>
      </c>
      <c r="D94" s="230" t="s">
        <v>261</v>
      </c>
      <c r="E94" s="231" t="s">
        <v>2458</v>
      </c>
      <c r="F94" s="232" t="s">
        <v>2459</v>
      </c>
      <c r="G94" s="233" t="s">
        <v>1716</v>
      </c>
      <c r="H94" s="234">
        <v>130</v>
      </c>
      <c r="I94" s="235"/>
      <c r="J94" s="236">
        <f>ROUND(I94*H94,2)</f>
        <v>0</v>
      </c>
      <c r="K94" s="232" t="s">
        <v>401</v>
      </c>
      <c r="L94" s="46"/>
      <c r="M94" s="237" t="s">
        <v>21</v>
      </c>
      <c r="N94" s="238" t="s">
        <v>46</v>
      </c>
      <c r="O94" s="86"/>
      <c r="P94" s="239">
        <f>O94*H94</f>
        <v>0</v>
      </c>
      <c r="Q94" s="239">
        <v>0</v>
      </c>
      <c r="R94" s="239">
        <f>Q94*H94</f>
        <v>0</v>
      </c>
      <c r="S94" s="239">
        <v>0</v>
      </c>
      <c r="T94" s="240">
        <f>S94*H94</f>
        <v>0</v>
      </c>
      <c r="U94" s="40"/>
      <c r="V94" s="40"/>
      <c r="W94" s="40"/>
      <c r="X94" s="40"/>
      <c r="Y94" s="40"/>
      <c r="Z94" s="40"/>
      <c r="AA94" s="40"/>
      <c r="AB94" s="40"/>
      <c r="AC94" s="40"/>
      <c r="AD94" s="40"/>
      <c r="AE94" s="40"/>
      <c r="AR94" s="241" t="s">
        <v>266</v>
      </c>
      <c r="AT94" s="241" t="s">
        <v>261</v>
      </c>
      <c r="AU94" s="241" t="s">
        <v>74</v>
      </c>
      <c r="AY94" s="19" t="s">
        <v>259</v>
      </c>
      <c r="BE94" s="242">
        <f>IF(N94="základní",J94,0)</f>
        <v>0</v>
      </c>
      <c r="BF94" s="242">
        <f>IF(N94="snížená",J94,0)</f>
        <v>0</v>
      </c>
      <c r="BG94" s="242">
        <f>IF(N94="zákl. přenesená",J94,0)</f>
        <v>0</v>
      </c>
      <c r="BH94" s="242">
        <f>IF(N94="sníž. přenesená",J94,0)</f>
        <v>0</v>
      </c>
      <c r="BI94" s="242">
        <f>IF(N94="nulová",J94,0)</f>
        <v>0</v>
      </c>
      <c r="BJ94" s="19" t="s">
        <v>83</v>
      </c>
      <c r="BK94" s="242">
        <f>ROUND(I94*H94,2)</f>
        <v>0</v>
      </c>
      <c r="BL94" s="19" t="s">
        <v>266</v>
      </c>
      <c r="BM94" s="241" t="s">
        <v>291</v>
      </c>
    </row>
    <row r="95" s="2" customFormat="1" ht="16.5" customHeight="1">
      <c r="A95" s="40"/>
      <c r="B95" s="41"/>
      <c r="C95" s="230" t="s">
        <v>266</v>
      </c>
      <c r="D95" s="230" t="s">
        <v>261</v>
      </c>
      <c r="E95" s="231" t="s">
        <v>2460</v>
      </c>
      <c r="F95" s="232" t="s">
        <v>2461</v>
      </c>
      <c r="G95" s="233" t="s">
        <v>1716</v>
      </c>
      <c r="H95" s="234">
        <v>5</v>
      </c>
      <c r="I95" s="235"/>
      <c r="J95" s="236">
        <f>ROUND(I95*H95,2)</f>
        <v>0</v>
      </c>
      <c r="K95" s="232" t="s">
        <v>401</v>
      </c>
      <c r="L95" s="46"/>
      <c r="M95" s="237" t="s">
        <v>21</v>
      </c>
      <c r="N95" s="238" t="s">
        <v>46</v>
      </c>
      <c r="O95" s="86"/>
      <c r="P95" s="239">
        <f>O95*H95</f>
        <v>0</v>
      </c>
      <c r="Q95" s="239">
        <v>0</v>
      </c>
      <c r="R95" s="239">
        <f>Q95*H95</f>
        <v>0</v>
      </c>
      <c r="S95" s="239">
        <v>0</v>
      </c>
      <c r="T95" s="240">
        <f>S95*H95</f>
        <v>0</v>
      </c>
      <c r="U95" s="40"/>
      <c r="V95" s="40"/>
      <c r="W95" s="40"/>
      <c r="X95" s="40"/>
      <c r="Y95" s="40"/>
      <c r="Z95" s="40"/>
      <c r="AA95" s="40"/>
      <c r="AB95" s="40"/>
      <c r="AC95" s="40"/>
      <c r="AD95" s="40"/>
      <c r="AE95" s="40"/>
      <c r="AR95" s="241" t="s">
        <v>266</v>
      </c>
      <c r="AT95" s="241" t="s">
        <v>261</v>
      </c>
      <c r="AU95" s="241" t="s">
        <v>74</v>
      </c>
      <c r="AY95" s="19" t="s">
        <v>259</v>
      </c>
      <c r="BE95" s="242">
        <f>IF(N95="základní",J95,0)</f>
        <v>0</v>
      </c>
      <c r="BF95" s="242">
        <f>IF(N95="snížená",J95,0)</f>
        <v>0</v>
      </c>
      <c r="BG95" s="242">
        <f>IF(N95="zákl. přenesená",J95,0)</f>
        <v>0</v>
      </c>
      <c r="BH95" s="242">
        <f>IF(N95="sníž. přenesená",J95,0)</f>
        <v>0</v>
      </c>
      <c r="BI95" s="242">
        <f>IF(N95="nulová",J95,0)</f>
        <v>0</v>
      </c>
      <c r="BJ95" s="19" t="s">
        <v>83</v>
      </c>
      <c r="BK95" s="242">
        <f>ROUND(I95*H95,2)</f>
        <v>0</v>
      </c>
      <c r="BL95" s="19" t="s">
        <v>266</v>
      </c>
      <c r="BM95" s="241" t="s">
        <v>303</v>
      </c>
    </row>
    <row r="96" s="2" customFormat="1" ht="16.5" customHeight="1">
      <c r="A96" s="40"/>
      <c r="B96" s="41"/>
      <c r="C96" s="230" t="s">
        <v>287</v>
      </c>
      <c r="D96" s="230" t="s">
        <v>261</v>
      </c>
      <c r="E96" s="231" t="s">
        <v>2462</v>
      </c>
      <c r="F96" s="232" t="s">
        <v>2463</v>
      </c>
      <c r="G96" s="233" t="s">
        <v>1716</v>
      </c>
      <c r="H96" s="234">
        <v>3</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74</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314</v>
      </c>
    </row>
    <row r="97" s="2" customFormat="1" ht="16.5" customHeight="1">
      <c r="A97" s="40"/>
      <c r="B97" s="41"/>
      <c r="C97" s="230" t="s">
        <v>291</v>
      </c>
      <c r="D97" s="230" t="s">
        <v>261</v>
      </c>
      <c r="E97" s="231" t="s">
        <v>2464</v>
      </c>
      <c r="F97" s="232" t="s">
        <v>2465</v>
      </c>
      <c r="G97" s="233" t="s">
        <v>1716</v>
      </c>
      <c r="H97" s="234">
        <v>11</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74</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328</v>
      </c>
    </row>
    <row r="98" s="2" customFormat="1" ht="16.5" customHeight="1">
      <c r="A98" s="40"/>
      <c r="B98" s="41"/>
      <c r="C98" s="230" t="s">
        <v>299</v>
      </c>
      <c r="D98" s="230" t="s">
        <v>261</v>
      </c>
      <c r="E98" s="231" t="s">
        <v>2466</v>
      </c>
      <c r="F98" s="232" t="s">
        <v>2467</v>
      </c>
      <c r="G98" s="233" t="s">
        <v>1716</v>
      </c>
      <c r="H98" s="234">
        <v>11</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74</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340</v>
      </c>
    </row>
    <row r="99" s="2" customFormat="1" ht="16.5" customHeight="1">
      <c r="A99" s="40"/>
      <c r="B99" s="41"/>
      <c r="C99" s="230" t="s">
        <v>303</v>
      </c>
      <c r="D99" s="230" t="s">
        <v>261</v>
      </c>
      <c r="E99" s="231" t="s">
        <v>2468</v>
      </c>
      <c r="F99" s="232" t="s">
        <v>2469</v>
      </c>
      <c r="G99" s="233" t="s">
        <v>1716</v>
      </c>
      <c r="H99" s="234">
        <v>4</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74</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355</v>
      </c>
    </row>
    <row r="100" s="2" customFormat="1" ht="16.5" customHeight="1">
      <c r="A100" s="40"/>
      <c r="B100" s="41"/>
      <c r="C100" s="230" t="s">
        <v>310</v>
      </c>
      <c r="D100" s="230" t="s">
        <v>261</v>
      </c>
      <c r="E100" s="231" t="s">
        <v>2470</v>
      </c>
      <c r="F100" s="232" t="s">
        <v>2471</v>
      </c>
      <c r="G100" s="233" t="s">
        <v>1716</v>
      </c>
      <c r="H100" s="234">
        <v>4</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74</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369</v>
      </c>
    </row>
    <row r="101" s="2" customFormat="1" ht="16.5" customHeight="1">
      <c r="A101" s="40"/>
      <c r="B101" s="41"/>
      <c r="C101" s="230" t="s">
        <v>314</v>
      </c>
      <c r="D101" s="230" t="s">
        <v>261</v>
      </c>
      <c r="E101" s="231" t="s">
        <v>2472</v>
      </c>
      <c r="F101" s="232" t="s">
        <v>2473</v>
      </c>
      <c r="G101" s="233" t="s">
        <v>1716</v>
      </c>
      <c r="H101" s="234">
        <v>11</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74</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381</v>
      </c>
    </row>
    <row r="102" s="2" customFormat="1" ht="16.5" customHeight="1">
      <c r="A102" s="40"/>
      <c r="B102" s="41"/>
      <c r="C102" s="230" t="s">
        <v>323</v>
      </c>
      <c r="D102" s="230" t="s">
        <v>261</v>
      </c>
      <c r="E102" s="231" t="s">
        <v>2474</v>
      </c>
      <c r="F102" s="232" t="s">
        <v>2475</v>
      </c>
      <c r="G102" s="233" t="s">
        <v>1716</v>
      </c>
      <c r="H102" s="234">
        <v>11</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74</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393</v>
      </c>
    </row>
    <row r="103" s="2" customFormat="1" ht="16.5" customHeight="1">
      <c r="A103" s="40"/>
      <c r="B103" s="41"/>
      <c r="C103" s="230" t="s">
        <v>328</v>
      </c>
      <c r="D103" s="230" t="s">
        <v>261</v>
      </c>
      <c r="E103" s="231" t="s">
        <v>2476</v>
      </c>
      <c r="F103" s="232" t="s">
        <v>2477</v>
      </c>
      <c r="G103" s="233" t="s">
        <v>1716</v>
      </c>
      <c r="H103" s="234">
        <v>5</v>
      </c>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74</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406</v>
      </c>
    </row>
    <row r="104" s="2" customFormat="1" ht="16.5" customHeight="1">
      <c r="A104" s="40"/>
      <c r="B104" s="41"/>
      <c r="C104" s="230" t="s">
        <v>334</v>
      </c>
      <c r="D104" s="230" t="s">
        <v>261</v>
      </c>
      <c r="E104" s="231" t="s">
        <v>2478</v>
      </c>
      <c r="F104" s="232" t="s">
        <v>2479</v>
      </c>
      <c r="G104" s="233" t="s">
        <v>1716</v>
      </c>
      <c r="H104" s="234">
        <v>5</v>
      </c>
      <c r="I104" s="235"/>
      <c r="J104" s="236">
        <f>ROUND(I104*H104,2)</f>
        <v>0</v>
      </c>
      <c r="K104" s="232" t="s">
        <v>401</v>
      </c>
      <c r="L104" s="46"/>
      <c r="M104" s="237" t="s">
        <v>21</v>
      </c>
      <c r="N104" s="238" t="s">
        <v>46</v>
      </c>
      <c r="O104" s="86"/>
      <c r="P104" s="239">
        <f>O104*H104</f>
        <v>0</v>
      </c>
      <c r="Q104" s="239">
        <v>0</v>
      </c>
      <c r="R104" s="239">
        <f>Q104*H104</f>
        <v>0</v>
      </c>
      <c r="S104" s="239">
        <v>0</v>
      </c>
      <c r="T104" s="240">
        <f>S104*H104</f>
        <v>0</v>
      </c>
      <c r="U104" s="40"/>
      <c r="V104" s="40"/>
      <c r="W104" s="40"/>
      <c r="X104" s="40"/>
      <c r="Y104" s="40"/>
      <c r="Z104" s="40"/>
      <c r="AA104" s="40"/>
      <c r="AB104" s="40"/>
      <c r="AC104" s="40"/>
      <c r="AD104" s="40"/>
      <c r="AE104" s="40"/>
      <c r="AR104" s="241" t="s">
        <v>266</v>
      </c>
      <c r="AT104" s="241" t="s">
        <v>261</v>
      </c>
      <c r="AU104" s="241" t="s">
        <v>74</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419</v>
      </c>
    </row>
    <row r="105" s="2" customFormat="1" ht="16.5" customHeight="1">
      <c r="A105" s="40"/>
      <c r="B105" s="41"/>
      <c r="C105" s="230" t="s">
        <v>340</v>
      </c>
      <c r="D105" s="230" t="s">
        <v>261</v>
      </c>
      <c r="E105" s="231" t="s">
        <v>2480</v>
      </c>
      <c r="F105" s="232" t="s">
        <v>2481</v>
      </c>
      <c r="G105" s="233" t="s">
        <v>1716</v>
      </c>
      <c r="H105" s="234">
        <v>8</v>
      </c>
      <c r="I105" s="235"/>
      <c r="J105" s="236">
        <f>ROUND(I105*H105,2)</f>
        <v>0</v>
      </c>
      <c r="K105" s="232" t="s">
        <v>401</v>
      </c>
      <c r="L105" s="46"/>
      <c r="M105" s="237" t="s">
        <v>21</v>
      </c>
      <c r="N105" s="238" t="s">
        <v>46</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74</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429</v>
      </c>
    </row>
    <row r="106" s="2" customFormat="1" ht="16.5" customHeight="1">
      <c r="A106" s="40"/>
      <c r="B106" s="41"/>
      <c r="C106" s="230" t="s">
        <v>8</v>
      </c>
      <c r="D106" s="230" t="s">
        <v>261</v>
      </c>
      <c r="E106" s="231" t="s">
        <v>2482</v>
      </c>
      <c r="F106" s="232" t="s">
        <v>2483</v>
      </c>
      <c r="G106" s="233" t="s">
        <v>1716</v>
      </c>
      <c r="H106" s="234">
        <v>8</v>
      </c>
      <c r="I106" s="235"/>
      <c r="J106" s="236">
        <f>ROUND(I106*H106,2)</f>
        <v>0</v>
      </c>
      <c r="K106" s="232" t="s">
        <v>401</v>
      </c>
      <c r="L106" s="46"/>
      <c r="M106" s="237" t="s">
        <v>21</v>
      </c>
      <c r="N106" s="238" t="s">
        <v>46</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74</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442</v>
      </c>
    </row>
    <row r="107" s="2" customFormat="1" ht="16.5" customHeight="1">
      <c r="A107" s="40"/>
      <c r="B107" s="41"/>
      <c r="C107" s="230" t="s">
        <v>355</v>
      </c>
      <c r="D107" s="230" t="s">
        <v>261</v>
      </c>
      <c r="E107" s="231" t="s">
        <v>2484</v>
      </c>
      <c r="F107" s="232" t="s">
        <v>2485</v>
      </c>
      <c r="G107" s="233" t="s">
        <v>1716</v>
      </c>
      <c r="H107" s="234">
        <v>9</v>
      </c>
      <c r="I107" s="235"/>
      <c r="J107" s="236">
        <f>ROUND(I107*H107,2)</f>
        <v>0</v>
      </c>
      <c r="K107" s="232" t="s">
        <v>401</v>
      </c>
      <c r="L107" s="46"/>
      <c r="M107" s="237" t="s">
        <v>21</v>
      </c>
      <c r="N107" s="238" t="s">
        <v>46</v>
      </c>
      <c r="O107" s="86"/>
      <c r="P107" s="239">
        <f>O107*H107</f>
        <v>0</v>
      </c>
      <c r="Q107" s="239">
        <v>0</v>
      </c>
      <c r="R107" s="239">
        <f>Q107*H107</f>
        <v>0</v>
      </c>
      <c r="S107" s="239">
        <v>0</v>
      </c>
      <c r="T107" s="240">
        <f>S107*H107</f>
        <v>0</v>
      </c>
      <c r="U107" s="40"/>
      <c r="V107" s="40"/>
      <c r="W107" s="40"/>
      <c r="X107" s="40"/>
      <c r="Y107" s="40"/>
      <c r="Z107" s="40"/>
      <c r="AA107" s="40"/>
      <c r="AB107" s="40"/>
      <c r="AC107" s="40"/>
      <c r="AD107" s="40"/>
      <c r="AE107" s="40"/>
      <c r="AR107" s="241" t="s">
        <v>266</v>
      </c>
      <c r="AT107" s="241" t="s">
        <v>261</v>
      </c>
      <c r="AU107" s="241" t="s">
        <v>74</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455</v>
      </c>
    </row>
    <row r="108" s="2" customFormat="1" ht="16.5" customHeight="1">
      <c r="A108" s="40"/>
      <c r="B108" s="41"/>
      <c r="C108" s="230" t="s">
        <v>365</v>
      </c>
      <c r="D108" s="230" t="s">
        <v>261</v>
      </c>
      <c r="E108" s="231" t="s">
        <v>2486</v>
      </c>
      <c r="F108" s="232" t="s">
        <v>2487</v>
      </c>
      <c r="G108" s="233" t="s">
        <v>1716</v>
      </c>
      <c r="H108" s="234">
        <v>9</v>
      </c>
      <c r="I108" s="235"/>
      <c r="J108" s="236">
        <f>ROUND(I108*H108,2)</f>
        <v>0</v>
      </c>
      <c r="K108" s="232" t="s">
        <v>401</v>
      </c>
      <c r="L108" s="46"/>
      <c r="M108" s="237" t="s">
        <v>21</v>
      </c>
      <c r="N108" s="238" t="s">
        <v>46</v>
      </c>
      <c r="O108" s="86"/>
      <c r="P108" s="239">
        <f>O108*H108</f>
        <v>0</v>
      </c>
      <c r="Q108" s="239">
        <v>0</v>
      </c>
      <c r="R108" s="239">
        <f>Q108*H108</f>
        <v>0</v>
      </c>
      <c r="S108" s="239">
        <v>0</v>
      </c>
      <c r="T108" s="240">
        <f>S108*H108</f>
        <v>0</v>
      </c>
      <c r="U108" s="40"/>
      <c r="V108" s="40"/>
      <c r="W108" s="40"/>
      <c r="X108" s="40"/>
      <c r="Y108" s="40"/>
      <c r="Z108" s="40"/>
      <c r="AA108" s="40"/>
      <c r="AB108" s="40"/>
      <c r="AC108" s="40"/>
      <c r="AD108" s="40"/>
      <c r="AE108" s="40"/>
      <c r="AR108" s="241" t="s">
        <v>266</v>
      </c>
      <c r="AT108" s="241" t="s">
        <v>261</v>
      </c>
      <c r="AU108" s="241" t="s">
        <v>74</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266</v>
      </c>
      <c r="BM108" s="241" t="s">
        <v>467</v>
      </c>
    </row>
    <row r="109" s="2" customFormat="1" ht="16.5" customHeight="1">
      <c r="A109" s="40"/>
      <c r="B109" s="41"/>
      <c r="C109" s="230" t="s">
        <v>369</v>
      </c>
      <c r="D109" s="230" t="s">
        <v>261</v>
      </c>
      <c r="E109" s="231" t="s">
        <v>2488</v>
      </c>
      <c r="F109" s="232" t="s">
        <v>2489</v>
      </c>
      <c r="G109" s="233" t="s">
        <v>1716</v>
      </c>
      <c r="H109" s="234">
        <v>2</v>
      </c>
      <c r="I109" s="235"/>
      <c r="J109" s="236">
        <f>ROUND(I109*H109,2)</f>
        <v>0</v>
      </c>
      <c r="K109" s="232" t="s">
        <v>401</v>
      </c>
      <c r="L109" s="46"/>
      <c r="M109" s="237" t="s">
        <v>21</v>
      </c>
      <c r="N109" s="238" t="s">
        <v>46</v>
      </c>
      <c r="O109" s="86"/>
      <c r="P109" s="239">
        <f>O109*H109</f>
        <v>0</v>
      </c>
      <c r="Q109" s="239">
        <v>0</v>
      </c>
      <c r="R109" s="239">
        <f>Q109*H109</f>
        <v>0</v>
      </c>
      <c r="S109" s="239">
        <v>0</v>
      </c>
      <c r="T109" s="240">
        <f>S109*H109</f>
        <v>0</v>
      </c>
      <c r="U109" s="40"/>
      <c r="V109" s="40"/>
      <c r="W109" s="40"/>
      <c r="X109" s="40"/>
      <c r="Y109" s="40"/>
      <c r="Z109" s="40"/>
      <c r="AA109" s="40"/>
      <c r="AB109" s="40"/>
      <c r="AC109" s="40"/>
      <c r="AD109" s="40"/>
      <c r="AE109" s="40"/>
      <c r="AR109" s="241" t="s">
        <v>266</v>
      </c>
      <c r="AT109" s="241" t="s">
        <v>261</v>
      </c>
      <c r="AU109" s="241" t="s">
        <v>74</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479</v>
      </c>
    </row>
    <row r="110" s="2" customFormat="1" ht="16.5" customHeight="1">
      <c r="A110" s="40"/>
      <c r="B110" s="41"/>
      <c r="C110" s="230" t="s">
        <v>375</v>
      </c>
      <c r="D110" s="230" t="s">
        <v>261</v>
      </c>
      <c r="E110" s="231" t="s">
        <v>2490</v>
      </c>
      <c r="F110" s="232" t="s">
        <v>2491</v>
      </c>
      <c r="G110" s="233" t="s">
        <v>1716</v>
      </c>
      <c r="H110" s="234">
        <v>2</v>
      </c>
      <c r="I110" s="235"/>
      <c r="J110" s="236">
        <f>ROUND(I110*H110,2)</f>
        <v>0</v>
      </c>
      <c r="K110" s="232" t="s">
        <v>401</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74</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489</v>
      </c>
    </row>
    <row r="111" s="2" customFormat="1" ht="16.5" customHeight="1">
      <c r="A111" s="40"/>
      <c r="B111" s="41"/>
      <c r="C111" s="230" t="s">
        <v>381</v>
      </c>
      <c r="D111" s="230" t="s">
        <v>261</v>
      </c>
      <c r="E111" s="231" t="s">
        <v>2492</v>
      </c>
      <c r="F111" s="232" t="s">
        <v>2493</v>
      </c>
      <c r="G111" s="233" t="s">
        <v>1716</v>
      </c>
      <c r="H111" s="234">
        <v>1</v>
      </c>
      <c r="I111" s="235"/>
      <c r="J111" s="236">
        <f>ROUND(I111*H111,2)</f>
        <v>0</v>
      </c>
      <c r="K111" s="232" t="s">
        <v>401</v>
      </c>
      <c r="L111" s="46"/>
      <c r="M111" s="237" t="s">
        <v>21</v>
      </c>
      <c r="N111" s="238" t="s">
        <v>46</v>
      </c>
      <c r="O111" s="86"/>
      <c r="P111" s="239">
        <f>O111*H111</f>
        <v>0</v>
      </c>
      <c r="Q111" s="239">
        <v>0</v>
      </c>
      <c r="R111" s="239">
        <f>Q111*H111</f>
        <v>0</v>
      </c>
      <c r="S111" s="239">
        <v>0</v>
      </c>
      <c r="T111" s="240">
        <f>S111*H111</f>
        <v>0</v>
      </c>
      <c r="U111" s="40"/>
      <c r="V111" s="40"/>
      <c r="W111" s="40"/>
      <c r="X111" s="40"/>
      <c r="Y111" s="40"/>
      <c r="Z111" s="40"/>
      <c r="AA111" s="40"/>
      <c r="AB111" s="40"/>
      <c r="AC111" s="40"/>
      <c r="AD111" s="40"/>
      <c r="AE111" s="40"/>
      <c r="AR111" s="241" t="s">
        <v>266</v>
      </c>
      <c r="AT111" s="241" t="s">
        <v>261</v>
      </c>
      <c r="AU111" s="241" t="s">
        <v>74</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266</v>
      </c>
      <c r="BM111" s="241" t="s">
        <v>502</v>
      </c>
    </row>
    <row r="112" s="2" customFormat="1" ht="16.5" customHeight="1">
      <c r="A112" s="40"/>
      <c r="B112" s="41"/>
      <c r="C112" s="230" t="s">
        <v>7</v>
      </c>
      <c r="D112" s="230" t="s">
        <v>261</v>
      </c>
      <c r="E112" s="231" t="s">
        <v>2494</v>
      </c>
      <c r="F112" s="232" t="s">
        <v>2495</v>
      </c>
      <c r="G112" s="233" t="s">
        <v>1716</v>
      </c>
      <c r="H112" s="234">
        <v>70</v>
      </c>
      <c r="I112" s="235"/>
      <c r="J112" s="236">
        <f>ROUND(I112*H112,2)</f>
        <v>0</v>
      </c>
      <c r="K112" s="232" t="s">
        <v>401</v>
      </c>
      <c r="L112" s="46"/>
      <c r="M112" s="237" t="s">
        <v>21</v>
      </c>
      <c r="N112" s="238" t="s">
        <v>46</v>
      </c>
      <c r="O112" s="86"/>
      <c r="P112" s="239">
        <f>O112*H112</f>
        <v>0</v>
      </c>
      <c r="Q112" s="239">
        <v>0</v>
      </c>
      <c r="R112" s="239">
        <f>Q112*H112</f>
        <v>0</v>
      </c>
      <c r="S112" s="239">
        <v>0</v>
      </c>
      <c r="T112" s="240">
        <f>S112*H112</f>
        <v>0</v>
      </c>
      <c r="U112" s="40"/>
      <c r="V112" s="40"/>
      <c r="W112" s="40"/>
      <c r="X112" s="40"/>
      <c r="Y112" s="40"/>
      <c r="Z112" s="40"/>
      <c r="AA112" s="40"/>
      <c r="AB112" s="40"/>
      <c r="AC112" s="40"/>
      <c r="AD112" s="40"/>
      <c r="AE112" s="40"/>
      <c r="AR112" s="241" t="s">
        <v>266</v>
      </c>
      <c r="AT112" s="241" t="s">
        <v>261</v>
      </c>
      <c r="AU112" s="241" t="s">
        <v>74</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266</v>
      </c>
      <c r="BM112" s="241" t="s">
        <v>512</v>
      </c>
    </row>
    <row r="113" s="2" customFormat="1" ht="16.5" customHeight="1">
      <c r="A113" s="40"/>
      <c r="B113" s="41"/>
      <c r="C113" s="230" t="s">
        <v>393</v>
      </c>
      <c r="D113" s="230" t="s">
        <v>261</v>
      </c>
      <c r="E113" s="231" t="s">
        <v>2496</v>
      </c>
      <c r="F113" s="232" t="s">
        <v>2497</v>
      </c>
      <c r="G113" s="233" t="s">
        <v>1716</v>
      </c>
      <c r="H113" s="234">
        <v>60</v>
      </c>
      <c r="I113" s="235"/>
      <c r="J113" s="236">
        <f>ROUND(I113*H113,2)</f>
        <v>0</v>
      </c>
      <c r="K113" s="232" t="s">
        <v>401</v>
      </c>
      <c r="L113" s="46"/>
      <c r="M113" s="237" t="s">
        <v>21</v>
      </c>
      <c r="N113" s="238" t="s">
        <v>46</v>
      </c>
      <c r="O113" s="86"/>
      <c r="P113" s="239">
        <f>O113*H113</f>
        <v>0</v>
      </c>
      <c r="Q113" s="239">
        <v>0</v>
      </c>
      <c r="R113" s="239">
        <f>Q113*H113</f>
        <v>0</v>
      </c>
      <c r="S113" s="239">
        <v>0</v>
      </c>
      <c r="T113" s="240">
        <f>S113*H113</f>
        <v>0</v>
      </c>
      <c r="U113" s="40"/>
      <c r="V113" s="40"/>
      <c r="W113" s="40"/>
      <c r="X113" s="40"/>
      <c r="Y113" s="40"/>
      <c r="Z113" s="40"/>
      <c r="AA113" s="40"/>
      <c r="AB113" s="40"/>
      <c r="AC113" s="40"/>
      <c r="AD113" s="40"/>
      <c r="AE113" s="40"/>
      <c r="AR113" s="241" t="s">
        <v>266</v>
      </c>
      <c r="AT113" s="241" t="s">
        <v>261</v>
      </c>
      <c r="AU113" s="241" t="s">
        <v>74</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266</v>
      </c>
      <c r="BM113" s="241" t="s">
        <v>521</v>
      </c>
    </row>
    <row r="114" s="2" customFormat="1" ht="21.75" customHeight="1">
      <c r="A114" s="40"/>
      <c r="B114" s="41"/>
      <c r="C114" s="230" t="s">
        <v>398</v>
      </c>
      <c r="D114" s="230" t="s">
        <v>261</v>
      </c>
      <c r="E114" s="231" t="s">
        <v>2498</v>
      </c>
      <c r="F114" s="232" t="s">
        <v>2499</v>
      </c>
      <c r="G114" s="233" t="s">
        <v>1716</v>
      </c>
      <c r="H114" s="234">
        <v>8</v>
      </c>
      <c r="I114" s="235"/>
      <c r="J114" s="236">
        <f>ROUND(I114*H114,2)</f>
        <v>0</v>
      </c>
      <c r="K114" s="232" t="s">
        <v>401</v>
      </c>
      <c r="L114" s="46"/>
      <c r="M114" s="237" t="s">
        <v>21</v>
      </c>
      <c r="N114" s="238" t="s">
        <v>46</v>
      </c>
      <c r="O114" s="86"/>
      <c r="P114" s="239">
        <f>O114*H114</f>
        <v>0</v>
      </c>
      <c r="Q114" s="239">
        <v>0</v>
      </c>
      <c r="R114" s="239">
        <f>Q114*H114</f>
        <v>0</v>
      </c>
      <c r="S114" s="239">
        <v>0</v>
      </c>
      <c r="T114" s="240">
        <f>S114*H114</f>
        <v>0</v>
      </c>
      <c r="U114" s="40"/>
      <c r="V114" s="40"/>
      <c r="W114" s="40"/>
      <c r="X114" s="40"/>
      <c r="Y114" s="40"/>
      <c r="Z114" s="40"/>
      <c r="AA114" s="40"/>
      <c r="AB114" s="40"/>
      <c r="AC114" s="40"/>
      <c r="AD114" s="40"/>
      <c r="AE114" s="40"/>
      <c r="AR114" s="241" t="s">
        <v>266</v>
      </c>
      <c r="AT114" s="241" t="s">
        <v>261</v>
      </c>
      <c r="AU114" s="241" t="s">
        <v>74</v>
      </c>
      <c r="AY114" s="19" t="s">
        <v>259</v>
      </c>
      <c r="BE114" s="242">
        <f>IF(N114="základní",J114,0)</f>
        <v>0</v>
      </c>
      <c r="BF114" s="242">
        <f>IF(N114="snížená",J114,0)</f>
        <v>0</v>
      </c>
      <c r="BG114" s="242">
        <f>IF(N114="zákl. přenesená",J114,0)</f>
        <v>0</v>
      </c>
      <c r="BH114" s="242">
        <f>IF(N114="sníž. přenesená",J114,0)</f>
        <v>0</v>
      </c>
      <c r="BI114" s="242">
        <f>IF(N114="nulová",J114,0)</f>
        <v>0</v>
      </c>
      <c r="BJ114" s="19" t="s">
        <v>83</v>
      </c>
      <c r="BK114" s="242">
        <f>ROUND(I114*H114,2)</f>
        <v>0</v>
      </c>
      <c r="BL114" s="19" t="s">
        <v>266</v>
      </c>
      <c r="BM114" s="241" t="s">
        <v>530</v>
      </c>
    </row>
    <row r="115" s="2" customFormat="1" ht="21.75" customHeight="1">
      <c r="A115" s="40"/>
      <c r="B115" s="41"/>
      <c r="C115" s="230" t="s">
        <v>406</v>
      </c>
      <c r="D115" s="230" t="s">
        <v>261</v>
      </c>
      <c r="E115" s="231" t="s">
        <v>2500</v>
      </c>
      <c r="F115" s="232" t="s">
        <v>2501</v>
      </c>
      <c r="G115" s="233" t="s">
        <v>1716</v>
      </c>
      <c r="H115" s="234">
        <v>1</v>
      </c>
      <c r="I115" s="235"/>
      <c r="J115" s="236">
        <f>ROUND(I115*H115,2)</f>
        <v>0</v>
      </c>
      <c r="K115" s="232" t="s">
        <v>401</v>
      </c>
      <c r="L115" s="46"/>
      <c r="M115" s="237" t="s">
        <v>21</v>
      </c>
      <c r="N115" s="238" t="s">
        <v>46</v>
      </c>
      <c r="O115" s="86"/>
      <c r="P115" s="239">
        <f>O115*H115</f>
        <v>0</v>
      </c>
      <c r="Q115" s="239">
        <v>0</v>
      </c>
      <c r="R115" s="239">
        <f>Q115*H115</f>
        <v>0</v>
      </c>
      <c r="S115" s="239">
        <v>0</v>
      </c>
      <c r="T115" s="240">
        <f>S115*H115</f>
        <v>0</v>
      </c>
      <c r="U115" s="40"/>
      <c r="V115" s="40"/>
      <c r="W115" s="40"/>
      <c r="X115" s="40"/>
      <c r="Y115" s="40"/>
      <c r="Z115" s="40"/>
      <c r="AA115" s="40"/>
      <c r="AB115" s="40"/>
      <c r="AC115" s="40"/>
      <c r="AD115" s="40"/>
      <c r="AE115" s="40"/>
      <c r="AR115" s="241" t="s">
        <v>266</v>
      </c>
      <c r="AT115" s="241" t="s">
        <v>261</v>
      </c>
      <c r="AU115" s="241" t="s">
        <v>74</v>
      </c>
      <c r="AY115" s="19" t="s">
        <v>259</v>
      </c>
      <c r="BE115" s="242">
        <f>IF(N115="základní",J115,0)</f>
        <v>0</v>
      </c>
      <c r="BF115" s="242">
        <f>IF(N115="snížená",J115,0)</f>
        <v>0</v>
      </c>
      <c r="BG115" s="242">
        <f>IF(N115="zákl. přenesená",J115,0)</f>
        <v>0</v>
      </c>
      <c r="BH115" s="242">
        <f>IF(N115="sníž. přenesená",J115,0)</f>
        <v>0</v>
      </c>
      <c r="BI115" s="242">
        <f>IF(N115="nulová",J115,0)</f>
        <v>0</v>
      </c>
      <c r="BJ115" s="19" t="s">
        <v>83</v>
      </c>
      <c r="BK115" s="242">
        <f>ROUND(I115*H115,2)</f>
        <v>0</v>
      </c>
      <c r="BL115" s="19" t="s">
        <v>266</v>
      </c>
      <c r="BM115" s="241" t="s">
        <v>538</v>
      </c>
    </row>
    <row r="116" s="2" customFormat="1" ht="16.5" customHeight="1">
      <c r="A116" s="40"/>
      <c r="B116" s="41"/>
      <c r="C116" s="230" t="s">
        <v>413</v>
      </c>
      <c r="D116" s="230" t="s">
        <v>261</v>
      </c>
      <c r="E116" s="231" t="s">
        <v>2502</v>
      </c>
      <c r="F116" s="232" t="s">
        <v>2503</v>
      </c>
      <c r="G116" s="233" t="s">
        <v>1716</v>
      </c>
      <c r="H116" s="234">
        <v>3</v>
      </c>
      <c r="I116" s="235"/>
      <c r="J116" s="236">
        <f>ROUND(I116*H116,2)</f>
        <v>0</v>
      </c>
      <c r="K116" s="232" t="s">
        <v>401</v>
      </c>
      <c r="L116" s="46"/>
      <c r="M116" s="237" t="s">
        <v>21</v>
      </c>
      <c r="N116" s="238" t="s">
        <v>46</v>
      </c>
      <c r="O116" s="86"/>
      <c r="P116" s="239">
        <f>O116*H116</f>
        <v>0</v>
      </c>
      <c r="Q116" s="239">
        <v>0</v>
      </c>
      <c r="R116" s="239">
        <f>Q116*H116</f>
        <v>0</v>
      </c>
      <c r="S116" s="239">
        <v>0</v>
      </c>
      <c r="T116" s="240">
        <f>S116*H116</f>
        <v>0</v>
      </c>
      <c r="U116" s="40"/>
      <c r="V116" s="40"/>
      <c r="W116" s="40"/>
      <c r="X116" s="40"/>
      <c r="Y116" s="40"/>
      <c r="Z116" s="40"/>
      <c r="AA116" s="40"/>
      <c r="AB116" s="40"/>
      <c r="AC116" s="40"/>
      <c r="AD116" s="40"/>
      <c r="AE116" s="40"/>
      <c r="AR116" s="241" t="s">
        <v>266</v>
      </c>
      <c r="AT116" s="241" t="s">
        <v>261</v>
      </c>
      <c r="AU116" s="241" t="s">
        <v>74</v>
      </c>
      <c r="AY116" s="19" t="s">
        <v>259</v>
      </c>
      <c r="BE116" s="242">
        <f>IF(N116="základní",J116,0)</f>
        <v>0</v>
      </c>
      <c r="BF116" s="242">
        <f>IF(N116="snížená",J116,0)</f>
        <v>0</v>
      </c>
      <c r="BG116" s="242">
        <f>IF(N116="zákl. přenesená",J116,0)</f>
        <v>0</v>
      </c>
      <c r="BH116" s="242">
        <f>IF(N116="sníž. přenesená",J116,0)</f>
        <v>0</v>
      </c>
      <c r="BI116" s="242">
        <f>IF(N116="nulová",J116,0)</f>
        <v>0</v>
      </c>
      <c r="BJ116" s="19" t="s">
        <v>83</v>
      </c>
      <c r="BK116" s="242">
        <f>ROUND(I116*H116,2)</f>
        <v>0</v>
      </c>
      <c r="BL116" s="19" t="s">
        <v>266</v>
      </c>
      <c r="BM116" s="241" t="s">
        <v>553</v>
      </c>
    </row>
    <row r="117" s="2" customFormat="1" ht="16.5" customHeight="1">
      <c r="A117" s="40"/>
      <c r="B117" s="41"/>
      <c r="C117" s="230" t="s">
        <v>419</v>
      </c>
      <c r="D117" s="230" t="s">
        <v>261</v>
      </c>
      <c r="E117" s="231" t="s">
        <v>2504</v>
      </c>
      <c r="F117" s="232" t="s">
        <v>2505</v>
      </c>
      <c r="G117" s="233" t="s">
        <v>1716</v>
      </c>
      <c r="H117" s="234">
        <v>12</v>
      </c>
      <c r="I117" s="235"/>
      <c r="J117" s="236">
        <f>ROUND(I117*H117,2)</f>
        <v>0</v>
      </c>
      <c r="K117" s="232" t="s">
        <v>401</v>
      </c>
      <c r="L117" s="46"/>
      <c r="M117" s="237" t="s">
        <v>21</v>
      </c>
      <c r="N117" s="238" t="s">
        <v>46</v>
      </c>
      <c r="O117" s="86"/>
      <c r="P117" s="239">
        <f>O117*H117</f>
        <v>0</v>
      </c>
      <c r="Q117" s="239">
        <v>0</v>
      </c>
      <c r="R117" s="239">
        <f>Q117*H117</f>
        <v>0</v>
      </c>
      <c r="S117" s="239">
        <v>0</v>
      </c>
      <c r="T117" s="240">
        <f>S117*H117</f>
        <v>0</v>
      </c>
      <c r="U117" s="40"/>
      <c r="V117" s="40"/>
      <c r="W117" s="40"/>
      <c r="X117" s="40"/>
      <c r="Y117" s="40"/>
      <c r="Z117" s="40"/>
      <c r="AA117" s="40"/>
      <c r="AB117" s="40"/>
      <c r="AC117" s="40"/>
      <c r="AD117" s="40"/>
      <c r="AE117" s="40"/>
      <c r="AR117" s="241" t="s">
        <v>266</v>
      </c>
      <c r="AT117" s="241" t="s">
        <v>261</v>
      </c>
      <c r="AU117" s="241" t="s">
        <v>74</v>
      </c>
      <c r="AY117" s="19" t="s">
        <v>259</v>
      </c>
      <c r="BE117" s="242">
        <f>IF(N117="základní",J117,0)</f>
        <v>0</v>
      </c>
      <c r="BF117" s="242">
        <f>IF(N117="snížená",J117,0)</f>
        <v>0</v>
      </c>
      <c r="BG117" s="242">
        <f>IF(N117="zákl. přenesená",J117,0)</f>
        <v>0</v>
      </c>
      <c r="BH117" s="242">
        <f>IF(N117="sníž. přenesená",J117,0)</f>
        <v>0</v>
      </c>
      <c r="BI117" s="242">
        <f>IF(N117="nulová",J117,0)</f>
        <v>0</v>
      </c>
      <c r="BJ117" s="19" t="s">
        <v>83</v>
      </c>
      <c r="BK117" s="242">
        <f>ROUND(I117*H117,2)</f>
        <v>0</v>
      </c>
      <c r="BL117" s="19" t="s">
        <v>266</v>
      </c>
      <c r="BM117" s="241" t="s">
        <v>599</v>
      </c>
    </row>
    <row r="118" s="2" customFormat="1" ht="16.5" customHeight="1">
      <c r="A118" s="40"/>
      <c r="B118" s="41"/>
      <c r="C118" s="230" t="s">
        <v>424</v>
      </c>
      <c r="D118" s="230" t="s">
        <v>261</v>
      </c>
      <c r="E118" s="231" t="s">
        <v>2506</v>
      </c>
      <c r="F118" s="232" t="s">
        <v>2507</v>
      </c>
      <c r="G118" s="233" t="s">
        <v>449</v>
      </c>
      <c r="H118" s="234">
        <v>10</v>
      </c>
      <c r="I118" s="235"/>
      <c r="J118" s="236">
        <f>ROUND(I118*H118,2)</f>
        <v>0</v>
      </c>
      <c r="K118" s="232" t="s">
        <v>401</v>
      </c>
      <c r="L118" s="46"/>
      <c r="M118" s="237" t="s">
        <v>21</v>
      </c>
      <c r="N118" s="238" t="s">
        <v>46</v>
      </c>
      <c r="O118" s="86"/>
      <c r="P118" s="239">
        <f>O118*H118</f>
        <v>0</v>
      </c>
      <c r="Q118" s="239">
        <v>0</v>
      </c>
      <c r="R118" s="239">
        <f>Q118*H118</f>
        <v>0</v>
      </c>
      <c r="S118" s="239">
        <v>0</v>
      </c>
      <c r="T118" s="240">
        <f>S118*H118</f>
        <v>0</v>
      </c>
      <c r="U118" s="40"/>
      <c r="V118" s="40"/>
      <c r="W118" s="40"/>
      <c r="X118" s="40"/>
      <c r="Y118" s="40"/>
      <c r="Z118" s="40"/>
      <c r="AA118" s="40"/>
      <c r="AB118" s="40"/>
      <c r="AC118" s="40"/>
      <c r="AD118" s="40"/>
      <c r="AE118" s="40"/>
      <c r="AR118" s="241" t="s">
        <v>266</v>
      </c>
      <c r="AT118" s="241" t="s">
        <v>261</v>
      </c>
      <c r="AU118" s="241" t="s">
        <v>74</v>
      </c>
      <c r="AY118" s="19" t="s">
        <v>259</v>
      </c>
      <c r="BE118" s="242">
        <f>IF(N118="základní",J118,0)</f>
        <v>0</v>
      </c>
      <c r="BF118" s="242">
        <f>IF(N118="snížená",J118,0)</f>
        <v>0</v>
      </c>
      <c r="BG118" s="242">
        <f>IF(N118="zákl. přenesená",J118,0)</f>
        <v>0</v>
      </c>
      <c r="BH118" s="242">
        <f>IF(N118="sníž. přenesená",J118,0)</f>
        <v>0</v>
      </c>
      <c r="BI118" s="242">
        <f>IF(N118="nulová",J118,0)</f>
        <v>0</v>
      </c>
      <c r="BJ118" s="19" t="s">
        <v>83</v>
      </c>
      <c r="BK118" s="242">
        <f>ROUND(I118*H118,2)</f>
        <v>0</v>
      </c>
      <c r="BL118" s="19" t="s">
        <v>266</v>
      </c>
      <c r="BM118" s="241" t="s">
        <v>612</v>
      </c>
    </row>
    <row r="119" s="2" customFormat="1" ht="16.5" customHeight="1">
      <c r="A119" s="40"/>
      <c r="B119" s="41"/>
      <c r="C119" s="230" t="s">
        <v>429</v>
      </c>
      <c r="D119" s="230" t="s">
        <v>261</v>
      </c>
      <c r="E119" s="231" t="s">
        <v>2508</v>
      </c>
      <c r="F119" s="232" t="s">
        <v>2509</v>
      </c>
      <c r="G119" s="233" t="s">
        <v>1716</v>
      </c>
      <c r="H119" s="234">
        <v>1</v>
      </c>
      <c r="I119" s="235"/>
      <c r="J119" s="236">
        <f>ROUND(I119*H119,2)</f>
        <v>0</v>
      </c>
      <c r="K119" s="232" t="s">
        <v>401</v>
      </c>
      <c r="L119" s="46"/>
      <c r="M119" s="237" t="s">
        <v>21</v>
      </c>
      <c r="N119" s="238" t="s">
        <v>46</v>
      </c>
      <c r="O119" s="86"/>
      <c r="P119" s="239">
        <f>O119*H119</f>
        <v>0</v>
      </c>
      <c r="Q119" s="239">
        <v>0</v>
      </c>
      <c r="R119" s="239">
        <f>Q119*H119</f>
        <v>0</v>
      </c>
      <c r="S119" s="239">
        <v>0</v>
      </c>
      <c r="T119" s="240">
        <f>S119*H119</f>
        <v>0</v>
      </c>
      <c r="U119" s="40"/>
      <c r="V119" s="40"/>
      <c r="W119" s="40"/>
      <c r="X119" s="40"/>
      <c r="Y119" s="40"/>
      <c r="Z119" s="40"/>
      <c r="AA119" s="40"/>
      <c r="AB119" s="40"/>
      <c r="AC119" s="40"/>
      <c r="AD119" s="40"/>
      <c r="AE119" s="40"/>
      <c r="AR119" s="241" t="s">
        <v>266</v>
      </c>
      <c r="AT119" s="241" t="s">
        <v>261</v>
      </c>
      <c r="AU119" s="241" t="s">
        <v>74</v>
      </c>
      <c r="AY119" s="19" t="s">
        <v>259</v>
      </c>
      <c r="BE119" s="242">
        <f>IF(N119="základní",J119,0)</f>
        <v>0</v>
      </c>
      <c r="BF119" s="242">
        <f>IF(N119="snížená",J119,0)</f>
        <v>0</v>
      </c>
      <c r="BG119" s="242">
        <f>IF(N119="zákl. přenesená",J119,0)</f>
        <v>0</v>
      </c>
      <c r="BH119" s="242">
        <f>IF(N119="sníž. přenesená",J119,0)</f>
        <v>0</v>
      </c>
      <c r="BI119" s="242">
        <f>IF(N119="nulová",J119,0)</f>
        <v>0</v>
      </c>
      <c r="BJ119" s="19" t="s">
        <v>83</v>
      </c>
      <c r="BK119" s="242">
        <f>ROUND(I119*H119,2)</f>
        <v>0</v>
      </c>
      <c r="BL119" s="19" t="s">
        <v>266</v>
      </c>
      <c r="BM119" s="241" t="s">
        <v>620</v>
      </c>
    </row>
    <row r="120" s="2" customFormat="1" ht="16.5" customHeight="1">
      <c r="A120" s="40"/>
      <c r="B120" s="41"/>
      <c r="C120" s="230" t="s">
        <v>437</v>
      </c>
      <c r="D120" s="230" t="s">
        <v>261</v>
      </c>
      <c r="E120" s="231" t="s">
        <v>2510</v>
      </c>
      <c r="F120" s="232" t="s">
        <v>2511</v>
      </c>
      <c r="G120" s="233" t="s">
        <v>1716</v>
      </c>
      <c r="H120" s="234">
        <v>1</v>
      </c>
      <c r="I120" s="235"/>
      <c r="J120" s="236">
        <f>ROUND(I120*H120,2)</f>
        <v>0</v>
      </c>
      <c r="K120" s="232" t="s">
        <v>401</v>
      </c>
      <c r="L120" s="46"/>
      <c r="M120" s="237" t="s">
        <v>21</v>
      </c>
      <c r="N120" s="238" t="s">
        <v>46</v>
      </c>
      <c r="O120" s="86"/>
      <c r="P120" s="239">
        <f>O120*H120</f>
        <v>0</v>
      </c>
      <c r="Q120" s="239">
        <v>0</v>
      </c>
      <c r="R120" s="239">
        <f>Q120*H120</f>
        <v>0</v>
      </c>
      <c r="S120" s="239">
        <v>0</v>
      </c>
      <c r="T120" s="240">
        <f>S120*H120</f>
        <v>0</v>
      </c>
      <c r="U120" s="40"/>
      <c r="V120" s="40"/>
      <c r="W120" s="40"/>
      <c r="X120" s="40"/>
      <c r="Y120" s="40"/>
      <c r="Z120" s="40"/>
      <c r="AA120" s="40"/>
      <c r="AB120" s="40"/>
      <c r="AC120" s="40"/>
      <c r="AD120" s="40"/>
      <c r="AE120" s="40"/>
      <c r="AR120" s="241" t="s">
        <v>266</v>
      </c>
      <c r="AT120" s="241" t="s">
        <v>261</v>
      </c>
      <c r="AU120" s="241" t="s">
        <v>74</v>
      </c>
      <c r="AY120" s="19" t="s">
        <v>259</v>
      </c>
      <c r="BE120" s="242">
        <f>IF(N120="základní",J120,0)</f>
        <v>0</v>
      </c>
      <c r="BF120" s="242">
        <f>IF(N120="snížená",J120,0)</f>
        <v>0</v>
      </c>
      <c r="BG120" s="242">
        <f>IF(N120="zákl. přenesená",J120,0)</f>
        <v>0</v>
      </c>
      <c r="BH120" s="242">
        <f>IF(N120="sníž. přenesená",J120,0)</f>
        <v>0</v>
      </c>
      <c r="BI120" s="242">
        <f>IF(N120="nulová",J120,0)</f>
        <v>0</v>
      </c>
      <c r="BJ120" s="19" t="s">
        <v>83</v>
      </c>
      <c r="BK120" s="242">
        <f>ROUND(I120*H120,2)</f>
        <v>0</v>
      </c>
      <c r="BL120" s="19" t="s">
        <v>266</v>
      </c>
      <c r="BM120" s="241" t="s">
        <v>629</v>
      </c>
    </row>
    <row r="121" s="2" customFormat="1" ht="16.5" customHeight="1">
      <c r="A121" s="40"/>
      <c r="B121" s="41"/>
      <c r="C121" s="230" t="s">
        <v>442</v>
      </c>
      <c r="D121" s="230" t="s">
        <v>261</v>
      </c>
      <c r="E121" s="231" t="s">
        <v>2512</v>
      </c>
      <c r="F121" s="232" t="s">
        <v>2513</v>
      </c>
      <c r="G121" s="233" t="s">
        <v>2514</v>
      </c>
      <c r="H121" s="234">
        <v>1</v>
      </c>
      <c r="I121" s="235"/>
      <c r="J121" s="236">
        <f>ROUND(I121*H121,2)</f>
        <v>0</v>
      </c>
      <c r="K121" s="232" t="s">
        <v>401</v>
      </c>
      <c r="L121" s="46"/>
      <c r="M121" s="237" t="s">
        <v>21</v>
      </c>
      <c r="N121" s="238" t="s">
        <v>46</v>
      </c>
      <c r="O121" s="86"/>
      <c r="P121" s="239">
        <f>O121*H121</f>
        <v>0</v>
      </c>
      <c r="Q121" s="239">
        <v>0</v>
      </c>
      <c r="R121" s="239">
        <f>Q121*H121</f>
        <v>0</v>
      </c>
      <c r="S121" s="239">
        <v>0</v>
      </c>
      <c r="T121" s="240">
        <f>S121*H121</f>
        <v>0</v>
      </c>
      <c r="U121" s="40"/>
      <c r="V121" s="40"/>
      <c r="W121" s="40"/>
      <c r="X121" s="40"/>
      <c r="Y121" s="40"/>
      <c r="Z121" s="40"/>
      <c r="AA121" s="40"/>
      <c r="AB121" s="40"/>
      <c r="AC121" s="40"/>
      <c r="AD121" s="40"/>
      <c r="AE121" s="40"/>
      <c r="AR121" s="241" t="s">
        <v>266</v>
      </c>
      <c r="AT121" s="241" t="s">
        <v>261</v>
      </c>
      <c r="AU121" s="241" t="s">
        <v>74</v>
      </c>
      <c r="AY121" s="19" t="s">
        <v>259</v>
      </c>
      <c r="BE121" s="242">
        <f>IF(N121="základní",J121,0)</f>
        <v>0</v>
      </c>
      <c r="BF121" s="242">
        <f>IF(N121="snížená",J121,0)</f>
        <v>0</v>
      </c>
      <c r="BG121" s="242">
        <f>IF(N121="zákl. přenesená",J121,0)</f>
        <v>0</v>
      </c>
      <c r="BH121" s="242">
        <f>IF(N121="sníž. přenesená",J121,0)</f>
        <v>0</v>
      </c>
      <c r="BI121" s="242">
        <f>IF(N121="nulová",J121,0)</f>
        <v>0</v>
      </c>
      <c r="BJ121" s="19" t="s">
        <v>83</v>
      </c>
      <c r="BK121" s="242">
        <f>ROUND(I121*H121,2)</f>
        <v>0</v>
      </c>
      <c r="BL121" s="19" t="s">
        <v>266</v>
      </c>
      <c r="BM121" s="241" t="s">
        <v>646</v>
      </c>
    </row>
    <row r="122" s="2" customFormat="1" ht="16.5" customHeight="1">
      <c r="A122" s="40"/>
      <c r="B122" s="41"/>
      <c r="C122" s="230" t="s">
        <v>446</v>
      </c>
      <c r="D122" s="230" t="s">
        <v>261</v>
      </c>
      <c r="E122" s="231" t="s">
        <v>2515</v>
      </c>
      <c r="F122" s="232" t="s">
        <v>2516</v>
      </c>
      <c r="G122" s="233" t="s">
        <v>2115</v>
      </c>
      <c r="H122" s="234">
        <v>40</v>
      </c>
      <c r="I122" s="235"/>
      <c r="J122" s="236">
        <f>ROUND(I122*H122,2)</f>
        <v>0</v>
      </c>
      <c r="K122" s="232" t="s">
        <v>401</v>
      </c>
      <c r="L122" s="46"/>
      <c r="M122" s="237" t="s">
        <v>21</v>
      </c>
      <c r="N122" s="238" t="s">
        <v>46</v>
      </c>
      <c r="O122" s="86"/>
      <c r="P122" s="239">
        <f>O122*H122</f>
        <v>0</v>
      </c>
      <c r="Q122" s="239">
        <v>0</v>
      </c>
      <c r="R122" s="239">
        <f>Q122*H122</f>
        <v>0</v>
      </c>
      <c r="S122" s="239">
        <v>0</v>
      </c>
      <c r="T122" s="240">
        <f>S122*H122</f>
        <v>0</v>
      </c>
      <c r="U122" s="40"/>
      <c r="V122" s="40"/>
      <c r="W122" s="40"/>
      <c r="X122" s="40"/>
      <c r="Y122" s="40"/>
      <c r="Z122" s="40"/>
      <c r="AA122" s="40"/>
      <c r="AB122" s="40"/>
      <c r="AC122" s="40"/>
      <c r="AD122" s="40"/>
      <c r="AE122" s="40"/>
      <c r="AR122" s="241" t="s">
        <v>266</v>
      </c>
      <c r="AT122" s="241" t="s">
        <v>261</v>
      </c>
      <c r="AU122" s="241" t="s">
        <v>74</v>
      </c>
      <c r="AY122" s="19" t="s">
        <v>259</v>
      </c>
      <c r="BE122" s="242">
        <f>IF(N122="základní",J122,0)</f>
        <v>0</v>
      </c>
      <c r="BF122" s="242">
        <f>IF(N122="snížená",J122,0)</f>
        <v>0</v>
      </c>
      <c r="BG122" s="242">
        <f>IF(N122="zákl. přenesená",J122,0)</f>
        <v>0</v>
      </c>
      <c r="BH122" s="242">
        <f>IF(N122="sníž. přenesená",J122,0)</f>
        <v>0</v>
      </c>
      <c r="BI122" s="242">
        <f>IF(N122="nulová",J122,0)</f>
        <v>0</v>
      </c>
      <c r="BJ122" s="19" t="s">
        <v>83</v>
      </c>
      <c r="BK122" s="242">
        <f>ROUND(I122*H122,2)</f>
        <v>0</v>
      </c>
      <c r="BL122" s="19" t="s">
        <v>266</v>
      </c>
      <c r="BM122" s="241" t="s">
        <v>661</v>
      </c>
    </row>
    <row r="123" s="2" customFormat="1" ht="16.5" customHeight="1">
      <c r="A123" s="40"/>
      <c r="B123" s="41"/>
      <c r="C123" s="230" t="s">
        <v>455</v>
      </c>
      <c r="D123" s="230" t="s">
        <v>261</v>
      </c>
      <c r="E123" s="231" t="s">
        <v>2517</v>
      </c>
      <c r="F123" s="232" t="s">
        <v>2518</v>
      </c>
      <c r="G123" s="233" t="s">
        <v>2519</v>
      </c>
      <c r="H123" s="234">
        <v>60</v>
      </c>
      <c r="I123" s="235"/>
      <c r="J123" s="236">
        <f>ROUND(I123*H123,2)</f>
        <v>0</v>
      </c>
      <c r="K123" s="232" t="s">
        <v>401</v>
      </c>
      <c r="L123" s="46"/>
      <c r="M123" s="237" t="s">
        <v>21</v>
      </c>
      <c r="N123" s="238" t="s">
        <v>46</v>
      </c>
      <c r="O123" s="86"/>
      <c r="P123" s="239">
        <f>O123*H123</f>
        <v>0</v>
      </c>
      <c r="Q123" s="239">
        <v>0</v>
      </c>
      <c r="R123" s="239">
        <f>Q123*H123</f>
        <v>0</v>
      </c>
      <c r="S123" s="239">
        <v>0</v>
      </c>
      <c r="T123" s="240">
        <f>S123*H123</f>
        <v>0</v>
      </c>
      <c r="U123" s="40"/>
      <c r="V123" s="40"/>
      <c r="W123" s="40"/>
      <c r="X123" s="40"/>
      <c r="Y123" s="40"/>
      <c r="Z123" s="40"/>
      <c r="AA123" s="40"/>
      <c r="AB123" s="40"/>
      <c r="AC123" s="40"/>
      <c r="AD123" s="40"/>
      <c r="AE123" s="40"/>
      <c r="AR123" s="241" t="s">
        <v>266</v>
      </c>
      <c r="AT123" s="241" t="s">
        <v>261</v>
      </c>
      <c r="AU123" s="241" t="s">
        <v>74</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266</v>
      </c>
      <c r="BM123" s="241" t="s">
        <v>674</v>
      </c>
    </row>
    <row r="124" s="2" customFormat="1" ht="16.5" customHeight="1">
      <c r="A124" s="40"/>
      <c r="B124" s="41"/>
      <c r="C124" s="230" t="s">
        <v>462</v>
      </c>
      <c r="D124" s="230" t="s">
        <v>261</v>
      </c>
      <c r="E124" s="231" t="s">
        <v>2520</v>
      </c>
      <c r="F124" s="232" t="s">
        <v>2521</v>
      </c>
      <c r="G124" s="233" t="s">
        <v>2514</v>
      </c>
      <c r="H124" s="234">
        <v>1</v>
      </c>
      <c r="I124" s="235"/>
      <c r="J124" s="236">
        <f>ROUND(I124*H124,2)</f>
        <v>0</v>
      </c>
      <c r="K124" s="232" t="s">
        <v>401</v>
      </c>
      <c r="L124" s="46"/>
      <c r="M124" s="237" t="s">
        <v>21</v>
      </c>
      <c r="N124" s="238" t="s">
        <v>46</v>
      </c>
      <c r="O124" s="86"/>
      <c r="P124" s="239">
        <f>O124*H124</f>
        <v>0</v>
      </c>
      <c r="Q124" s="239">
        <v>0</v>
      </c>
      <c r="R124" s="239">
        <f>Q124*H124</f>
        <v>0</v>
      </c>
      <c r="S124" s="239">
        <v>0</v>
      </c>
      <c r="T124" s="240">
        <f>S124*H124</f>
        <v>0</v>
      </c>
      <c r="U124" s="40"/>
      <c r="V124" s="40"/>
      <c r="W124" s="40"/>
      <c r="X124" s="40"/>
      <c r="Y124" s="40"/>
      <c r="Z124" s="40"/>
      <c r="AA124" s="40"/>
      <c r="AB124" s="40"/>
      <c r="AC124" s="40"/>
      <c r="AD124" s="40"/>
      <c r="AE124" s="40"/>
      <c r="AR124" s="241" t="s">
        <v>266</v>
      </c>
      <c r="AT124" s="241" t="s">
        <v>261</v>
      </c>
      <c r="AU124" s="241" t="s">
        <v>74</v>
      </c>
      <c r="AY124" s="19" t="s">
        <v>259</v>
      </c>
      <c r="BE124" s="242">
        <f>IF(N124="základní",J124,0)</f>
        <v>0</v>
      </c>
      <c r="BF124" s="242">
        <f>IF(N124="snížená",J124,0)</f>
        <v>0</v>
      </c>
      <c r="BG124" s="242">
        <f>IF(N124="zákl. přenesená",J124,0)</f>
        <v>0</v>
      </c>
      <c r="BH124" s="242">
        <f>IF(N124="sníž. přenesená",J124,0)</f>
        <v>0</v>
      </c>
      <c r="BI124" s="242">
        <f>IF(N124="nulová",J124,0)</f>
        <v>0</v>
      </c>
      <c r="BJ124" s="19" t="s">
        <v>83</v>
      </c>
      <c r="BK124" s="242">
        <f>ROUND(I124*H124,2)</f>
        <v>0</v>
      </c>
      <c r="BL124" s="19" t="s">
        <v>266</v>
      </c>
      <c r="BM124" s="241" t="s">
        <v>694</v>
      </c>
    </row>
    <row r="125" s="2" customFormat="1" ht="16.5" customHeight="1">
      <c r="A125" s="40"/>
      <c r="B125" s="41"/>
      <c r="C125" s="230" t="s">
        <v>467</v>
      </c>
      <c r="D125" s="230" t="s">
        <v>261</v>
      </c>
      <c r="E125" s="231" t="s">
        <v>2522</v>
      </c>
      <c r="F125" s="232" t="s">
        <v>2523</v>
      </c>
      <c r="G125" s="233" t="s">
        <v>1716</v>
      </c>
      <c r="H125" s="234">
        <v>200</v>
      </c>
      <c r="I125" s="235"/>
      <c r="J125" s="236">
        <f>ROUND(I125*H125,2)</f>
        <v>0</v>
      </c>
      <c r="K125" s="232" t="s">
        <v>401</v>
      </c>
      <c r="L125" s="46"/>
      <c r="M125" s="237" t="s">
        <v>21</v>
      </c>
      <c r="N125" s="238" t="s">
        <v>46</v>
      </c>
      <c r="O125" s="86"/>
      <c r="P125" s="239">
        <f>O125*H125</f>
        <v>0</v>
      </c>
      <c r="Q125" s="239">
        <v>0</v>
      </c>
      <c r="R125" s="239">
        <f>Q125*H125</f>
        <v>0</v>
      </c>
      <c r="S125" s="239">
        <v>0</v>
      </c>
      <c r="T125" s="240">
        <f>S125*H125</f>
        <v>0</v>
      </c>
      <c r="U125" s="40"/>
      <c r="V125" s="40"/>
      <c r="W125" s="40"/>
      <c r="X125" s="40"/>
      <c r="Y125" s="40"/>
      <c r="Z125" s="40"/>
      <c r="AA125" s="40"/>
      <c r="AB125" s="40"/>
      <c r="AC125" s="40"/>
      <c r="AD125" s="40"/>
      <c r="AE125" s="40"/>
      <c r="AR125" s="241" t="s">
        <v>266</v>
      </c>
      <c r="AT125" s="241" t="s">
        <v>261</v>
      </c>
      <c r="AU125" s="241" t="s">
        <v>74</v>
      </c>
      <c r="AY125" s="19" t="s">
        <v>259</v>
      </c>
      <c r="BE125" s="242">
        <f>IF(N125="základní",J125,0)</f>
        <v>0</v>
      </c>
      <c r="BF125" s="242">
        <f>IF(N125="snížená",J125,0)</f>
        <v>0</v>
      </c>
      <c r="BG125" s="242">
        <f>IF(N125="zákl. přenesená",J125,0)</f>
        <v>0</v>
      </c>
      <c r="BH125" s="242">
        <f>IF(N125="sníž. přenesená",J125,0)</f>
        <v>0</v>
      </c>
      <c r="BI125" s="242">
        <f>IF(N125="nulová",J125,0)</f>
        <v>0</v>
      </c>
      <c r="BJ125" s="19" t="s">
        <v>83</v>
      </c>
      <c r="BK125" s="242">
        <f>ROUND(I125*H125,2)</f>
        <v>0</v>
      </c>
      <c r="BL125" s="19" t="s">
        <v>266</v>
      </c>
      <c r="BM125" s="241" t="s">
        <v>704</v>
      </c>
    </row>
    <row r="126" s="2" customFormat="1" ht="16.5" customHeight="1">
      <c r="A126" s="40"/>
      <c r="B126" s="41"/>
      <c r="C126" s="230" t="s">
        <v>473</v>
      </c>
      <c r="D126" s="230" t="s">
        <v>261</v>
      </c>
      <c r="E126" s="231" t="s">
        <v>2524</v>
      </c>
      <c r="F126" s="232" t="s">
        <v>2525</v>
      </c>
      <c r="G126" s="233" t="s">
        <v>1716</v>
      </c>
      <c r="H126" s="234">
        <v>100</v>
      </c>
      <c r="I126" s="235"/>
      <c r="J126" s="236">
        <f>ROUND(I126*H126,2)</f>
        <v>0</v>
      </c>
      <c r="K126" s="232" t="s">
        <v>401</v>
      </c>
      <c r="L126" s="46"/>
      <c r="M126" s="237" t="s">
        <v>21</v>
      </c>
      <c r="N126" s="238" t="s">
        <v>46</v>
      </c>
      <c r="O126" s="86"/>
      <c r="P126" s="239">
        <f>O126*H126</f>
        <v>0</v>
      </c>
      <c r="Q126" s="239">
        <v>0</v>
      </c>
      <c r="R126" s="239">
        <f>Q126*H126</f>
        <v>0</v>
      </c>
      <c r="S126" s="239">
        <v>0</v>
      </c>
      <c r="T126" s="240">
        <f>S126*H126</f>
        <v>0</v>
      </c>
      <c r="U126" s="40"/>
      <c r="V126" s="40"/>
      <c r="W126" s="40"/>
      <c r="X126" s="40"/>
      <c r="Y126" s="40"/>
      <c r="Z126" s="40"/>
      <c r="AA126" s="40"/>
      <c r="AB126" s="40"/>
      <c r="AC126" s="40"/>
      <c r="AD126" s="40"/>
      <c r="AE126" s="40"/>
      <c r="AR126" s="241" t="s">
        <v>266</v>
      </c>
      <c r="AT126" s="241" t="s">
        <v>261</v>
      </c>
      <c r="AU126" s="241" t="s">
        <v>74</v>
      </c>
      <c r="AY126" s="19" t="s">
        <v>259</v>
      </c>
      <c r="BE126" s="242">
        <f>IF(N126="základní",J126,0)</f>
        <v>0</v>
      </c>
      <c r="BF126" s="242">
        <f>IF(N126="snížená",J126,0)</f>
        <v>0</v>
      </c>
      <c r="BG126" s="242">
        <f>IF(N126="zákl. přenesená",J126,0)</f>
        <v>0</v>
      </c>
      <c r="BH126" s="242">
        <f>IF(N126="sníž. přenesená",J126,0)</f>
        <v>0</v>
      </c>
      <c r="BI126" s="242">
        <f>IF(N126="nulová",J126,0)</f>
        <v>0</v>
      </c>
      <c r="BJ126" s="19" t="s">
        <v>83</v>
      </c>
      <c r="BK126" s="242">
        <f>ROUND(I126*H126,2)</f>
        <v>0</v>
      </c>
      <c r="BL126" s="19" t="s">
        <v>266</v>
      </c>
      <c r="BM126" s="241" t="s">
        <v>715</v>
      </c>
    </row>
    <row r="127" s="2" customFormat="1" ht="16.5" customHeight="1">
      <c r="A127" s="40"/>
      <c r="B127" s="41"/>
      <c r="C127" s="230" t="s">
        <v>479</v>
      </c>
      <c r="D127" s="230" t="s">
        <v>261</v>
      </c>
      <c r="E127" s="231" t="s">
        <v>2526</v>
      </c>
      <c r="F127" s="232" t="s">
        <v>2527</v>
      </c>
      <c r="G127" s="233" t="s">
        <v>1716</v>
      </c>
      <c r="H127" s="234">
        <v>150</v>
      </c>
      <c r="I127" s="235"/>
      <c r="J127" s="236">
        <f>ROUND(I127*H127,2)</f>
        <v>0</v>
      </c>
      <c r="K127" s="232" t="s">
        <v>401</v>
      </c>
      <c r="L127" s="46"/>
      <c r="M127" s="237" t="s">
        <v>21</v>
      </c>
      <c r="N127" s="238" t="s">
        <v>46</v>
      </c>
      <c r="O127" s="86"/>
      <c r="P127" s="239">
        <f>O127*H127</f>
        <v>0</v>
      </c>
      <c r="Q127" s="239">
        <v>0</v>
      </c>
      <c r="R127" s="239">
        <f>Q127*H127</f>
        <v>0</v>
      </c>
      <c r="S127" s="239">
        <v>0</v>
      </c>
      <c r="T127" s="240">
        <f>S127*H127</f>
        <v>0</v>
      </c>
      <c r="U127" s="40"/>
      <c r="V127" s="40"/>
      <c r="W127" s="40"/>
      <c r="X127" s="40"/>
      <c r="Y127" s="40"/>
      <c r="Z127" s="40"/>
      <c r="AA127" s="40"/>
      <c r="AB127" s="40"/>
      <c r="AC127" s="40"/>
      <c r="AD127" s="40"/>
      <c r="AE127" s="40"/>
      <c r="AR127" s="241" t="s">
        <v>266</v>
      </c>
      <c r="AT127" s="241" t="s">
        <v>261</v>
      </c>
      <c r="AU127" s="241" t="s">
        <v>74</v>
      </c>
      <c r="AY127" s="19" t="s">
        <v>259</v>
      </c>
      <c r="BE127" s="242">
        <f>IF(N127="základní",J127,0)</f>
        <v>0</v>
      </c>
      <c r="BF127" s="242">
        <f>IF(N127="snížená",J127,0)</f>
        <v>0</v>
      </c>
      <c r="BG127" s="242">
        <f>IF(N127="zákl. přenesená",J127,0)</f>
        <v>0</v>
      </c>
      <c r="BH127" s="242">
        <f>IF(N127="sníž. přenesená",J127,0)</f>
        <v>0</v>
      </c>
      <c r="BI127" s="242">
        <f>IF(N127="nulová",J127,0)</f>
        <v>0</v>
      </c>
      <c r="BJ127" s="19" t="s">
        <v>83</v>
      </c>
      <c r="BK127" s="242">
        <f>ROUND(I127*H127,2)</f>
        <v>0</v>
      </c>
      <c r="BL127" s="19" t="s">
        <v>266</v>
      </c>
      <c r="BM127" s="241" t="s">
        <v>725</v>
      </c>
    </row>
    <row r="128" s="2" customFormat="1" ht="16.5" customHeight="1">
      <c r="A128" s="40"/>
      <c r="B128" s="41"/>
      <c r="C128" s="230" t="s">
        <v>484</v>
      </c>
      <c r="D128" s="230" t="s">
        <v>261</v>
      </c>
      <c r="E128" s="231" t="s">
        <v>2528</v>
      </c>
      <c r="F128" s="232" t="s">
        <v>2529</v>
      </c>
      <c r="G128" s="233" t="s">
        <v>2115</v>
      </c>
      <c r="H128" s="234">
        <v>18</v>
      </c>
      <c r="I128" s="235"/>
      <c r="J128" s="236">
        <f>ROUND(I128*H128,2)</f>
        <v>0</v>
      </c>
      <c r="K128" s="232" t="s">
        <v>401</v>
      </c>
      <c r="L128" s="46"/>
      <c r="M128" s="237" t="s">
        <v>21</v>
      </c>
      <c r="N128" s="238" t="s">
        <v>46</v>
      </c>
      <c r="O128" s="86"/>
      <c r="P128" s="239">
        <f>O128*H128</f>
        <v>0</v>
      </c>
      <c r="Q128" s="239">
        <v>0</v>
      </c>
      <c r="R128" s="239">
        <f>Q128*H128</f>
        <v>0</v>
      </c>
      <c r="S128" s="239">
        <v>0</v>
      </c>
      <c r="T128" s="240">
        <f>S128*H128</f>
        <v>0</v>
      </c>
      <c r="U128" s="40"/>
      <c r="V128" s="40"/>
      <c r="W128" s="40"/>
      <c r="X128" s="40"/>
      <c r="Y128" s="40"/>
      <c r="Z128" s="40"/>
      <c r="AA128" s="40"/>
      <c r="AB128" s="40"/>
      <c r="AC128" s="40"/>
      <c r="AD128" s="40"/>
      <c r="AE128" s="40"/>
      <c r="AR128" s="241" t="s">
        <v>266</v>
      </c>
      <c r="AT128" s="241" t="s">
        <v>261</v>
      </c>
      <c r="AU128" s="241" t="s">
        <v>74</v>
      </c>
      <c r="AY128" s="19" t="s">
        <v>259</v>
      </c>
      <c r="BE128" s="242">
        <f>IF(N128="základní",J128,0)</f>
        <v>0</v>
      </c>
      <c r="BF128" s="242">
        <f>IF(N128="snížená",J128,0)</f>
        <v>0</v>
      </c>
      <c r="BG128" s="242">
        <f>IF(N128="zákl. přenesená",J128,0)</f>
        <v>0</v>
      </c>
      <c r="BH128" s="242">
        <f>IF(N128="sníž. přenesená",J128,0)</f>
        <v>0</v>
      </c>
      <c r="BI128" s="242">
        <f>IF(N128="nulová",J128,0)</f>
        <v>0</v>
      </c>
      <c r="BJ128" s="19" t="s">
        <v>83</v>
      </c>
      <c r="BK128" s="242">
        <f>ROUND(I128*H128,2)</f>
        <v>0</v>
      </c>
      <c r="BL128" s="19" t="s">
        <v>266</v>
      </c>
      <c r="BM128" s="241" t="s">
        <v>734</v>
      </c>
    </row>
    <row r="129" s="2" customFormat="1" ht="16.5" customHeight="1">
      <c r="A129" s="40"/>
      <c r="B129" s="41"/>
      <c r="C129" s="230" t="s">
        <v>489</v>
      </c>
      <c r="D129" s="230" t="s">
        <v>261</v>
      </c>
      <c r="E129" s="231" t="s">
        <v>2530</v>
      </c>
      <c r="F129" s="232" t="s">
        <v>2531</v>
      </c>
      <c r="G129" s="233" t="s">
        <v>2514</v>
      </c>
      <c r="H129" s="234">
        <v>1</v>
      </c>
      <c r="I129" s="235"/>
      <c r="J129" s="236">
        <f>ROUND(I129*H129,2)</f>
        <v>0</v>
      </c>
      <c r="K129" s="232" t="s">
        <v>401</v>
      </c>
      <c r="L129" s="46"/>
      <c r="M129" s="237" t="s">
        <v>21</v>
      </c>
      <c r="N129" s="238" t="s">
        <v>46</v>
      </c>
      <c r="O129" s="86"/>
      <c r="P129" s="239">
        <f>O129*H129</f>
        <v>0</v>
      </c>
      <c r="Q129" s="239">
        <v>0</v>
      </c>
      <c r="R129" s="239">
        <f>Q129*H129</f>
        <v>0</v>
      </c>
      <c r="S129" s="239">
        <v>0</v>
      </c>
      <c r="T129" s="240">
        <f>S129*H129</f>
        <v>0</v>
      </c>
      <c r="U129" s="40"/>
      <c r="V129" s="40"/>
      <c r="W129" s="40"/>
      <c r="X129" s="40"/>
      <c r="Y129" s="40"/>
      <c r="Z129" s="40"/>
      <c r="AA129" s="40"/>
      <c r="AB129" s="40"/>
      <c r="AC129" s="40"/>
      <c r="AD129" s="40"/>
      <c r="AE129" s="40"/>
      <c r="AR129" s="241" t="s">
        <v>266</v>
      </c>
      <c r="AT129" s="241" t="s">
        <v>261</v>
      </c>
      <c r="AU129" s="241" t="s">
        <v>74</v>
      </c>
      <c r="AY129" s="19" t="s">
        <v>259</v>
      </c>
      <c r="BE129" s="242">
        <f>IF(N129="základní",J129,0)</f>
        <v>0</v>
      </c>
      <c r="BF129" s="242">
        <f>IF(N129="snížená",J129,0)</f>
        <v>0</v>
      </c>
      <c r="BG129" s="242">
        <f>IF(N129="zákl. přenesená",J129,0)</f>
        <v>0</v>
      </c>
      <c r="BH129" s="242">
        <f>IF(N129="sníž. přenesená",J129,0)</f>
        <v>0</v>
      </c>
      <c r="BI129" s="242">
        <f>IF(N129="nulová",J129,0)</f>
        <v>0</v>
      </c>
      <c r="BJ129" s="19" t="s">
        <v>83</v>
      </c>
      <c r="BK129" s="242">
        <f>ROUND(I129*H129,2)</f>
        <v>0</v>
      </c>
      <c r="BL129" s="19" t="s">
        <v>266</v>
      </c>
      <c r="BM129" s="241" t="s">
        <v>750</v>
      </c>
    </row>
    <row r="130" s="2" customFormat="1" ht="16.5" customHeight="1">
      <c r="A130" s="40"/>
      <c r="B130" s="41"/>
      <c r="C130" s="230" t="s">
        <v>497</v>
      </c>
      <c r="D130" s="230" t="s">
        <v>261</v>
      </c>
      <c r="E130" s="231" t="s">
        <v>2532</v>
      </c>
      <c r="F130" s="232" t="s">
        <v>2533</v>
      </c>
      <c r="G130" s="233" t="s">
        <v>2534</v>
      </c>
      <c r="H130" s="310"/>
      <c r="I130" s="235"/>
      <c r="J130" s="236">
        <f>ROUND(I130*H130,2)</f>
        <v>0</v>
      </c>
      <c r="K130" s="232" t="s">
        <v>401</v>
      </c>
      <c r="L130" s="46"/>
      <c r="M130" s="237" t="s">
        <v>21</v>
      </c>
      <c r="N130" s="238" t="s">
        <v>46</v>
      </c>
      <c r="O130" s="86"/>
      <c r="P130" s="239">
        <f>O130*H130</f>
        <v>0</v>
      </c>
      <c r="Q130" s="239">
        <v>0</v>
      </c>
      <c r="R130" s="239">
        <f>Q130*H130</f>
        <v>0</v>
      </c>
      <c r="S130" s="239">
        <v>0</v>
      </c>
      <c r="T130" s="240">
        <f>S130*H130</f>
        <v>0</v>
      </c>
      <c r="U130" s="40"/>
      <c r="V130" s="40"/>
      <c r="W130" s="40"/>
      <c r="X130" s="40"/>
      <c r="Y130" s="40"/>
      <c r="Z130" s="40"/>
      <c r="AA130" s="40"/>
      <c r="AB130" s="40"/>
      <c r="AC130" s="40"/>
      <c r="AD130" s="40"/>
      <c r="AE130" s="40"/>
      <c r="AR130" s="241" t="s">
        <v>266</v>
      </c>
      <c r="AT130" s="241" t="s">
        <v>261</v>
      </c>
      <c r="AU130" s="241" t="s">
        <v>74</v>
      </c>
      <c r="AY130" s="19" t="s">
        <v>259</v>
      </c>
      <c r="BE130" s="242">
        <f>IF(N130="základní",J130,0)</f>
        <v>0</v>
      </c>
      <c r="BF130" s="242">
        <f>IF(N130="snížená",J130,0)</f>
        <v>0</v>
      </c>
      <c r="BG130" s="242">
        <f>IF(N130="zákl. přenesená",J130,0)</f>
        <v>0</v>
      </c>
      <c r="BH130" s="242">
        <f>IF(N130="sníž. přenesená",J130,0)</f>
        <v>0</v>
      </c>
      <c r="BI130" s="242">
        <f>IF(N130="nulová",J130,0)</f>
        <v>0</v>
      </c>
      <c r="BJ130" s="19" t="s">
        <v>83</v>
      </c>
      <c r="BK130" s="242">
        <f>ROUND(I130*H130,2)</f>
        <v>0</v>
      </c>
      <c r="BL130" s="19" t="s">
        <v>266</v>
      </c>
      <c r="BM130" s="241" t="s">
        <v>760</v>
      </c>
    </row>
    <row r="131" s="2" customFormat="1" ht="16.5" customHeight="1">
      <c r="A131" s="40"/>
      <c r="B131" s="41"/>
      <c r="C131" s="230" t="s">
        <v>502</v>
      </c>
      <c r="D131" s="230" t="s">
        <v>261</v>
      </c>
      <c r="E131" s="231" t="s">
        <v>2535</v>
      </c>
      <c r="F131" s="232" t="s">
        <v>2536</v>
      </c>
      <c r="G131" s="233" t="s">
        <v>2534</v>
      </c>
      <c r="H131" s="310"/>
      <c r="I131" s="235"/>
      <c r="J131" s="236">
        <f>ROUND(I131*H131,2)</f>
        <v>0</v>
      </c>
      <c r="K131" s="232" t="s">
        <v>401</v>
      </c>
      <c r="L131" s="46"/>
      <c r="M131" s="306" t="s">
        <v>21</v>
      </c>
      <c r="N131" s="307" t="s">
        <v>46</v>
      </c>
      <c r="O131" s="303"/>
      <c r="P131" s="308">
        <f>O131*H131</f>
        <v>0</v>
      </c>
      <c r="Q131" s="308">
        <v>0</v>
      </c>
      <c r="R131" s="308">
        <f>Q131*H131</f>
        <v>0</v>
      </c>
      <c r="S131" s="308">
        <v>0</v>
      </c>
      <c r="T131" s="309">
        <f>S131*H131</f>
        <v>0</v>
      </c>
      <c r="U131" s="40"/>
      <c r="V131" s="40"/>
      <c r="W131" s="40"/>
      <c r="X131" s="40"/>
      <c r="Y131" s="40"/>
      <c r="Z131" s="40"/>
      <c r="AA131" s="40"/>
      <c r="AB131" s="40"/>
      <c r="AC131" s="40"/>
      <c r="AD131" s="40"/>
      <c r="AE131" s="40"/>
      <c r="AR131" s="241" t="s">
        <v>266</v>
      </c>
      <c r="AT131" s="241" t="s">
        <v>261</v>
      </c>
      <c r="AU131" s="241" t="s">
        <v>74</v>
      </c>
      <c r="AY131" s="19" t="s">
        <v>259</v>
      </c>
      <c r="BE131" s="242">
        <f>IF(N131="základní",J131,0)</f>
        <v>0</v>
      </c>
      <c r="BF131" s="242">
        <f>IF(N131="snížená",J131,0)</f>
        <v>0</v>
      </c>
      <c r="BG131" s="242">
        <f>IF(N131="zákl. přenesená",J131,0)</f>
        <v>0</v>
      </c>
      <c r="BH131" s="242">
        <f>IF(N131="sníž. přenesená",J131,0)</f>
        <v>0</v>
      </c>
      <c r="BI131" s="242">
        <f>IF(N131="nulová",J131,0)</f>
        <v>0</v>
      </c>
      <c r="BJ131" s="19" t="s">
        <v>83</v>
      </c>
      <c r="BK131" s="242">
        <f>ROUND(I131*H131,2)</f>
        <v>0</v>
      </c>
      <c r="BL131" s="19" t="s">
        <v>266</v>
      </c>
      <c r="BM131" s="241" t="s">
        <v>771</v>
      </c>
    </row>
    <row r="132" s="2" customFormat="1" ht="6.96" customHeight="1">
      <c r="A132" s="40"/>
      <c r="B132" s="61"/>
      <c r="C132" s="62"/>
      <c r="D132" s="62"/>
      <c r="E132" s="62"/>
      <c r="F132" s="62"/>
      <c r="G132" s="62"/>
      <c r="H132" s="62"/>
      <c r="I132" s="179"/>
      <c r="J132" s="62"/>
      <c r="K132" s="62"/>
      <c r="L132" s="46"/>
      <c r="M132" s="40"/>
      <c r="O132" s="40"/>
      <c r="P132" s="40"/>
      <c r="Q132" s="40"/>
      <c r="R132" s="40"/>
      <c r="S132" s="40"/>
      <c r="T132" s="40"/>
      <c r="U132" s="40"/>
      <c r="V132" s="40"/>
      <c r="W132" s="40"/>
      <c r="X132" s="40"/>
      <c r="Y132" s="40"/>
      <c r="Z132" s="40"/>
      <c r="AA132" s="40"/>
      <c r="AB132" s="40"/>
      <c r="AC132" s="40"/>
      <c r="AD132" s="40"/>
      <c r="AE132" s="40"/>
    </row>
  </sheetData>
  <sheetProtection sheet="1" autoFilter="0" formatColumns="0" formatRows="0" objects="1" scenarios="1" spinCount="100000" saltValue="6lfhsRRHvAwa/0oRX+eU82vtmChhf53DfFGeyIUCxy1iDWhOli0YHPSL0quaiPVoqek8lgwSGjDFW/UnukKBYQ==" hashValue="cy8kp4RGuGxpH1+4KQ8iGw+NmJ1MFEF0yadiLJGb267Yx8Nmo0xQMX6k9QRYXTICMt+wKH9GDWrgh7gtbCaVkg==" algorithmName="SHA-512" password="CC35"/>
  <autoFilter ref="C90:K131"/>
  <mergeCells count="15">
    <mergeCell ref="E7:H7"/>
    <mergeCell ref="E11:H11"/>
    <mergeCell ref="E9:H9"/>
    <mergeCell ref="E13:H13"/>
    <mergeCell ref="E22:H22"/>
    <mergeCell ref="E31:H31"/>
    <mergeCell ref="E52:H52"/>
    <mergeCell ref="E56:H56"/>
    <mergeCell ref="E54:H54"/>
    <mergeCell ref="E58:H58"/>
    <mergeCell ref="E77:H77"/>
    <mergeCell ref="E81:H81"/>
    <mergeCell ref="E79:H79"/>
    <mergeCell ref="E83:H8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110</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2451</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1806</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2537</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ROUND(J91,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ROUND((SUM(BE91:BE104)),  2)</f>
        <v>0</v>
      </c>
      <c r="G37" s="40"/>
      <c r="H37" s="40"/>
      <c r="I37" s="168">
        <v>0.20999999999999999</v>
      </c>
      <c r="J37" s="167">
        <f>ROUND(((SUM(BE91:BE104))*I37),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ROUND((SUM(BF91:BF104)),  2)</f>
        <v>0</v>
      </c>
      <c r="G38" s="40"/>
      <c r="H38" s="40"/>
      <c r="I38" s="168">
        <v>0.14999999999999999</v>
      </c>
      <c r="J38" s="167">
        <f>ROUND(((SUM(BF91:BF104))*I38),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ROUND((SUM(BG91:BG104)),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ROUND((SUM(BH91:BH104)),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ROUND((SUM(BI91:BI104)),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2451</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1806</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SO-01.4.2 - Kabely</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J91</f>
        <v>0</v>
      </c>
      <c r="K67" s="42"/>
      <c r="L67" s="151"/>
      <c r="S67" s="40"/>
      <c r="T67" s="40"/>
      <c r="U67" s="40"/>
      <c r="V67" s="40"/>
      <c r="W67" s="40"/>
      <c r="X67" s="40"/>
      <c r="Y67" s="40"/>
      <c r="Z67" s="40"/>
      <c r="AA67" s="40"/>
      <c r="AB67" s="40"/>
      <c r="AC67" s="40"/>
      <c r="AD67" s="40"/>
      <c r="AE67" s="40"/>
      <c r="AU67" s="19" t="s">
        <v>218</v>
      </c>
    </row>
    <row r="68" s="2" customFormat="1" ht="21.84" customHeight="1">
      <c r="A68" s="40"/>
      <c r="B68" s="41"/>
      <c r="C68" s="42"/>
      <c r="D68" s="42"/>
      <c r="E68" s="42"/>
      <c r="F68" s="42"/>
      <c r="G68" s="42"/>
      <c r="H68" s="42"/>
      <c r="I68" s="150"/>
      <c r="J68" s="42"/>
      <c r="K68" s="42"/>
      <c r="L68" s="151"/>
      <c r="S68" s="40"/>
      <c r="T68" s="40"/>
      <c r="U68" s="40"/>
      <c r="V68" s="40"/>
      <c r="W68" s="40"/>
      <c r="X68" s="40"/>
      <c r="Y68" s="40"/>
      <c r="Z68" s="40"/>
      <c r="AA68" s="40"/>
      <c r="AB68" s="40"/>
      <c r="AC68" s="40"/>
      <c r="AD68" s="40"/>
      <c r="AE68" s="40"/>
    </row>
    <row r="69" s="2" customFormat="1" ht="6.96" customHeight="1">
      <c r="A69" s="40"/>
      <c r="B69" s="61"/>
      <c r="C69" s="62"/>
      <c r="D69" s="62"/>
      <c r="E69" s="62"/>
      <c r="F69" s="62"/>
      <c r="G69" s="62"/>
      <c r="H69" s="62"/>
      <c r="I69" s="179"/>
      <c r="J69" s="62"/>
      <c r="K69" s="62"/>
      <c r="L69" s="151"/>
      <c r="S69" s="40"/>
      <c r="T69" s="40"/>
      <c r="U69" s="40"/>
      <c r="V69" s="40"/>
      <c r="W69" s="40"/>
      <c r="X69" s="40"/>
      <c r="Y69" s="40"/>
      <c r="Z69" s="40"/>
      <c r="AA69" s="40"/>
      <c r="AB69" s="40"/>
      <c r="AC69" s="40"/>
      <c r="AD69" s="40"/>
      <c r="AE69" s="40"/>
    </row>
    <row r="73" s="2" customFormat="1" ht="6.96" customHeight="1">
      <c r="A73" s="40"/>
      <c r="B73" s="63"/>
      <c r="C73" s="64"/>
      <c r="D73" s="64"/>
      <c r="E73" s="64"/>
      <c r="F73" s="64"/>
      <c r="G73" s="64"/>
      <c r="H73" s="64"/>
      <c r="I73" s="182"/>
      <c r="J73" s="64"/>
      <c r="K73" s="64"/>
      <c r="L73" s="151"/>
      <c r="S73" s="40"/>
      <c r="T73" s="40"/>
      <c r="U73" s="40"/>
      <c r="V73" s="40"/>
      <c r="W73" s="40"/>
      <c r="X73" s="40"/>
      <c r="Y73" s="40"/>
      <c r="Z73" s="40"/>
      <c r="AA73" s="40"/>
      <c r="AB73" s="40"/>
      <c r="AC73" s="40"/>
      <c r="AD73" s="40"/>
      <c r="AE73" s="40"/>
    </row>
    <row r="74" s="2" customFormat="1" ht="24.96" customHeight="1">
      <c r="A74" s="40"/>
      <c r="B74" s="41"/>
      <c r="C74" s="25" t="s">
        <v>244</v>
      </c>
      <c r="D74" s="42"/>
      <c r="E74" s="42"/>
      <c r="F74" s="42"/>
      <c r="G74" s="42"/>
      <c r="H74" s="42"/>
      <c r="I74" s="150"/>
      <c r="J74" s="42"/>
      <c r="K74" s="42"/>
      <c r="L74" s="151"/>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150"/>
      <c r="J75" s="42"/>
      <c r="K75" s="42"/>
      <c r="L75" s="151"/>
      <c r="S75" s="40"/>
      <c r="T75" s="40"/>
      <c r="U75" s="40"/>
      <c r="V75" s="40"/>
      <c r="W75" s="40"/>
      <c r="X75" s="40"/>
      <c r="Y75" s="40"/>
      <c r="Z75" s="40"/>
      <c r="AA75" s="40"/>
      <c r="AB75" s="40"/>
      <c r="AC75" s="40"/>
      <c r="AD75" s="40"/>
      <c r="AE75" s="40"/>
    </row>
    <row r="76" s="2" customFormat="1" ht="12" customHeight="1">
      <c r="A76" s="40"/>
      <c r="B76" s="41"/>
      <c r="C76" s="34" t="s">
        <v>16</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16.5" customHeight="1">
      <c r="A77" s="40"/>
      <c r="B77" s="41"/>
      <c r="C77" s="42"/>
      <c r="D77" s="42"/>
      <c r="E77" s="183" t="str">
        <f>E7</f>
        <v>SEN a stavební úpravy objektu občanského vybavení č.p. 37</v>
      </c>
      <c r="F77" s="34"/>
      <c r="G77" s="34"/>
      <c r="H77" s="34"/>
      <c r="I77" s="150"/>
      <c r="J77" s="42"/>
      <c r="K77" s="42"/>
      <c r="L77" s="151"/>
      <c r="S77" s="40"/>
      <c r="T77" s="40"/>
      <c r="U77" s="40"/>
      <c r="V77" s="40"/>
      <c r="W77" s="40"/>
      <c r="X77" s="40"/>
      <c r="Y77" s="40"/>
      <c r="Z77" s="40"/>
      <c r="AA77" s="40"/>
      <c r="AB77" s="40"/>
      <c r="AC77" s="40"/>
      <c r="AD77" s="40"/>
      <c r="AE77" s="40"/>
    </row>
    <row r="78" s="1" customFormat="1" ht="12" customHeight="1">
      <c r="B78" s="23"/>
      <c r="C78" s="34" t="s">
        <v>166</v>
      </c>
      <c r="D78" s="24"/>
      <c r="E78" s="24"/>
      <c r="F78" s="24"/>
      <c r="G78" s="24"/>
      <c r="H78" s="24"/>
      <c r="I78" s="141"/>
      <c r="J78" s="24"/>
      <c r="K78" s="24"/>
      <c r="L78" s="22"/>
    </row>
    <row r="79" s="1" customFormat="1" ht="16.5" customHeight="1">
      <c r="B79" s="23"/>
      <c r="C79" s="24"/>
      <c r="D79" s="24"/>
      <c r="E79" s="183" t="s">
        <v>170</v>
      </c>
      <c r="F79" s="24"/>
      <c r="G79" s="24"/>
      <c r="H79" s="24"/>
      <c r="I79" s="141"/>
      <c r="J79" s="24"/>
      <c r="K79" s="24"/>
      <c r="L79" s="22"/>
    </row>
    <row r="80" s="1" customFormat="1" ht="12" customHeight="1">
      <c r="B80" s="23"/>
      <c r="C80" s="34" t="s">
        <v>174</v>
      </c>
      <c r="D80" s="24"/>
      <c r="E80" s="24"/>
      <c r="F80" s="24"/>
      <c r="G80" s="24"/>
      <c r="H80" s="24"/>
      <c r="I80" s="141"/>
      <c r="J80" s="24"/>
      <c r="K80" s="24"/>
      <c r="L80" s="22"/>
    </row>
    <row r="81" s="2" customFormat="1" ht="16.5" customHeight="1">
      <c r="A81" s="40"/>
      <c r="B81" s="41"/>
      <c r="C81" s="42"/>
      <c r="D81" s="42"/>
      <c r="E81" s="305" t="s">
        <v>2451</v>
      </c>
      <c r="F81" s="42"/>
      <c r="G81" s="42"/>
      <c r="H81" s="42"/>
      <c r="I81" s="150"/>
      <c r="J81" s="42"/>
      <c r="K81" s="42"/>
      <c r="L81" s="151"/>
      <c r="S81" s="40"/>
      <c r="T81" s="40"/>
      <c r="U81" s="40"/>
      <c r="V81" s="40"/>
      <c r="W81" s="40"/>
      <c r="X81" s="40"/>
      <c r="Y81" s="40"/>
      <c r="Z81" s="40"/>
      <c r="AA81" s="40"/>
      <c r="AB81" s="40"/>
      <c r="AC81" s="40"/>
      <c r="AD81" s="40"/>
      <c r="AE81" s="40"/>
    </row>
    <row r="82" s="2" customFormat="1" ht="12" customHeight="1">
      <c r="A82" s="40"/>
      <c r="B82" s="41"/>
      <c r="C82" s="34" t="s">
        <v>1806</v>
      </c>
      <c r="D82" s="42"/>
      <c r="E82" s="42"/>
      <c r="F82" s="42"/>
      <c r="G82" s="42"/>
      <c r="H82" s="42"/>
      <c r="I82" s="150"/>
      <c r="J82" s="42"/>
      <c r="K82" s="42"/>
      <c r="L82" s="151"/>
      <c r="S82" s="40"/>
      <c r="T82" s="40"/>
      <c r="U82" s="40"/>
      <c r="V82" s="40"/>
      <c r="W82" s="40"/>
      <c r="X82" s="40"/>
      <c r="Y82" s="40"/>
      <c r="Z82" s="40"/>
      <c r="AA82" s="40"/>
      <c r="AB82" s="40"/>
      <c r="AC82" s="40"/>
      <c r="AD82" s="40"/>
      <c r="AE82" s="40"/>
    </row>
    <row r="83" s="2" customFormat="1" ht="16.5" customHeight="1">
      <c r="A83" s="40"/>
      <c r="B83" s="41"/>
      <c r="C83" s="42"/>
      <c r="D83" s="42"/>
      <c r="E83" s="71" t="str">
        <f>E13</f>
        <v>SO-01.4.2 - Kabely</v>
      </c>
      <c r="F83" s="42"/>
      <c r="G83" s="42"/>
      <c r="H83" s="42"/>
      <c r="I83" s="150"/>
      <c r="J83" s="42"/>
      <c r="K83" s="42"/>
      <c r="L83" s="151"/>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2" customHeight="1">
      <c r="A85" s="40"/>
      <c r="B85" s="41"/>
      <c r="C85" s="34" t="s">
        <v>22</v>
      </c>
      <c r="D85" s="42"/>
      <c r="E85" s="42"/>
      <c r="F85" s="29" t="str">
        <f>F16</f>
        <v>Libkovice 37</v>
      </c>
      <c r="G85" s="42"/>
      <c r="H85" s="42"/>
      <c r="I85" s="153" t="s">
        <v>24</v>
      </c>
      <c r="J85" s="74" t="str">
        <f>IF(J16="","",J16)</f>
        <v>7. 10. 2019</v>
      </c>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25.65" customHeight="1">
      <c r="A87" s="40"/>
      <c r="B87" s="41"/>
      <c r="C87" s="34" t="s">
        <v>26</v>
      </c>
      <c r="D87" s="42"/>
      <c r="E87" s="42"/>
      <c r="F87" s="29" t="str">
        <f>E19</f>
        <v>Obec Libkovice</v>
      </c>
      <c r="G87" s="42"/>
      <c r="H87" s="42"/>
      <c r="I87" s="153" t="s">
        <v>32</v>
      </c>
      <c r="J87" s="38" t="str">
        <f>E25</f>
        <v>SONETBUILDING s.r.o</v>
      </c>
      <c r="K87" s="42"/>
      <c r="L87" s="151"/>
      <c r="S87" s="40"/>
      <c r="T87" s="40"/>
      <c r="U87" s="40"/>
      <c r="V87" s="40"/>
      <c r="W87" s="40"/>
      <c r="X87" s="40"/>
      <c r="Y87" s="40"/>
      <c r="Z87" s="40"/>
      <c r="AA87" s="40"/>
      <c r="AB87" s="40"/>
      <c r="AC87" s="40"/>
      <c r="AD87" s="40"/>
      <c r="AE87" s="40"/>
    </row>
    <row r="88" s="2" customFormat="1" ht="15.15" customHeight="1">
      <c r="A88" s="40"/>
      <c r="B88" s="41"/>
      <c r="C88" s="34" t="s">
        <v>30</v>
      </c>
      <c r="D88" s="42"/>
      <c r="E88" s="42"/>
      <c r="F88" s="29" t="str">
        <f>IF(E22="","",E22)</f>
        <v>Vyplň údaj</v>
      </c>
      <c r="G88" s="42"/>
      <c r="H88" s="42"/>
      <c r="I88" s="153" t="s">
        <v>35</v>
      </c>
      <c r="J88" s="38" t="str">
        <f>E28</f>
        <v>Toman Martin</v>
      </c>
      <c r="K88" s="42"/>
      <c r="L88" s="151"/>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150"/>
      <c r="J89" s="42"/>
      <c r="K89" s="42"/>
      <c r="L89" s="151"/>
      <c r="S89" s="40"/>
      <c r="T89" s="40"/>
      <c r="U89" s="40"/>
      <c r="V89" s="40"/>
      <c r="W89" s="40"/>
      <c r="X89" s="40"/>
      <c r="Y89" s="40"/>
      <c r="Z89" s="40"/>
      <c r="AA89" s="40"/>
      <c r="AB89" s="40"/>
      <c r="AC89" s="40"/>
      <c r="AD89" s="40"/>
      <c r="AE89" s="40"/>
    </row>
    <row r="90" s="11" customFormat="1" ht="29.28" customHeight="1">
      <c r="A90" s="202"/>
      <c r="B90" s="203"/>
      <c r="C90" s="204" t="s">
        <v>245</v>
      </c>
      <c r="D90" s="205" t="s">
        <v>59</v>
      </c>
      <c r="E90" s="205" t="s">
        <v>55</v>
      </c>
      <c r="F90" s="205" t="s">
        <v>56</v>
      </c>
      <c r="G90" s="205" t="s">
        <v>246</v>
      </c>
      <c r="H90" s="205" t="s">
        <v>247</v>
      </c>
      <c r="I90" s="206" t="s">
        <v>248</v>
      </c>
      <c r="J90" s="205" t="s">
        <v>217</v>
      </c>
      <c r="K90" s="207" t="s">
        <v>249</v>
      </c>
      <c r="L90" s="208"/>
      <c r="M90" s="94" t="s">
        <v>21</v>
      </c>
      <c r="N90" s="95" t="s">
        <v>44</v>
      </c>
      <c r="O90" s="95" t="s">
        <v>250</v>
      </c>
      <c r="P90" s="95" t="s">
        <v>251</v>
      </c>
      <c r="Q90" s="95" t="s">
        <v>252</v>
      </c>
      <c r="R90" s="95" t="s">
        <v>253</v>
      </c>
      <c r="S90" s="95" t="s">
        <v>254</v>
      </c>
      <c r="T90" s="96" t="s">
        <v>255</v>
      </c>
      <c r="U90" s="202"/>
      <c r="V90" s="202"/>
      <c r="W90" s="202"/>
      <c r="X90" s="202"/>
      <c r="Y90" s="202"/>
      <c r="Z90" s="202"/>
      <c r="AA90" s="202"/>
      <c r="AB90" s="202"/>
      <c r="AC90" s="202"/>
      <c r="AD90" s="202"/>
      <c r="AE90" s="202"/>
    </row>
    <row r="91" s="2" customFormat="1" ht="22.8" customHeight="1">
      <c r="A91" s="40"/>
      <c r="B91" s="41"/>
      <c r="C91" s="101" t="s">
        <v>256</v>
      </c>
      <c r="D91" s="42"/>
      <c r="E91" s="42"/>
      <c r="F91" s="42"/>
      <c r="G91" s="42"/>
      <c r="H91" s="42"/>
      <c r="I91" s="150"/>
      <c r="J91" s="209">
        <f>BK91</f>
        <v>0</v>
      </c>
      <c r="K91" s="42"/>
      <c r="L91" s="46"/>
      <c r="M91" s="97"/>
      <c r="N91" s="210"/>
      <c r="O91" s="98"/>
      <c r="P91" s="211">
        <f>SUM(P92:P104)</f>
        <v>0</v>
      </c>
      <c r="Q91" s="98"/>
      <c r="R91" s="211">
        <f>SUM(R92:R104)</f>
        <v>0</v>
      </c>
      <c r="S91" s="98"/>
      <c r="T91" s="212">
        <f>SUM(T92:T104)</f>
        <v>0</v>
      </c>
      <c r="U91" s="40"/>
      <c r="V91" s="40"/>
      <c r="W91" s="40"/>
      <c r="X91" s="40"/>
      <c r="Y91" s="40"/>
      <c r="Z91" s="40"/>
      <c r="AA91" s="40"/>
      <c r="AB91" s="40"/>
      <c r="AC91" s="40"/>
      <c r="AD91" s="40"/>
      <c r="AE91" s="40"/>
      <c r="AT91" s="19" t="s">
        <v>73</v>
      </c>
      <c r="AU91" s="19" t="s">
        <v>218</v>
      </c>
      <c r="BK91" s="213">
        <f>SUM(BK92:BK104)</f>
        <v>0</v>
      </c>
    </row>
    <row r="92" s="2" customFormat="1" ht="16.5" customHeight="1">
      <c r="A92" s="40"/>
      <c r="B92" s="41"/>
      <c r="C92" s="230" t="s">
        <v>81</v>
      </c>
      <c r="D92" s="230" t="s">
        <v>261</v>
      </c>
      <c r="E92" s="231" t="s">
        <v>2453</v>
      </c>
      <c r="F92" s="232" t="s">
        <v>2538</v>
      </c>
      <c r="G92" s="233" t="s">
        <v>449</v>
      </c>
      <c r="H92" s="234">
        <v>500</v>
      </c>
      <c r="I92" s="235"/>
      <c r="J92" s="236">
        <f>ROUND(I92*H92,2)</f>
        <v>0</v>
      </c>
      <c r="K92" s="232" t="s">
        <v>401</v>
      </c>
      <c r="L92" s="46"/>
      <c r="M92" s="237" t="s">
        <v>21</v>
      </c>
      <c r="N92" s="238" t="s">
        <v>46</v>
      </c>
      <c r="O92" s="86"/>
      <c r="P92" s="239">
        <f>O92*H92</f>
        <v>0</v>
      </c>
      <c r="Q92" s="239">
        <v>0</v>
      </c>
      <c r="R92" s="239">
        <f>Q92*H92</f>
        <v>0</v>
      </c>
      <c r="S92" s="239">
        <v>0</v>
      </c>
      <c r="T92" s="240">
        <f>S92*H92</f>
        <v>0</v>
      </c>
      <c r="U92" s="40"/>
      <c r="V92" s="40"/>
      <c r="W92" s="40"/>
      <c r="X92" s="40"/>
      <c r="Y92" s="40"/>
      <c r="Z92" s="40"/>
      <c r="AA92" s="40"/>
      <c r="AB92" s="40"/>
      <c r="AC92" s="40"/>
      <c r="AD92" s="40"/>
      <c r="AE92" s="40"/>
      <c r="AR92" s="241" t="s">
        <v>266</v>
      </c>
      <c r="AT92" s="241" t="s">
        <v>261</v>
      </c>
      <c r="AU92" s="241" t="s">
        <v>74</v>
      </c>
      <c r="AY92" s="19" t="s">
        <v>259</v>
      </c>
      <c r="BE92" s="242">
        <f>IF(N92="základní",J92,0)</f>
        <v>0</v>
      </c>
      <c r="BF92" s="242">
        <f>IF(N92="snížená",J92,0)</f>
        <v>0</v>
      </c>
      <c r="BG92" s="242">
        <f>IF(N92="zákl. přenesená",J92,0)</f>
        <v>0</v>
      </c>
      <c r="BH92" s="242">
        <f>IF(N92="sníž. přenesená",J92,0)</f>
        <v>0</v>
      </c>
      <c r="BI92" s="242">
        <f>IF(N92="nulová",J92,0)</f>
        <v>0</v>
      </c>
      <c r="BJ92" s="19" t="s">
        <v>83</v>
      </c>
      <c r="BK92" s="242">
        <f>ROUND(I92*H92,2)</f>
        <v>0</v>
      </c>
      <c r="BL92" s="19" t="s">
        <v>266</v>
      </c>
      <c r="BM92" s="241" t="s">
        <v>266</v>
      </c>
    </row>
    <row r="93" s="2" customFormat="1" ht="16.5" customHeight="1">
      <c r="A93" s="40"/>
      <c r="B93" s="41"/>
      <c r="C93" s="230" t="s">
        <v>83</v>
      </c>
      <c r="D93" s="230" t="s">
        <v>261</v>
      </c>
      <c r="E93" s="231" t="s">
        <v>2539</v>
      </c>
      <c r="F93" s="232" t="s">
        <v>2540</v>
      </c>
      <c r="G93" s="233" t="s">
        <v>449</v>
      </c>
      <c r="H93" s="234">
        <v>800</v>
      </c>
      <c r="I93" s="235"/>
      <c r="J93" s="236">
        <f>ROUND(I93*H93,2)</f>
        <v>0</v>
      </c>
      <c r="K93" s="232" t="s">
        <v>401</v>
      </c>
      <c r="L93" s="46"/>
      <c r="M93" s="237" t="s">
        <v>21</v>
      </c>
      <c r="N93" s="238" t="s">
        <v>46</v>
      </c>
      <c r="O93" s="86"/>
      <c r="P93" s="239">
        <f>O93*H93</f>
        <v>0</v>
      </c>
      <c r="Q93" s="239">
        <v>0</v>
      </c>
      <c r="R93" s="239">
        <f>Q93*H93</f>
        <v>0</v>
      </c>
      <c r="S93" s="239">
        <v>0</v>
      </c>
      <c r="T93" s="240">
        <f>S93*H93</f>
        <v>0</v>
      </c>
      <c r="U93" s="40"/>
      <c r="V93" s="40"/>
      <c r="W93" s="40"/>
      <c r="X93" s="40"/>
      <c r="Y93" s="40"/>
      <c r="Z93" s="40"/>
      <c r="AA93" s="40"/>
      <c r="AB93" s="40"/>
      <c r="AC93" s="40"/>
      <c r="AD93" s="40"/>
      <c r="AE93" s="40"/>
      <c r="AR93" s="241" t="s">
        <v>266</v>
      </c>
      <c r="AT93" s="241" t="s">
        <v>261</v>
      </c>
      <c r="AU93" s="241" t="s">
        <v>74</v>
      </c>
      <c r="AY93" s="19" t="s">
        <v>259</v>
      </c>
      <c r="BE93" s="242">
        <f>IF(N93="základní",J93,0)</f>
        <v>0</v>
      </c>
      <c r="BF93" s="242">
        <f>IF(N93="snížená",J93,0)</f>
        <v>0</v>
      </c>
      <c r="BG93" s="242">
        <f>IF(N93="zákl. přenesená",J93,0)</f>
        <v>0</v>
      </c>
      <c r="BH93" s="242">
        <f>IF(N93="sníž. přenesená",J93,0)</f>
        <v>0</v>
      </c>
      <c r="BI93" s="242">
        <f>IF(N93="nulová",J93,0)</f>
        <v>0</v>
      </c>
      <c r="BJ93" s="19" t="s">
        <v>83</v>
      </c>
      <c r="BK93" s="242">
        <f>ROUND(I93*H93,2)</f>
        <v>0</v>
      </c>
      <c r="BL93" s="19" t="s">
        <v>266</v>
      </c>
      <c r="BM93" s="241" t="s">
        <v>291</v>
      </c>
    </row>
    <row r="94" s="2" customFormat="1" ht="16.5" customHeight="1">
      <c r="A94" s="40"/>
      <c r="B94" s="41"/>
      <c r="C94" s="230" t="s">
        <v>94</v>
      </c>
      <c r="D94" s="230" t="s">
        <v>261</v>
      </c>
      <c r="E94" s="231" t="s">
        <v>2541</v>
      </c>
      <c r="F94" s="232" t="s">
        <v>2542</v>
      </c>
      <c r="G94" s="233" t="s">
        <v>449</v>
      </c>
      <c r="H94" s="234">
        <v>1000</v>
      </c>
      <c r="I94" s="235"/>
      <c r="J94" s="236">
        <f>ROUND(I94*H94,2)</f>
        <v>0</v>
      </c>
      <c r="K94" s="232" t="s">
        <v>401</v>
      </c>
      <c r="L94" s="46"/>
      <c r="M94" s="237" t="s">
        <v>21</v>
      </c>
      <c r="N94" s="238" t="s">
        <v>46</v>
      </c>
      <c r="O94" s="86"/>
      <c r="P94" s="239">
        <f>O94*H94</f>
        <v>0</v>
      </c>
      <c r="Q94" s="239">
        <v>0</v>
      </c>
      <c r="R94" s="239">
        <f>Q94*H94</f>
        <v>0</v>
      </c>
      <c r="S94" s="239">
        <v>0</v>
      </c>
      <c r="T94" s="240">
        <f>S94*H94</f>
        <v>0</v>
      </c>
      <c r="U94" s="40"/>
      <c r="V94" s="40"/>
      <c r="W94" s="40"/>
      <c r="X94" s="40"/>
      <c r="Y94" s="40"/>
      <c r="Z94" s="40"/>
      <c r="AA94" s="40"/>
      <c r="AB94" s="40"/>
      <c r="AC94" s="40"/>
      <c r="AD94" s="40"/>
      <c r="AE94" s="40"/>
      <c r="AR94" s="241" t="s">
        <v>266</v>
      </c>
      <c r="AT94" s="241" t="s">
        <v>261</v>
      </c>
      <c r="AU94" s="241" t="s">
        <v>74</v>
      </c>
      <c r="AY94" s="19" t="s">
        <v>259</v>
      </c>
      <c r="BE94" s="242">
        <f>IF(N94="základní",J94,0)</f>
        <v>0</v>
      </c>
      <c r="BF94" s="242">
        <f>IF(N94="snížená",J94,0)</f>
        <v>0</v>
      </c>
      <c r="BG94" s="242">
        <f>IF(N94="zákl. přenesená",J94,0)</f>
        <v>0</v>
      </c>
      <c r="BH94" s="242">
        <f>IF(N94="sníž. přenesená",J94,0)</f>
        <v>0</v>
      </c>
      <c r="BI94" s="242">
        <f>IF(N94="nulová",J94,0)</f>
        <v>0</v>
      </c>
      <c r="BJ94" s="19" t="s">
        <v>83</v>
      </c>
      <c r="BK94" s="242">
        <f>ROUND(I94*H94,2)</f>
        <v>0</v>
      </c>
      <c r="BL94" s="19" t="s">
        <v>266</v>
      </c>
      <c r="BM94" s="241" t="s">
        <v>303</v>
      </c>
    </row>
    <row r="95" s="2" customFormat="1" ht="16.5" customHeight="1">
      <c r="A95" s="40"/>
      <c r="B95" s="41"/>
      <c r="C95" s="230" t="s">
        <v>266</v>
      </c>
      <c r="D95" s="230" t="s">
        <v>261</v>
      </c>
      <c r="E95" s="231" t="s">
        <v>2543</v>
      </c>
      <c r="F95" s="232" t="s">
        <v>2544</v>
      </c>
      <c r="G95" s="233" t="s">
        <v>449</v>
      </c>
      <c r="H95" s="234">
        <v>200</v>
      </c>
      <c r="I95" s="235"/>
      <c r="J95" s="236">
        <f>ROUND(I95*H95,2)</f>
        <v>0</v>
      </c>
      <c r="K95" s="232" t="s">
        <v>401</v>
      </c>
      <c r="L95" s="46"/>
      <c r="M95" s="237" t="s">
        <v>21</v>
      </c>
      <c r="N95" s="238" t="s">
        <v>46</v>
      </c>
      <c r="O95" s="86"/>
      <c r="P95" s="239">
        <f>O95*H95</f>
        <v>0</v>
      </c>
      <c r="Q95" s="239">
        <v>0</v>
      </c>
      <c r="R95" s="239">
        <f>Q95*H95</f>
        <v>0</v>
      </c>
      <c r="S95" s="239">
        <v>0</v>
      </c>
      <c r="T95" s="240">
        <f>S95*H95</f>
        <v>0</v>
      </c>
      <c r="U95" s="40"/>
      <c r="V95" s="40"/>
      <c r="W95" s="40"/>
      <c r="X95" s="40"/>
      <c r="Y95" s="40"/>
      <c r="Z95" s="40"/>
      <c r="AA95" s="40"/>
      <c r="AB95" s="40"/>
      <c r="AC95" s="40"/>
      <c r="AD95" s="40"/>
      <c r="AE95" s="40"/>
      <c r="AR95" s="241" t="s">
        <v>266</v>
      </c>
      <c r="AT95" s="241" t="s">
        <v>261</v>
      </c>
      <c r="AU95" s="241" t="s">
        <v>74</v>
      </c>
      <c r="AY95" s="19" t="s">
        <v>259</v>
      </c>
      <c r="BE95" s="242">
        <f>IF(N95="základní",J95,0)</f>
        <v>0</v>
      </c>
      <c r="BF95" s="242">
        <f>IF(N95="snížená",J95,0)</f>
        <v>0</v>
      </c>
      <c r="BG95" s="242">
        <f>IF(N95="zákl. přenesená",J95,0)</f>
        <v>0</v>
      </c>
      <c r="BH95" s="242">
        <f>IF(N95="sníž. přenesená",J95,0)</f>
        <v>0</v>
      </c>
      <c r="BI95" s="242">
        <f>IF(N95="nulová",J95,0)</f>
        <v>0</v>
      </c>
      <c r="BJ95" s="19" t="s">
        <v>83</v>
      </c>
      <c r="BK95" s="242">
        <f>ROUND(I95*H95,2)</f>
        <v>0</v>
      </c>
      <c r="BL95" s="19" t="s">
        <v>266</v>
      </c>
      <c r="BM95" s="241" t="s">
        <v>314</v>
      </c>
    </row>
    <row r="96" s="2" customFormat="1" ht="16.5" customHeight="1">
      <c r="A96" s="40"/>
      <c r="B96" s="41"/>
      <c r="C96" s="230" t="s">
        <v>287</v>
      </c>
      <c r="D96" s="230" t="s">
        <v>261</v>
      </c>
      <c r="E96" s="231" t="s">
        <v>2545</v>
      </c>
      <c r="F96" s="232" t="s">
        <v>2546</v>
      </c>
      <c r="G96" s="233" t="s">
        <v>449</v>
      </c>
      <c r="H96" s="234">
        <v>80</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74</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328</v>
      </c>
    </row>
    <row r="97" s="2" customFormat="1" ht="16.5" customHeight="1">
      <c r="A97" s="40"/>
      <c r="B97" s="41"/>
      <c r="C97" s="230" t="s">
        <v>291</v>
      </c>
      <c r="D97" s="230" t="s">
        <v>261</v>
      </c>
      <c r="E97" s="231" t="s">
        <v>2547</v>
      </c>
      <c r="F97" s="232" t="s">
        <v>2548</v>
      </c>
      <c r="G97" s="233" t="s">
        <v>449</v>
      </c>
      <c r="H97" s="234">
        <v>8</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74</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340</v>
      </c>
    </row>
    <row r="98" s="2" customFormat="1" ht="16.5" customHeight="1">
      <c r="A98" s="40"/>
      <c r="B98" s="41"/>
      <c r="C98" s="230" t="s">
        <v>299</v>
      </c>
      <c r="D98" s="230" t="s">
        <v>261</v>
      </c>
      <c r="E98" s="231" t="s">
        <v>2549</v>
      </c>
      <c r="F98" s="232" t="s">
        <v>2550</v>
      </c>
      <c r="G98" s="233" t="s">
        <v>449</v>
      </c>
      <c r="H98" s="234">
        <v>50</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74</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355</v>
      </c>
    </row>
    <row r="99" s="2" customFormat="1" ht="16.5" customHeight="1">
      <c r="A99" s="40"/>
      <c r="B99" s="41"/>
      <c r="C99" s="230" t="s">
        <v>303</v>
      </c>
      <c r="D99" s="230" t="s">
        <v>261</v>
      </c>
      <c r="E99" s="231" t="s">
        <v>2551</v>
      </c>
      <c r="F99" s="232" t="s">
        <v>2552</v>
      </c>
      <c r="G99" s="233" t="s">
        <v>449</v>
      </c>
      <c r="H99" s="234">
        <v>80</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74</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369</v>
      </c>
    </row>
    <row r="100" s="2" customFormat="1" ht="16.5" customHeight="1">
      <c r="A100" s="40"/>
      <c r="B100" s="41"/>
      <c r="C100" s="230" t="s">
        <v>310</v>
      </c>
      <c r="D100" s="230" t="s">
        <v>261</v>
      </c>
      <c r="E100" s="231" t="s">
        <v>2553</v>
      </c>
      <c r="F100" s="232" t="s">
        <v>2554</v>
      </c>
      <c r="G100" s="233" t="s">
        <v>449</v>
      </c>
      <c r="H100" s="234">
        <v>50</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74</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381</v>
      </c>
    </row>
    <row r="101" s="2" customFormat="1" ht="16.5" customHeight="1">
      <c r="A101" s="40"/>
      <c r="B101" s="41"/>
      <c r="C101" s="230" t="s">
        <v>314</v>
      </c>
      <c r="D101" s="230" t="s">
        <v>261</v>
      </c>
      <c r="E101" s="231" t="s">
        <v>2555</v>
      </c>
      <c r="F101" s="232" t="s">
        <v>2556</v>
      </c>
      <c r="G101" s="233" t="s">
        <v>449</v>
      </c>
      <c r="H101" s="234">
        <v>100</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74</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393</v>
      </c>
    </row>
    <row r="102" s="2" customFormat="1" ht="16.5" customHeight="1">
      <c r="A102" s="40"/>
      <c r="B102" s="41"/>
      <c r="C102" s="230" t="s">
        <v>323</v>
      </c>
      <c r="D102" s="230" t="s">
        <v>261</v>
      </c>
      <c r="E102" s="231" t="s">
        <v>2557</v>
      </c>
      <c r="F102" s="232" t="s">
        <v>2558</v>
      </c>
      <c r="G102" s="233" t="s">
        <v>449</v>
      </c>
      <c r="H102" s="234">
        <v>60</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74</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406</v>
      </c>
    </row>
    <row r="103" s="2" customFormat="1" ht="16.5" customHeight="1">
      <c r="A103" s="40"/>
      <c r="B103" s="41"/>
      <c r="C103" s="230" t="s">
        <v>328</v>
      </c>
      <c r="D103" s="230" t="s">
        <v>261</v>
      </c>
      <c r="E103" s="231" t="s">
        <v>2532</v>
      </c>
      <c r="F103" s="232" t="s">
        <v>2533</v>
      </c>
      <c r="G103" s="233" t="s">
        <v>2534</v>
      </c>
      <c r="H103" s="310"/>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74</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419</v>
      </c>
    </row>
    <row r="104" s="2" customFormat="1" ht="16.5" customHeight="1">
      <c r="A104" s="40"/>
      <c r="B104" s="41"/>
      <c r="C104" s="230" t="s">
        <v>334</v>
      </c>
      <c r="D104" s="230" t="s">
        <v>261</v>
      </c>
      <c r="E104" s="231" t="s">
        <v>2535</v>
      </c>
      <c r="F104" s="232" t="s">
        <v>2536</v>
      </c>
      <c r="G104" s="233" t="s">
        <v>2534</v>
      </c>
      <c r="H104" s="310"/>
      <c r="I104" s="235"/>
      <c r="J104" s="236">
        <f>ROUND(I104*H104,2)</f>
        <v>0</v>
      </c>
      <c r="K104" s="232" t="s">
        <v>401</v>
      </c>
      <c r="L104" s="46"/>
      <c r="M104" s="306" t="s">
        <v>21</v>
      </c>
      <c r="N104" s="307" t="s">
        <v>46</v>
      </c>
      <c r="O104" s="303"/>
      <c r="P104" s="308">
        <f>O104*H104</f>
        <v>0</v>
      </c>
      <c r="Q104" s="308">
        <v>0</v>
      </c>
      <c r="R104" s="308">
        <f>Q104*H104</f>
        <v>0</v>
      </c>
      <c r="S104" s="308">
        <v>0</v>
      </c>
      <c r="T104" s="309">
        <f>S104*H104</f>
        <v>0</v>
      </c>
      <c r="U104" s="40"/>
      <c r="V104" s="40"/>
      <c r="W104" s="40"/>
      <c r="X104" s="40"/>
      <c r="Y104" s="40"/>
      <c r="Z104" s="40"/>
      <c r="AA104" s="40"/>
      <c r="AB104" s="40"/>
      <c r="AC104" s="40"/>
      <c r="AD104" s="40"/>
      <c r="AE104" s="40"/>
      <c r="AR104" s="241" t="s">
        <v>266</v>
      </c>
      <c r="AT104" s="241" t="s">
        <v>261</v>
      </c>
      <c r="AU104" s="241" t="s">
        <v>74</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429</v>
      </c>
    </row>
    <row r="105" s="2" customFormat="1" ht="6.96" customHeight="1">
      <c r="A105" s="40"/>
      <c r="B105" s="61"/>
      <c r="C105" s="62"/>
      <c r="D105" s="62"/>
      <c r="E105" s="62"/>
      <c r="F105" s="62"/>
      <c r="G105" s="62"/>
      <c r="H105" s="62"/>
      <c r="I105" s="179"/>
      <c r="J105" s="62"/>
      <c r="K105" s="62"/>
      <c r="L105" s="46"/>
      <c r="M105" s="40"/>
      <c r="O105" s="40"/>
      <c r="P105" s="40"/>
      <c r="Q105" s="40"/>
      <c r="R105" s="40"/>
      <c r="S105" s="40"/>
      <c r="T105" s="40"/>
      <c r="U105" s="40"/>
      <c r="V105" s="40"/>
      <c r="W105" s="40"/>
      <c r="X105" s="40"/>
      <c r="Y105" s="40"/>
      <c r="Z105" s="40"/>
      <c r="AA105" s="40"/>
      <c r="AB105" s="40"/>
      <c r="AC105" s="40"/>
      <c r="AD105" s="40"/>
      <c r="AE105" s="40"/>
    </row>
  </sheetData>
  <sheetProtection sheet="1" autoFilter="0" formatColumns="0" formatRows="0" objects="1" scenarios="1" spinCount="100000" saltValue="0X6QRTkDEYtU9b7Ou03fWu9ch0Y3/92UEp1I0FfsrRP7O4QeX0xGDyZWjsq4SGgJki+J6GSpIG6BGnmKezS4RQ==" hashValue="PsvWdwvRENxusc3yMStkfZC0MSQyEX2il4gHJBl5sVG9AdOEZAIf1EAGCoA0z3uX8rVFn62b6FNtzI7j4opakA==" algorithmName="SHA-512" password="CC35"/>
  <autoFilter ref="C90:K104"/>
  <mergeCells count="15">
    <mergeCell ref="E7:H7"/>
    <mergeCell ref="E11:H11"/>
    <mergeCell ref="E9:H9"/>
    <mergeCell ref="E13:H13"/>
    <mergeCell ref="E22:H22"/>
    <mergeCell ref="E31:H31"/>
    <mergeCell ref="E52:H52"/>
    <mergeCell ref="E56:H56"/>
    <mergeCell ref="E54:H54"/>
    <mergeCell ref="E58:H58"/>
    <mergeCell ref="E77:H77"/>
    <mergeCell ref="E81:H81"/>
    <mergeCell ref="E79:H79"/>
    <mergeCell ref="E83:H8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113</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2451</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1806</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2559</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ROUND(J91,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ROUND((SUM(BE91:BE113)),  2)</f>
        <v>0</v>
      </c>
      <c r="G37" s="40"/>
      <c r="H37" s="40"/>
      <c r="I37" s="168">
        <v>0.20999999999999999</v>
      </c>
      <c r="J37" s="167">
        <f>ROUND(((SUM(BE91:BE113))*I37),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ROUND((SUM(BF91:BF113)),  2)</f>
        <v>0</v>
      </c>
      <c r="G38" s="40"/>
      <c r="H38" s="40"/>
      <c r="I38" s="168">
        <v>0.14999999999999999</v>
      </c>
      <c r="J38" s="167">
        <f>ROUND(((SUM(BF91:BF113))*I38),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ROUND((SUM(BG91:BG113)),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ROUND((SUM(BH91:BH113)),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ROUND((SUM(BI91:BI113)),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2451</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1806</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SO-01.4.3 - Svítidla</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J91</f>
        <v>0</v>
      </c>
      <c r="K67" s="42"/>
      <c r="L67" s="151"/>
      <c r="S67" s="40"/>
      <c r="T67" s="40"/>
      <c r="U67" s="40"/>
      <c r="V67" s="40"/>
      <c r="W67" s="40"/>
      <c r="X67" s="40"/>
      <c r="Y67" s="40"/>
      <c r="Z67" s="40"/>
      <c r="AA67" s="40"/>
      <c r="AB67" s="40"/>
      <c r="AC67" s="40"/>
      <c r="AD67" s="40"/>
      <c r="AE67" s="40"/>
      <c r="AU67" s="19" t="s">
        <v>218</v>
      </c>
    </row>
    <row r="68" s="2" customFormat="1" ht="21.84" customHeight="1">
      <c r="A68" s="40"/>
      <c r="B68" s="41"/>
      <c r="C68" s="42"/>
      <c r="D68" s="42"/>
      <c r="E68" s="42"/>
      <c r="F68" s="42"/>
      <c r="G68" s="42"/>
      <c r="H68" s="42"/>
      <c r="I68" s="150"/>
      <c r="J68" s="42"/>
      <c r="K68" s="42"/>
      <c r="L68" s="151"/>
      <c r="S68" s="40"/>
      <c r="T68" s="40"/>
      <c r="U68" s="40"/>
      <c r="V68" s="40"/>
      <c r="W68" s="40"/>
      <c r="X68" s="40"/>
      <c r="Y68" s="40"/>
      <c r="Z68" s="40"/>
      <c r="AA68" s="40"/>
      <c r="AB68" s="40"/>
      <c r="AC68" s="40"/>
      <c r="AD68" s="40"/>
      <c r="AE68" s="40"/>
    </row>
    <row r="69" s="2" customFormat="1" ht="6.96" customHeight="1">
      <c r="A69" s="40"/>
      <c r="B69" s="61"/>
      <c r="C69" s="62"/>
      <c r="D69" s="62"/>
      <c r="E69" s="62"/>
      <c r="F69" s="62"/>
      <c r="G69" s="62"/>
      <c r="H69" s="62"/>
      <c r="I69" s="179"/>
      <c r="J69" s="62"/>
      <c r="K69" s="62"/>
      <c r="L69" s="151"/>
      <c r="S69" s="40"/>
      <c r="T69" s="40"/>
      <c r="U69" s="40"/>
      <c r="V69" s="40"/>
      <c r="W69" s="40"/>
      <c r="X69" s="40"/>
      <c r="Y69" s="40"/>
      <c r="Z69" s="40"/>
      <c r="AA69" s="40"/>
      <c r="AB69" s="40"/>
      <c r="AC69" s="40"/>
      <c r="AD69" s="40"/>
      <c r="AE69" s="40"/>
    </row>
    <row r="73" s="2" customFormat="1" ht="6.96" customHeight="1">
      <c r="A73" s="40"/>
      <c r="B73" s="63"/>
      <c r="C73" s="64"/>
      <c r="D73" s="64"/>
      <c r="E73" s="64"/>
      <c r="F73" s="64"/>
      <c r="G73" s="64"/>
      <c r="H73" s="64"/>
      <c r="I73" s="182"/>
      <c r="J73" s="64"/>
      <c r="K73" s="64"/>
      <c r="L73" s="151"/>
      <c r="S73" s="40"/>
      <c r="T73" s="40"/>
      <c r="U73" s="40"/>
      <c r="V73" s="40"/>
      <c r="W73" s="40"/>
      <c r="X73" s="40"/>
      <c r="Y73" s="40"/>
      <c r="Z73" s="40"/>
      <c r="AA73" s="40"/>
      <c r="AB73" s="40"/>
      <c r="AC73" s="40"/>
      <c r="AD73" s="40"/>
      <c r="AE73" s="40"/>
    </row>
    <row r="74" s="2" customFormat="1" ht="24.96" customHeight="1">
      <c r="A74" s="40"/>
      <c r="B74" s="41"/>
      <c r="C74" s="25" t="s">
        <v>244</v>
      </c>
      <c r="D74" s="42"/>
      <c r="E74" s="42"/>
      <c r="F74" s="42"/>
      <c r="G74" s="42"/>
      <c r="H74" s="42"/>
      <c r="I74" s="150"/>
      <c r="J74" s="42"/>
      <c r="K74" s="42"/>
      <c r="L74" s="151"/>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150"/>
      <c r="J75" s="42"/>
      <c r="K75" s="42"/>
      <c r="L75" s="151"/>
      <c r="S75" s="40"/>
      <c r="T75" s="40"/>
      <c r="U75" s="40"/>
      <c r="V75" s="40"/>
      <c r="W75" s="40"/>
      <c r="X75" s="40"/>
      <c r="Y75" s="40"/>
      <c r="Z75" s="40"/>
      <c r="AA75" s="40"/>
      <c r="AB75" s="40"/>
      <c r="AC75" s="40"/>
      <c r="AD75" s="40"/>
      <c r="AE75" s="40"/>
    </row>
    <row r="76" s="2" customFormat="1" ht="12" customHeight="1">
      <c r="A76" s="40"/>
      <c r="B76" s="41"/>
      <c r="C76" s="34" t="s">
        <v>16</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16.5" customHeight="1">
      <c r="A77" s="40"/>
      <c r="B77" s="41"/>
      <c r="C77" s="42"/>
      <c r="D77" s="42"/>
      <c r="E77" s="183" t="str">
        <f>E7</f>
        <v>SEN a stavební úpravy objektu občanského vybavení č.p. 37</v>
      </c>
      <c r="F77" s="34"/>
      <c r="G77" s="34"/>
      <c r="H77" s="34"/>
      <c r="I77" s="150"/>
      <c r="J77" s="42"/>
      <c r="K77" s="42"/>
      <c r="L77" s="151"/>
      <c r="S77" s="40"/>
      <c r="T77" s="40"/>
      <c r="U77" s="40"/>
      <c r="V77" s="40"/>
      <c r="W77" s="40"/>
      <c r="X77" s="40"/>
      <c r="Y77" s="40"/>
      <c r="Z77" s="40"/>
      <c r="AA77" s="40"/>
      <c r="AB77" s="40"/>
      <c r="AC77" s="40"/>
      <c r="AD77" s="40"/>
      <c r="AE77" s="40"/>
    </row>
    <row r="78" s="1" customFormat="1" ht="12" customHeight="1">
      <c r="B78" s="23"/>
      <c r="C78" s="34" t="s">
        <v>166</v>
      </c>
      <c r="D78" s="24"/>
      <c r="E78" s="24"/>
      <c r="F78" s="24"/>
      <c r="G78" s="24"/>
      <c r="H78" s="24"/>
      <c r="I78" s="141"/>
      <c r="J78" s="24"/>
      <c r="K78" s="24"/>
      <c r="L78" s="22"/>
    </row>
    <row r="79" s="1" customFormat="1" ht="16.5" customHeight="1">
      <c r="B79" s="23"/>
      <c r="C79" s="24"/>
      <c r="D79" s="24"/>
      <c r="E79" s="183" t="s">
        <v>170</v>
      </c>
      <c r="F79" s="24"/>
      <c r="G79" s="24"/>
      <c r="H79" s="24"/>
      <c r="I79" s="141"/>
      <c r="J79" s="24"/>
      <c r="K79" s="24"/>
      <c r="L79" s="22"/>
    </row>
    <row r="80" s="1" customFormat="1" ht="12" customHeight="1">
      <c r="B80" s="23"/>
      <c r="C80" s="34" t="s">
        <v>174</v>
      </c>
      <c r="D80" s="24"/>
      <c r="E80" s="24"/>
      <c r="F80" s="24"/>
      <c r="G80" s="24"/>
      <c r="H80" s="24"/>
      <c r="I80" s="141"/>
      <c r="J80" s="24"/>
      <c r="K80" s="24"/>
      <c r="L80" s="22"/>
    </row>
    <row r="81" s="2" customFormat="1" ht="16.5" customHeight="1">
      <c r="A81" s="40"/>
      <c r="B81" s="41"/>
      <c r="C81" s="42"/>
      <c r="D81" s="42"/>
      <c r="E81" s="305" t="s">
        <v>2451</v>
      </c>
      <c r="F81" s="42"/>
      <c r="G81" s="42"/>
      <c r="H81" s="42"/>
      <c r="I81" s="150"/>
      <c r="J81" s="42"/>
      <c r="K81" s="42"/>
      <c r="L81" s="151"/>
      <c r="S81" s="40"/>
      <c r="T81" s="40"/>
      <c r="U81" s="40"/>
      <c r="V81" s="40"/>
      <c r="W81" s="40"/>
      <c r="X81" s="40"/>
      <c r="Y81" s="40"/>
      <c r="Z81" s="40"/>
      <c r="AA81" s="40"/>
      <c r="AB81" s="40"/>
      <c r="AC81" s="40"/>
      <c r="AD81" s="40"/>
      <c r="AE81" s="40"/>
    </row>
    <row r="82" s="2" customFormat="1" ht="12" customHeight="1">
      <c r="A82" s="40"/>
      <c r="B82" s="41"/>
      <c r="C82" s="34" t="s">
        <v>1806</v>
      </c>
      <c r="D82" s="42"/>
      <c r="E82" s="42"/>
      <c r="F82" s="42"/>
      <c r="G82" s="42"/>
      <c r="H82" s="42"/>
      <c r="I82" s="150"/>
      <c r="J82" s="42"/>
      <c r="K82" s="42"/>
      <c r="L82" s="151"/>
      <c r="S82" s="40"/>
      <c r="T82" s="40"/>
      <c r="U82" s="40"/>
      <c r="V82" s="40"/>
      <c r="W82" s="40"/>
      <c r="X82" s="40"/>
      <c r="Y82" s="40"/>
      <c r="Z82" s="40"/>
      <c r="AA82" s="40"/>
      <c r="AB82" s="40"/>
      <c r="AC82" s="40"/>
      <c r="AD82" s="40"/>
      <c r="AE82" s="40"/>
    </row>
    <row r="83" s="2" customFormat="1" ht="16.5" customHeight="1">
      <c r="A83" s="40"/>
      <c r="B83" s="41"/>
      <c r="C83" s="42"/>
      <c r="D83" s="42"/>
      <c r="E83" s="71" t="str">
        <f>E13</f>
        <v>SO-01.4.3 - Svítidla</v>
      </c>
      <c r="F83" s="42"/>
      <c r="G83" s="42"/>
      <c r="H83" s="42"/>
      <c r="I83" s="150"/>
      <c r="J83" s="42"/>
      <c r="K83" s="42"/>
      <c r="L83" s="151"/>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2" customHeight="1">
      <c r="A85" s="40"/>
      <c r="B85" s="41"/>
      <c r="C85" s="34" t="s">
        <v>22</v>
      </c>
      <c r="D85" s="42"/>
      <c r="E85" s="42"/>
      <c r="F85" s="29" t="str">
        <f>F16</f>
        <v>Libkovice 37</v>
      </c>
      <c r="G85" s="42"/>
      <c r="H85" s="42"/>
      <c r="I85" s="153" t="s">
        <v>24</v>
      </c>
      <c r="J85" s="74" t="str">
        <f>IF(J16="","",J16)</f>
        <v>7. 10. 2019</v>
      </c>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25.65" customHeight="1">
      <c r="A87" s="40"/>
      <c r="B87" s="41"/>
      <c r="C87" s="34" t="s">
        <v>26</v>
      </c>
      <c r="D87" s="42"/>
      <c r="E87" s="42"/>
      <c r="F87" s="29" t="str">
        <f>E19</f>
        <v>Obec Libkovice</v>
      </c>
      <c r="G87" s="42"/>
      <c r="H87" s="42"/>
      <c r="I87" s="153" t="s">
        <v>32</v>
      </c>
      <c r="J87" s="38" t="str">
        <f>E25</f>
        <v>SONETBUILDING s.r.o</v>
      </c>
      <c r="K87" s="42"/>
      <c r="L87" s="151"/>
      <c r="S87" s="40"/>
      <c r="T87" s="40"/>
      <c r="U87" s="40"/>
      <c r="V87" s="40"/>
      <c r="W87" s="40"/>
      <c r="X87" s="40"/>
      <c r="Y87" s="40"/>
      <c r="Z87" s="40"/>
      <c r="AA87" s="40"/>
      <c r="AB87" s="40"/>
      <c r="AC87" s="40"/>
      <c r="AD87" s="40"/>
      <c r="AE87" s="40"/>
    </row>
    <row r="88" s="2" customFormat="1" ht="15.15" customHeight="1">
      <c r="A88" s="40"/>
      <c r="B88" s="41"/>
      <c r="C88" s="34" t="s">
        <v>30</v>
      </c>
      <c r="D88" s="42"/>
      <c r="E88" s="42"/>
      <c r="F88" s="29" t="str">
        <f>IF(E22="","",E22)</f>
        <v>Vyplň údaj</v>
      </c>
      <c r="G88" s="42"/>
      <c r="H88" s="42"/>
      <c r="I88" s="153" t="s">
        <v>35</v>
      </c>
      <c r="J88" s="38" t="str">
        <f>E28</f>
        <v>Toman Martin</v>
      </c>
      <c r="K88" s="42"/>
      <c r="L88" s="151"/>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150"/>
      <c r="J89" s="42"/>
      <c r="K89" s="42"/>
      <c r="L89" s="151"/>
      <c r="S89" s="40"/>
      <c r="T89" s="40"/>
      <c r="U89" s="40"/>
      <c r="V89" s="40"/>
      <c r="W89" s="40"/>
      <c r="X89" s="40"/>
      <c r="Y89" s="40"/>
      <c r="Z89" s="40"/>
      <c r="AA89" s="40"/>
      <c r="AB89" s="40"/>
      <c r="AC89" s="40"/>
      <c r="AD89" s="40"/>
      <c r="AE89" s="40"/>
    </row>
    <row r="90" s="11" customFormat="1" ht="29.28" customHeight="1">
      <c r="A90" s="202"/>
      <c r="B90" s="203"/>
      <c r="C90" s="204" t="s">
        <v>245</v>
      </c>
      <c r="D90" s="205" t="s">
        <v>59</v>
      </c>
      <c r="E90" s="205" t="s">
        <v>55</v>
      </c>
      <c r="F90" s="205" t="s">
        <v>56</v>
      </c>
      <c r="G90" s="205" t="s">
        <v>246</v>
      </c>
      <c r="H90" s="205" t="s">
        <v>247</v>
      </c>
      <c r="I90" s="206" t="s">
        <v>248</v>
      </c>
      <c r="J90" s="205" t="s">
        <v>217</v>
      </c>
      <c r="K90" s="207" t="s">
        <v>249</v>
      </c>
      <c r="L90" s="208"/>
      <c r="M90" s="94" t="s">
        <v>21</v>
      </c>
      <c r="N90" s="95" t="s">
        <v>44</v>
      </c>
      <c r="O90" s="95" t="s">
        <v>250</v>
      </c>
      <c r="P90" s="95" t="s">
        <v>251</v>
      </c>
      <c r="Q90" s="95" t="s">
        <v>252</v>
      </c>
      <c r="R90" s="95" t="s">
        <v>253</v>
      </c>
      <c r="S90" s="95" t="s">
        <v>254</v>
      </c>
      <c r="T90" s="96" t="s">
        <v>255</v>
      </c>
      <c r="U90" s="202"/>
      <c r="V90" s="202"/>
      <c r="W90" s="202"/>
      <c r="X90" s="202"/>
      <c r="Y90" s="202"/>
      <c r="Z90" s="202"/>
      <c r="AA90" s="202"/>
      <c r="AB90" s="202"/>
      <c r="AC90" s="202"/>
      <c r="AD90" s="202"/>
      <c r="AE90" s="202"/>
    </row>
    <row r="91" s="2" customFormat="1" ht="22.8" customHeight="1">
      <c r="A91" s="40"/>
      <c r="B91" s="41"/>
      <c r="C91" s="101" t="s">
        <v>256</v>
      </c>
      <c r="D91" s="42"/>
      <c r="E91" s="42"/>
      <c r="F91" s="42"/>
      <c r="G91" s="42"/>
      <c r="H91" s="42"/>
      <c r="I91" s="150"/>
      <c r="J91" s="209">
        <f>BK91</f>
        <v>0</v>
      </c>
      <c r="K91" s="42"/>
      <c r="L91" s="46"/>
      <c r="M91" s="97"/>
      <c r="N91" s="210"/>
      <c r="O91" s="98"/>
      <c r="P91" s="211">
        <f>SUM(P92:P113)</f>
        <v>0</v>
      </c>
      <c r="Q91" s="98"/>
      <c r="R91" s="211">
        <f>SUM(R92:R113)</f>
        <v>0</v>
      </c>
      <c r="S91" s="98"/>
      <c r="T91" s="212">
        <f>SUM(T92:T113)</f>
        <v>0</v>
      </c>
      <c r="U91" s="40"/>
      <c r="V91" s="40"/>
      <c r="W91" s="40"/>
      <c r="X91" s="40"/>
      <c r="Y91" s="40"/>
      <c r="Z91" s="40"/>
      <c r="AA91" s="40"/>
      <c r="AB91" s="40"/>
      <c r="AC91" s="40"/>
      <c r="AD91" s="40"/>
      <c r="AE91" s="40"/>
      <c r="AT91" s="19" t="s">
        <v>73</v>
      </c>
      <c r="AU91" s="19" t="s">
        <v>218</v>
      </c>
      <c r="BK91" s="213">
        <f>SUM(BK92:BK113)</f>
        <v>0</v>
      </c>
    </row>
    <row r="92" s="2" customFormat="1" ht="16.5" customHeight="1">
      <c r="A92" s="40"/>
      <c r="B92" s="41"/>
      <c r="C92" s="230" t="s">
        <v>81</v>
      </c>
      <c r="D92" s="230" t="s">
        <v>261</v>
      </c>
      <c r="E92" s="231" t="s">
        <v>2560</v>
      </c>
      <c r="F92" s="232" t="s">
        <v>2561</v>
      </c>
      <c r="G92" s="233" t="s">
        <v>1716</v>
      </c>
      <c r="H92" s="234">
        <v>10</v>
      </c>
      <c r="I92" s="235"/>
      <c r="J92" s="236">
        <f>ROUND(I92*H92,2)</f>
        <v>0</v>
      </c>
      <c r="K92" s="232" t="s">
        <v>401</v>
      </c>
      <c r="L92" s="46"/>
      <c r="M92" s="237" t="s">
        <v>21</v>
      </c>
      <c r="N92" s="238" t="s">
        <v>46</v>
      </c>
      <c r="O92" s="86"/>
      <c r="P92" s="239">
        <f>O92*H92</f>
        <v>0</v>
      </c>
      <c r="Q92" s="239">
        <v>0</v>
      </c>
      <c r="R92" s="239">
        <f>Q92*H92</f>
        <v>0</v>
      </c>
      <c r="S92" s="239">
        <v>0</v>
      </c>
      <c r="T92" s="240">
        <f>S92*H92</f>
        <v>0</v>
      </c>
      <c r="U92" s="40"/>
      <c r="V92" s="40"/>
      <c r="W92" s="40"/>
      <c r="X92" s="40"/>
      <c r="Y92" s="40"/>
      <c r="Z92" s="40"/>
      <c r="AA92" s="40"/>
      <c r="AB92" s="40"/>
      <c r="AC92" s="40"/>
      <c r="AD92" s="40"/>
      <c r="AE92" s="40"/>
      <c r="AR92" s="241" t="s">
        <v>266</v>
      </c>
      <c r="AT92" s="241" t="s">
        <v>261</v>
      </c>
      <c r="AU92" s="241" t="s">
        <v>74</v>
      </c>
      <c r="AY92" s="19" t="s">
        <v>259</v>
      </c>
      <c r="BE92" s="242">
        <f>IF(N92="základní",J92,0)</f>
        <v>0</v>
      </c>
      <c r="BF92" s="242">
        <f>IF(N92="snížená",J92,0)</f>
        <v>0</v>
      </c>
      <c r="BG92" s="242">
        <f>IF(N92="zákl. přenesená",J92,0)</f>
        <v>0</v>
      </c>
      <c r="BH92" s="242">
        <f>IF(N92="sníž. přenesená",J92,0)</f>
        <v>0</v>
      </c>
      <c r="BI92" s="242">
        <f>IF(N92="nulová",J92,0)</f>
        <v>0</v>
      </c>
      <c r="BJ92" s="19" t="s">
        <v>83</v>
      </c>
      <c r="BK92" s="242">
        <f>ROUND(I92*H92,2)</f>
        <v>0</v>
      </c>
      <c r="BL92" s="19" t="s">
        <v>266</v>
      </c>
      <c r="BM92" s="241" t="s">
        <v>266</v>
      </c>
    </row>
    <row r="93" s="2" customFormat="1" ht="16.5" customHeight="1">
      <c r="A93" s="40"/>
      <c r="B93" s="41"/>
      <c r="C93" s="230" t="s">
        <v>83</v>
      </c>
      <c r="D93" s="230" t="s">
        <v>261</v>
      </c>
      <c r="E93" s="231" t="s">
        <v>2562</v>
      </c>
      <c r="F93" s="232" t="s">
        <v>2563</v>
      </c>
      <c r="G93" s="233" t="s">
        <v>1716</v>
      </c>
      <c r="H93" s="234">
        <v>10</v>
      </c>
      <c r="I93" s="235"/>
      <c r="J93" s="236">
        <f>ROUND(I93*H93,2)</f>
        <v>0</v>
      </c>
      <c r="K93" s="232" t="s">
        <v>401</v>
      </c>
      <c r="L93" s="46"/>
      <c r="M93" s="237" t="s">
        <v>21</v>
      </c>
      <c r="N93" s="238" t="s">
        <v>46</v>
      </c>
      <c r="O93" s="86"/>
      <c r="P93" s="239">
        <f>O93*H93</f>
        <v>0</v>
      </c>
      <c r="Q93" s="239">
        <v>0</v>
      </c>
      <c r="R93" s="239">
        <f>Q93*H93</f>
        <v>0</v>
      </c>
      <c r="S93" s="239">
        <v>0</v>
      </c>
      <c r="T93" s="240">
        <f>S93*H93</f>
        <v>0</v>
      </c>
      <c r="U93" s="40"/>
      <c r="V93" s="40"/>
      <c r="W93" s="40"/>
      <c r="X93" s="40"/>
      <c r="Y93" s="40"/>
      <c r="Z93" s="40"/>
      <c r="AA93" s="40"/>
      <c r="AB93" s="40"/>
      <c r="AC93" s="40"/>
      <c r="AD93" s="40"/>
      <c r="AE93" s="40"/>
      <c r="AR93" s="241" t="s">
        <v>266</v>
      </c>
      <c r="AT93" s="241" t="s">
        <v>261</v>
      </c>
      <c r="AU93" s="241" t="s">
        <v>74</v>
      </c>
      <c r="AY93" s="19" t="s">
        <v>259</v>
      </c>
      <c r="BE93" s="242">
        <f>IF(N93="základní",J93,0)</f>
        <v>0</v>
      </c>
      <c r="BF93" s="242">
        <f>IF(N93="snížená",J93,0)</f>
        <v>0</v>
      </c>
      <c r="BG93" s="242">
        <f>IF(N93="zákl. přenesená",J93,0)</f>
        <v>0</v>
      </c>
      <c r="BH93" s="242">
        <f>IF(N93="sníž. přenesená",J93,0)</f>
        <v>0</v>
      </c>
      <c r="BI93" s="242">
        <f>IF(N93="nulová",J93,0)</f>
        <v>0</v>
      </c>
      <c r="BJ93" s="19" t="s">
        <v>83</v>
      </c>
      <c r="BK93" s="242">
        <f>ROUND(I93*H93,2)</f>
        <v>0</v>
      </c>
      <c r="BL93" s="19" t="s">
        <v>266</v>
      </c>
      <c r="BM93" s="241" t="s">
        <v>291</v>
      </c>
    </row>
    <row r="94" s="2" customFormat="1" ht="16.5" customHeight="1">
      <c r="A94" s="40"/>
      <c r="B94" s="41"/>
      <c r="C94" s="230" t="s">
        <v>94</v>
      </c>
      <c r="D94" s="230" t="s">
        <v>261</v>
      </c>
      <c r="E94" s="231" t="s">
        <v>2564</v>
      </c>
      <c r="F94" s="232" t="s">
        <v>2565</v>
      </c>
      <c r="G94" s="233" t="s">
        <v>1716</v>
      </c>
      <c r="H94" s="234">
        <v>5</v>
      </c>
      <c r="I94" s="235"/>
      <c r="J94" s="236">
        <f>ROUND(I94*H94,2)</f>
        <v>0</v>
      </c>
      <c r="K94" s="232" t="s">
        <v>401</v>
      </c>
      <c r="L94" s="46"/>
      <c r="M94" s="237" t="s">
        <v>21</v>
      </c>
      <c r="N94" s="238" t="s">
        <v>46</v>
      </c>
      <c r="O94" s="86"/>
      <c r="P94" s="239">
        <f>O94*H94</f>
        <v>0</v>
      </c>
      <c r="Q94" s="239">
        <v>0</v>
      </c>
      <c r="R94" s="239">
        <f>Q94*H94</f>
        <v>0</v>
      </c>
      <c r="S94" s="239">
        <v>0</v>
      </c>
      <c r="T94" s="240">
        <f>S94*H94</f>
        <v>0</v>
      </c>
      <c r="U94" s="40"/>
      <c r="V94" s="40"/>
      <c r="W94" s="40"/>
      <c r="X94" s="40"/>
      <c r="Y94" s="40"/>
      <c r="Z94" s="40"/>
      <c r="AA94" s="40"/>
      <c r="AB94" s="40"/>
      <c r="AC94" s="40"/>
      <c r="AD94" s="40"/>
      <c r="AE94" s="40"/>
      <c r="AR94" s="241" t="s">
        <v>266</v>
      </c>
      <c r="AT94" s="241" t="s">
        <v>261</v>
      </c>
      <c r="AU94" s="241" t="s">
        <v>74</v>
      </c>
      <c r="AY94" s="19" t="s">
        <v>259</v>
      </c>
      <c r="BE94" s="242">
        <f>IF(N94="základní",J94,0)</f>
        <v>0</v>
      </c>
      <c r="BF94" s="242">
        <f>IF(N94="snížená",J94,0)</f>
        <v>0</v>
      </c>
      <c r="BG94" s="242">
        <f>IF(N94="zákl. přenesená",J94,0)</f>
        <v>0</v>
      </c>
      <c r="BH94" s="242">
        <f>IF(N94="sníž. přenesená",J94,0)</f>
        <v>0</v>
      </c>
      <c r="BI94" s="242">
        <f>IF(N94="nulová",J94,0)</f>
        <v>0</v>
      </c>
      <c r="BJ94" s="19" t="s">
        <v>83</v>
      </c>
      <c r="BK94" s="242">
        <f>ROUND(I94*H94,2)</f>
        <v>0</v>
      </c>
      <c r="BL94" s="19" t="s">
        <v>266</v>
      </c>
      <c r="BM94" s="241" t="s">
        <v>303</v>
      </c>
    </row>
    <row r="95" s="2" customFormat="1" ht="16.5" customHeight="1">
      <c r="A95" s="40"/>
      <c r="B95" s="41"/>
      <c r="C95" s="230" t="s">
        <v>266</v>
      </c>
      <c r="D95" s="230" t="s">
        <v>261</v>
      </c>
      <c r="E95" s="231" t="s">
        <v>2566</v>
      </c>
      <c r="F95" s="232" t="s">
        <v>2567</v>
      </c>
      <c r="G95" s="233" t="s">
        <v>1716</v>
      </c>
      <c r="H95" s="234">
        <v>5</v>
      </c>
      <c r="I95" s="235"/>
      <c r="J95" s="236">
        <f>ROUND(I95*H95,2)</f>
        <v>0</v>
      </c>
      <c r="K95" s="232" t="s">
        <v>401</v>
      </c>
      <c r="L95" s="46"/>
      <c r="M95" s="237" t="s">
        <v>21</v>
      </c>
      <c r="N95" s="238" t="s">
        <v>46</v>
      </c>
      <c r="O95" s="86"/>
      <c r="P95" s="239">
        <f>O95*H95</f>
        <v>0</v>
      </c>
      <c r="Q95" s="239">
        <v>0</v>
      </c>
      <c r="R95" s="239">
        <f>Q95*H95</f>
        <v>0</v>
      </c>
      <c r="S95" s="239">
        <v>0</v>
      </c>
      <c r="T95" s="240">
        <f>S95*H95</f>
        <v>0</v>
      </c>
      <c r="U95" s="40"/>
      <c r="V95" s="40"/>
      <c r="W95" s="40"/>
      <c r="X95" s="40"/>
      <c r="Y95" s="40"/>
      <c r="Z95" s="40"/>
      <c r="AA95" s="40"/>
      <c r="AB95" s="40"/>
      <c r="AC95" s="40"/>
      <c r="AD95" s="40"/>
      <c r="AE95" s="40"/>
      <c r="AR95" s="241" t="s">
        <v>266</v>
      </c>
      <c r="AT95" s="241" t="s">
        <v>261</v>
      </c>
      <c r="AU95" s="241" t="s">
        <v>74</v>
      </c>
      <c r="AY95" s="19" t="s">
        <v>259</v>
      </c>
      <c r="BE95" s="242">
        <f>IF(N95="základní",J95,0)</f>
        <v>0</v>
      </c>
      <c r="BF95" s="242">
        <f>IF(N95="snížená",J95,0)</f>
        <v>0</v>
      </c>
      <c r="BG95" s="242">
        <f>IF(N95="zákl. přenesená",J95,0)</f>
        <v>0</v>
      </c>
      <c r="BH95" s="242">
        <f>IF(N95="sníž. přenesená",J95,0)</f>
        <v>0</v>
      </c>
      <c r="BI95" s="242">
        <f>IF(N95="nulová",J95,0)</f>
        <v>0</v>
      </c>
      <c r="BJ95" s="19" t="s">
        <v>83</v>
      </c>
      <c r="BK95" s="242">
        <f>ROUND(I95*H95,2)</f>
        <v>0</v>
      </c>
      <c r="BL95" s="19" t="s">
        <v>266</v>
      </c>
      <c r="BM95" s="241" t="s">
        <v>314</v>
      </c>
    </row>
    <row r="96" s="2" customFormat="1" ht="16.5" customHeight="1">
      <c r="A96" s="40"/>
      <c r="B96" s="41"/>
      <c r="C96" s="230" t="s">
        <v>287</v>
      </c>
      <c r="D96" s="230" t="s">
        <v>261</v>
      </c>
      <c r="E96" s="231" t="s">
        <v>2568</v>
      </c>
      <c r="F96" s="232" t="s">
        <v>2569</v>
      </c>
      <c r="G96" s="233" t="s">
        <v>1716</v>
      </c>
      <c r="H96" s="234">
        <v>3</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74</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328</v>
      </c>
    </row>
    <row r="97" s="2" customFormat="1" ht="16.5" customHeight="1">
      <c r="A97" s="40"/>
      <c r="B97" s="41"/>
      <c r="C97" s="230" t="s">
        <v>291</v>
      </c>
      <c r="D97" s="230" t="s">
        <v>261</v>
      </c>
      <c r="E97" s="231" t="s">
        <v>2570</v>
      </c>
      <c r="F97" s="232" t="s">
        <v>2571</v>
      </c>
      <c r="G97" s="233" t="s">
        <v>1716</v>
      </c>
      <c r="H97" s="234">
        <v>3</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74</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340</v>
      </c>
    </row>
    <row r="98" s="2" customFormat="1" ht="16.5" customHeight="1">
      <c r="A98" s="40"/>
      <c r="B98" s="41"/>
      <c r="C98" s="230" t="s">
        <v>299</v>
      </c>
      <c r="D98" s="230" t="s">
        <v>261</v>
      </c>
      <c r="E98" s="231" t="s">
        <v>2572</v>
      </c>
      <c r="F98" s="232" t="s">
        <v>2573</v>
      </c>
      <c r="G98" s="233" t="s">
        <v>1716</v>
      </c>
      <c r="H98" s="234">
        <v>2</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74</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355</v>
      </c>
    </row>
    <row r="99" s="2" customFormat="1" ht="16.5" customHeight="1">
      <c r="A99" s="40"/>
      <c r="B99" s="41"/>
      <c r="C99" s="230" t="s">
        <v>303</v>
      </c>
      <c r="D99" s="230" t="s">
        <v>261</v>
      </c>
      <c r="E99" s="231" t="s">
        <v>2574</v>
      </c>
      <c r="F99" s="232" t="s">
        <v>2575</v>
      </c>
      <c r="G99" s="233" t="s">
        <v>1716</v>
      </c>
      <c r="H99" s="234">
        <v>2</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74</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369</v>
      </c>
    </row>
    <row r="100" s="2" customFormat="1" ht="16.5" customHeight="1">
      <c r="A100" s="40"/>
      <c r="B100" s="41"/>
      <c r="C100" s="230" t="s">
        <v>310</v>
      </c>
      <c r="D100" s="230" t="s">
        <v>261</v>
      </c>
      <c r="E100" s="231" t="s">
        <v>2576</v>
      </c>
      <c r="F100" s="232" t="s">
        <v>2577</v>
      </c>
      <c r="G100" s="233" t="s">
        <v>1716</v>
      </c>
      <c r="H100" s="234">
        <v>2</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74</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381</v>
      </c>
    </row>
    <row r="101" s="2" customFormat="1" ht="21.75" customHeight="1">
      <c r="A101" s="40"/>
      <c r="B101" s="41"/>
      <c r="C101" s="230" t="s">
        <v>314</v>
      </c>
      <c r="D101" s="230" t="s">
        <v>261</v>
      </c>
      <c r="E101" s="231" t="s">
        <v>2578</v>
      </c>
      <c r="F101" s="232" t="s">
        <v>2579</v>
      </c>
      <c r="G101" s="233" t="s">
        <v>1716</v>
      </c>
      <c r="H101" s="234">
        <v>2</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74</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393</v>
      </c>
    </row>
    <row r="102" s="2" customFormat="1" ht="16.5" customHeight="1">
      <c r="A102" s="40"/>
      <c r="B102" s="41"/>
      <c r="C102" s="230" t="s">
        <v>323</v>
      </c>
      <c r="D102" s="230" t="s">
        <v>261</v>
      </c>
      <c r="E102" s="231" t="s">
        <v>2580</v>
      </c>
      <c r="F102" s="232" t="s">
        <v>2581</v>
      </c>
      <c r="G102" s="233" t="s">
        <v>1716</v>
      </c>
      <c r="H102" s="234">
        <v>3</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74</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406</v>
      </c>
    </row>
    <row r="103" s="2" customFormat="1" ht="16.5" customHeight="1">
      <c r="A103" s="40"/>
      <c r="B103" s="41"/>
      <c r="C103" s="230" t="s">
        <v>328</v>
      </c>
      <c r="D103" s="230" t="s">
        <v>261</v>
      </c>
      <c r="E103" s="231" t="s">
        <v>2582</v>
      </c>
      <c r="F103" s="232" t="s">
        <v>2583</v>
      </c>
      <c r="G103" s="233" t="s">
        <v>1716</v>
      </c>
      <c r="H103" s="234">
        <v>3</v>
      </c>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74</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419</v>
      </c>
    </row>
    <row r="104" s="2" customFormat="1" ht="21.75" customHeight="1">
      <c r="A104" s="40"/>
      <c r="B104" s="41"/>
      <c r="C104" s="230" t="s">
        <v>334</v>
      </c>
      <c r="D104" s="230" t="s">
        <v>261</v>
      </c>
      <c r="E104" s="231" t="s">
        <v>2584</v>
      </c>
      <c r="F104" s="232" t="s">
        <v>2585</v>
      </c>
      <c r="G104" s="233" t="s">
        <v>1716</v>
      </c>
      <c r="H104" s="234">
        <v>14</v>
      </c>
      <c r="I104" s="235"/>
      <c r="J104" s="236">
        <f>ROUND(I104*H104,2)</f>
        <v>0</v>
      </c>
      <c r="K104" s="232" t="s">
        <v>401</v>
      </c>
      <c r="L104" s="46"/>
      <c r="M104" s="237" t="s">
        <v>21</v>
      </c>
      <c r="N104" s="238" t="s">
        <v>46</v>
      </c>
      <c r="O104" s="86"/>
      <c r="P104" s="239">
        <f>O104*H104</f>
        <v>0</v>
      </c>
      <c r="Q104" s="239">
        <v>0</v>
      </c>
      <c r="R104" s="239">
        <f>Q104*H104</f>
        <v>0</v>
      </c>
      <c r="S104" s="239">
        <v>0</v>
      </c>
      <c r="T104" s="240">
        <f>S104*H104</f>
        <v>0</v>
      </c>
      <c r="U104" s="40"/>
      <c r="V104" s="40"/>
      <c r="W104" s="40"/>
      <c r="X104" s="40"/>
      <c r="Y104" s="40"/>
      <c r="Z104" s="40"/>
      <c r="AA104" s="40"/>
      <c r="AB104" s="40"/>
      <c r="AC104" s="40"/>
      <c r="AD104" s="40"/>
      <c r="AE104" s="40"/>
      <c r="AR104" s="241" t="s">
        <v>266</v>
      </c>
      <c r="AT104" s="241" t="s">
        <v>261</v>
      </c>
      <c r="AU104" s="241" t="s">
        <v>74</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429</v>
      </c>
    </row>
    <row r="105" s="2" customFormat="1" ht="21.75" customHeight="1">
      <c r="A105" s="40"/>
      <c r="B105" s="41"/>
      <c r="C105" s="230" t="s">
        <v>340</v>
      </c>
      <c r="D105" s="230" t="s">
        <v>261</v>
      </c>
      <c r="E105" s="231" t="s">
        <v>2586</v>
      </c>
      <c r="F105" s="232" t="s">
        <v>2587</v>
      </c>
      <c r="G105" s="233" t="s">
        <v>1716</v>
      </c>
      <c r="H105" s="234">
        <v>14</v>
      </c>
      <c r="I105" s="235"/>
      <c r="J105" s="236">
        <f>ROUND(I105*H105,2)</f>
        <v>0</v>
      </c>
      <c r="K105" s="232" t="s">
        <v>401</v>
      </c>
      <c r="L105" s="46"/>
      <c r="M105" s="237" t="s">
        <v>21</v>
      </c>
      <c r="N105" s="238" t="s">
        <v>46</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74</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442</v>
      </c>
    </row>
    <row r="106" s="2" customFormat="1" ht="16.5" customHeight="1">
      <c r="A106" s="40"/>
      <c r="B106" s="41"/>
      <c r="C106" s="230" t="s">
        <v>8</v>
      </c>
      <c r="D106" s="230" t="s">
        <v>261</v>
      </c>
      <c r="E106" s="231" t="s">
        <v>2588</v>
      </c>
      <c r="F106" s="232" t="s">
        <v>2589</v>
      </c>
      <c r="G106" s="233" t="s">
        <v>1716</v>
      </c>
      <c r="H106" s="234">
        <v>4</v>
      </c>
      <c r="I106" s="235"/>
      <c r="J106" s="236">
        <f>ROUND(I106*H106,2)</f>
        <v>0</v>
      </c>
      <c r="K106" s="232" t="s">
        <v>401</v>
      </c>
      <c r="L106" s="46"/>
      <c r="M106" s="237" t="s">
        <v>21</v>
      </c>
      <c r="N106" s="238" t="s">
        <v>46</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74</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455</v>
      </c>
    </row>
    <row r="107" s="2" customFormat="1" ht="16.5" customHeight="1">
      <c r="A107" s="40"/>
      <c r="B107" s="41"/>
      <c r="C107" s="230" t="s">
        <v>355</v>
      </c>
      <c r="D107" s="230" t="s">
        <v>261</v>
      </c>
      <c r="E107" s="231" t="s">
        <v>2590</v>
      </c>
      <c r="F107" s="232" t="s">
        <v>2591</v>
      </c>
      <c r="G107" s="233" t="s">
        <v>1716</v>
      </c>
      <c r="H107" s="234">
        <v>4</v>
      </c>
      <c r="I107" s="235"/>
      <c r="J107" s="236">
        <f>ROUND(I107*H107,2)</f>
        <v>0</v>
      </c>
      <c r="K107" s="232" t="s">
        <v>401</v>
      </c>
      <c r="L107" s="46"/>
      <c r="M107" s="237" t="s">
        <v>21</v>
      </c>
      <c r="N107" s="238" t="s">
        <v>46</v>
      </c>
      <c r="O107" s="86"/>
      <c r="P107" s="239">
        <f>O107*H107</f>
        <v>0</v>
      </c>
      <c r="Q107" s="239">
        <v>0</v>
      </c>
      <c r="R107" s="239">
        <f>Q107*H107</f>
        <v>0</v>
      </c>
      <c r="S107" s="239">
        <v>0</v>
      </c>
      <c r="T107" s="240">
        <f>S107*H107</f>
        <v>0</v>
      </c>
      <c r="U107" s="40"/>
      <c r="V107" s="40"/>
      <c r="W107" s="40"/>
      <c r="X107" s="40"/>
      <c r="Y107" s="40"/>
      <c r="Z107" s="40"/>
      <c r="AA107" s="40"/>
      <c r="AB107" s="40"/>
      <c r="AC107" s="40"/>
      <c r="AD107" s="40"/>
      <c r="AE107" s="40"/>
      <c r="AR107" s="241" t="s">
        <v>266</v>
      </c>
      <c r="AT107" s="241" t="s">
        <v>261</v>
      </c>
      <c r="AU107" s="241" t="s">
        <v>74</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467</v>
      </c>
    </row>
    <row r="108" s="2" customFormat="1" ht="21.75" customHeight="1">
      <c r="A108" s="40"/>
      <c r="B108" s="41"/>
      <c r="C108" s="230" t="s">
        <v>365</v>
      </c>
      <c r="D108" s="230" t="s">
        <v>261</v>
      </c>
      <c r="E108" s="231" t="s">
        <v>2592</v>
      </c>
      <c r="F108" s="232" t="s">
        <v>2593</v>
      </c>
      <c r="G108" s="233" t="s">
        <v>1716</v>
      </c>
      <c r="H108" s="234">
        <v>2</v>
      </c>
      <c r="I108" s="235"/>
      <c r="J108" s="236">
        <f>ROUND(I108*H108,2)</f>
        <v>0</v>
      </c>
      <c r="K108" s="232" t="s">
        <v>401</v>
      </c>
      <c r="L108" s="46"/>
      <c r="M108" s="237" t="s">
        <v>21</v>
      </c>
      <c r="N108" s="238" t="s">
        <v>46</v>
      </c>
      <c r="O108" s="86"/>
      <c r="P108" s="239">
        <f>O108*H108</f>
        <v>0</v>
      </c>
      <c r="Q108" s="239">
        <v>0</v>
      </c>
      <c r="R108" s="239">
        <f>Q108*H108</f>
        <v>0</v>
      </c>
      <c r="S108" s="239">
        <v>0</v>
      </c>
      <c r="T108" s="240">
        <f>S108*H108</f>
        <v>0</v>
      </c>
      <c r="U108" s="40"/>
      <c r="V108" s="40"/>
      <c r="W108" s="40"/>
      <c r="X108" s="40"/>
      <c r="Y108" s="40"/>
      <c r="Z108" s="40"/>
      <c r="AA108" s="40"/>
      <c r="AB108" s="40"/>
      <c r="AC108" s="40"/>
      <c r="AD108" s="40"/>
      <c r="AE108" s="40"/>
      <c r="AR108" s="241" t="s">
        <v>266</v>
      </c>
      <c r="AT108" s="241" t="s">
        <v>261</v>
      </c>
      <c r="AU108" s="241" t="s">
        <v>74</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266</v>
      </c>
      <c r="BM108" s="241" t="s">
        <v>479</v>
      </c>
    </row>
    <row r="109" s="2" customFormat="1" ht="21.75" customHeight="1">
      <c r="A109" s="40"/>
      <c r="B109" s="41"/>
      <c r="C109" s="230" t="s">
        <v>369</v>
      </c>
      <c r="D109" s="230" t="s">
        <v>261</v>
      </c>
      <c r="E109" s="231" t="s">
        <v>2594</v>
      </c>
      <c r="F109" s="232" t="s">
        <v>2595</v>
      </c>
      <c r="G109" s="233" t="s">
        <v>1716</v>
      </c>
      <c r="H109" s="234">
        <v>2</v>
      </c>
      <c r="I109" s="235"/>
      <c r="J109" s="236">
        <f>ROUND(I109*H109,2)</f>
        <v>0</v>
      </c>
      <c r="K109" s="232" t="s">
        <v>401</v>
      </c>
      <c r="L109" s="46"/>
      <c r="M109" s="237" t="s">
        <v>21</v>
      </c>
      <c r="N109" s="238" t="s">
        <v>46</v>
      </c>
      <c r="O109" s="86"/>
      <c r="P109" s="239">
        <f>O109*H109</f>
        <v>0</v>
      </c>
      <c r="Q109" s="239">
        <v>0</v>
      </c>
      <c r="R109" s="239">
        <f>Q109*H109</f>
        <v>0</v>
      </c>
      <c r="S109" s="239">
        <v>0</v>
      </c>
      <c r="T109" s="240">
        <f>S109*H109</f>
        <v>0</v>
      </c>
      <c r="U109" s="40"/>
      <c r="V109" s="40"/>
      <c r="W109" s="40"/>
      <c r="X109" s="40"/>
      <c r="Y109" s="40"/>
      <c r="Z109" s="40"/>
      <c r="AA109" s="40"/>
      <c r="AB109" s="40"/>
      <c r="AC109" s="40"/>
      <c r="AD109" s="40"/>
      <c r="AE109" s="40"/>
      <c r="AR109" s="241" t="s">
        <v>266</v>
      </c>
      <c r="AT109" s="241" t="s">
        <v>261</v>
      </c>
      <c r="AU109" s="241" t="s">
        <v>74</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489</v>
      </c>
    </row>
    <row r="110" s="2" customFormat="1" ht="16.5" customHeight="1">
      <c r="A110" s="40"/>
      <c r="B110" s="41"/>
      <c r="C110" s="230" t="s">
        <v>375</v>
      </c>
      <c r="D110" s="230" t="s">
        <v>261</v>
      </c>
      <c r="E110" s="231" t="s">
        <v>2596</v>
      </c>
      <c r="F110" s="232" t="s">
        <v>2597</v>
      </c>
      <c r="G110" s="233" t="s">
        <v>1716</v>
      </c>
      <c r="H110" s="234">
        <v>5</v>
      </c>
      <c r="I110" s="235"/>
      <c r="J110" s="236">
        <f>ROUND(I110*H110,2)</f>
        <v>0</v>
      </c>
      <c r="K110" s="232" t="s">
        <v>401</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74</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502</v>
      </c>
    </row>
    <row r="111" s="2" customFormat="1" ht="16.5" customHeight="1">
      <c r="A111" s="40"/>
      <c r="B111" s="41"/>
      <c r="C111" s="230" t="s">
        <v>381</v>
      </c>
      <c r="D111" s="230" t="s">
        <v>261</v>
      </c>
      <c r="E111" s="231" t="s">
        <v>2598</v>
      </c>
      <c r="F111" s="232" t="s">
        <v>2599</v>
      </c>
      <c r="G111" s="233" t="s">
        <v>1716</v>
      </c>
      <c r="H111" s="234">
        <v>5</v>
      </c>
      <c r="I111" s="235"/>
      <c r="J111" s="236">
        <f>ROUND(I111*H111,2)</f>
        <v>0</v>
      </c>
      <c r="K111" s="232" t="s">
        <v>401</v>
      </c>
      <c r="L111" s="46"/>
      <c r="M111" s="237" t="s">
        <v>21</v>
      </c>
      <c r="N111" s="238" t="s">
        <v>46</v>
      </c>
      <c r="O111" s="86"/>
      <c r="P111" s="239">
        <f>O111*H111</f>
        <v>0</v>
      </c>
      <c r="Q111" s="239">
        <v>0</v>
      </c>
      <c r="R111" s="239">
        <f>Q111*H111</f>
        <v>0</v>
      </c>
      <c r="S111" s="239">
        <v>0</v>
      </c>
      <c r="T111" s="240">
        <f>S111*H111</f>
        <v>0</v>
      </c>
      <c r="U111" s="40"/>
      <c r="V111" s="40"/>
      <c r="W111" s="40"/>
      <c r="X111" s="40"/>
      <c r="Y111" s="40"/>
      <c r="Z111" s="40"/>
      <c r="AA111" s="40"/>
      <c r="AB111" s="40"/>
      <c r="AC111" s="40"/>
      <c r="AD111" s="40"/>
      <c r="AE111" s="40"/>
      <c r="AR111" s="241" t="s">
        <v>266</v>
      </c>
      <c r="AT111" s="241" t="s">
        <v>261</v>
      </c>
      <c r="AU111" s="241" t="s">
        <v>74</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266</v>
      </c>
      <c r="BM111" s="241" t="s">
        <v>512</v>
      </c>
    </row>
    <row r="112" s="2" customFormat="1" ht="16.5" customHeight="1">
      <c r="A112" s="40"/>
      <c r="B112" s="41"/>
      <c r="C112" s="230" t="s">
        <v>7</v>
      </c>
      <c r="D112" s="230" t="s">
        <v>261</v>
      </c>
      <c r="E112" s="231" t="s">
        <v>2532</v>
      </c>
      <c r="F112" s="232" t="s">
        <v>2533</v>
      </c>
      <c r="G112" s="233" t="s">
        <v>2534</v>
      </c>
      <c r="H112" s="310"/>
      <c r="I112" s="235"/>
      <c r="J112" s="236">
        <f>ROUND(I112*H112,2)</f>
        <v>0</v>
      </c>
      <c r="K112" s="232" t="s">
        <v>401</v>
      </c>
      <c r="L112" s="46"/>
      <c r="M112" s="237" t="s">
        <v>21</v>
      </c>
      <c r="N112" s="238" t="s">
        <v>46</v>
      </c>
      <c r="O112" s="86"/>
      <c r="P112" s="239">
        <f>O112*H112</f>
        <v>0</v>
      </c>
      <c r="Q112" s="239">
        <v>0</v>
      </c>
      <c r="R112" s="239">
        <f>Q112*H112</f>
        <v>0</v>
      </c>
      <c r="S112" s="239">
        <v>0</v>
      </c>
      <c r="T112" s="240">
        <f>S112*H112</f>
        <v>0</v>
      </c>
      <c r="U112" s="40"/>
      <c r="V112" s="40"/>
      <c r="W112" s="40"/>
      <c r="X112" s="40"/>
      <c r="Y112" s="40"/>
      <c r="Z112" s="40"/>
      <c r="AA112" s="40"/>
      <c r="AB112" s="40"/>
      <c r="AC112" s="40"/>
      <c r="AD112" s="40"/>
      <c r="AE112" s="40"/>
      <c r="AR112" s="241" t="s">
        <v>266</v>
      </c>
      <c r="AT112" s="241" t="s">
        <v>261</v>
      </c>
      <c r="AU112" s="241" t="s">
        <v>74</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266</v>
      </c>
      <c r="BM112" s="241" t="s">
        <v>521</v>
      </c>
    </row>
    <row r="113" s="2" customFormat="1" ht="16.5" customHeight="1">
      <c r="A113" s="40"/>
      <c r="B113" s="41"/>
      <c r="C113" s="230" t="s">
        <v>393</v>
      </c>
      <c r="D113" s="230" t="s">
        <v>261</v>
      </c>
      <c r="E113" s="231" t="s">
        <v>2535</v>
      </c>
      <c r="F113" s="232" t="s">
        <v>2536</v>
      </c>
      <c r="G113" s="233" t="s">
        <v>2534</v>
      </c>
      <c r="H113" s="310"/>
      <c r="I113" s="235"/>
      <c r="J113" s="236">
        <f>ROUND(I113*H113,2)</f>
        <v>0</v>
      </c>
      <c r="K113" s="232" t="s">
        <v>401</v>
      </c>
      <c r="L113" s="46"/>
      <c r="M113" s="306" t="s">
        <v>21</v>
      </c>
      <c r="N113" s="307" t="s">
        <v>46</v>
      </c>
      <c r="O113" s="303"/>
      <c r="P113" s="308">
        <f>O113*H113</f>
        <v>0</v>
      </c>
      <c r="Q113" s="308">
        <v>0</v>
      </c>
      <c r="R113" s="308">
        <f>Q113*H113</f>
        <v>0</v>
      </c>
      <c r="S113" s="308">
        <v>0</v>
      </c>
      <c r="T113" s="309">
        <f>S113*H113</f>
        <v>0</v>
      </c>
      <c r="U113" s="40"/>
      <c r="V113" s="40"/>
      <c r="W113" s="40"/>
      <c r="X113" s="40"/>
      <c r="Y113" s="40"/>
      <c r="Z113" s="40"/>
      <c r="AA113" s="40"/>
      <c r="AB113" s="40"/>
      <c r="AC113" s="40"/>
      <c r="AD113" s="40"/>
      <c r="AE113" s="40"/>
      <c r="AR113" s="241" t="s">
        <v>266</v>
      </c>
      <c r="AT113" s="241" t="s">
        <v>261</v>
      </c>
      <c r="AU113" s="241" t="s">
        <v>74</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266</v>
      </c>
      <c r="BM113" s="241" t="s">
        <v>530</v>
      </c>
    </row>
    <row r="114" s="2" customFormat="1" ht="6.96" customHeight="1">
      <c r="A114" s="40"/>
      <c r="B114" s="61"/>
      <c r="C114" s="62"/>
      <c r="D114" s="62"/>
      <c r="E114" s="62"/>
      <c r="F114" s="62"/>
      <c r="G114" s="62"/>
      <c r="H114" s="62"/>
      <c r="I114" s="179"/>
      <c r="J114" s="62"/>
      <c r="K114" s="62"/>
      <c r="L114" s="46"/>
      <c r="M114" s="40"/>
      <c r="O114" s="40"/>
      <c r="P114" s="40"/>
      <c r="Q114" s="40"/>
      <c r="R114" s="40"/>
      <c r="S114" s="40"/>
      <c r="T114" s="40"/>
      <c r="U114" s="40"/>
      <c r="V114" s="40"/>
      <c r="W114" s="40"/>
      <c r="X114" s="40"/>
      <c r="Y114" s="40"/>
      <c r="Z114" s="40"/>
      <c r="AA114" s="40"/>
      <c r="AB114" s="40"/>
      <c r="AC114" s="40"/>
      <c r="AD114" s="40"/>
      <c r="AE114" s="40"/>
    </row>
  </sheetData>
  <sheetProtection sheet="1" autoFilter="0" formatColumns="0" formatRows="0" objects="1" scenarios="1" spinCount="100000" saltValue="3KuA4e79ba958SESWKxejm4CeZdaH3DvUGIerVqaYHQYrVp6nyQG2yt5R5DJpoX7VioDBaljYMDCfLvNzeEjFg==" hashValue="7DCA0MSpsC8u6umNJWtGXfGFYiXvRMUDHT1wWPOx9MeoxJEYCK897et6zOqtGHJcQcTTy44nZkjtLJqO/WVLvQ==" algorithmName="SHA-512" password="CC35"/>
  <autoFilter ref="C90:K113"/>
  <mergeCells count="15">
    <mergeCell ref="E7:H7"/>
    <mergeCell ref="E11:H11"/>
    <mergeCell ref="E9:H9"/>
    <mergeCell ref="E13:H13"/>
    <mergeCell ref="E22:H22"/>
    <mergeCell ref="E31:H31"/>
    <mergeCell ref="E52:H52"/>
    <mergeCell ref="E56:H56"/>
    <mergeCell ref="E54:H54"/>
    <mergeCell ref="E58:H58"/>
    <mergeCell ref="E77:H77"/>
    <mergeCell ref="E81:H81"/>
    <mergeCell ref="E79:H79"/>
    <mergeCell ref="E83:H8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116</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2451</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1806</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2600</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ROUND(J96,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ROUND((SUM(BE96:BE155)),  2)</f>
        <v>0</v>
      </c>
      <c r="G37" s="40"/>
      <c r="H37" s="40"/>
      <c r="I37" s="168">
        <v>0.20999999999999999</v>
      </c>
      <c r="J37" s="167">
        <f>ROUND(((SUM(BE96:BE155))*I37),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ROUND((SUM(BF96:BF155)),  2)</f>
        <v>0</v>
      </c>
      <c r="G38" s="40"/>
      <c r="H38" s="40"/>
      <c r="I38" s="168">
        <v>0.14999999999999999</v>
      </c>
      <c r="J38" s="167">
        <f>ROUND(((SUM(BF96:BF155))*I38),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ROUND((SUM(BG96:BG155)),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ROUND((SUM(BH96:BH155)),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ROUND((SUM(BI96:BI155)),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2451</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1806</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SO-01.4.4 - Rozvaděče</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J96</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2601</v>
      </c>
      <c r="E68" s="192"/>
      <c r="F68" s="192"/>
      <c r="G68" s="192"/>
      <c r="H68" s="192"/>
      <c r="I68" s="193"/>
      <c r="J68" s="194">
        <f>J97</f>
        <v>0</v>
      </c>
      <c r="K68" s="190"/>
      <c r="L68" s="195"/>
      <c r="S68" s="9"/>
      <c r="T68" s="9"/>
      <c r="U68" s="9"/>
      <c r="V68" s="9"/>
      <c r="W68" s="9"/>
      <c r="X68" s="9"/>
      <c r="Y68" s="9"/>
      <c r="Z68" s="9"/>
      <c r="AA68" s="9"/>
      <c r="AB68" s="9"/>
      <c r="AC68" s="9"/>
      <c r="AD68" s="9"/>
      <c r="AE68" s="9"/>
    </row>
    <row r="69" s="9" customFormat="1" ht="24.96" customHeight="1">
      <c r="A69" s="9"/>
      <c r="B69" s="189"/>
      <c r="C69" s="190"/>
      <c r="D69" s="191" t="s">
        <v>2602</v>
      </c>
      <c r="E69" s="192"/>
      <c r="F69" s="192"/>
      <c r="G69" s="192"/>
      <c r="H69" s="192"/>
      <c r="I69" s="193"/>
      <c r="J69" s="194">
        <f>J102</f>
        <v>0</v>
      </c>
      <c r="K69" s="190"/>
      <c r="L69" s="195"/>
      <c r="S69" s="9"/>
      <c r="T69" s="9"/>
      <c r="U69" s="9"/>
      <c r="V69" s="9"/>
      <c r="W69" s="9"/>
      <c r="X69" s="9"/>
      <c r="Y69" s="9"/>
      <c r="Z69" s="9"/>
      <c r="AA69" s="9"/>
      <c r="AB69" s="9"/>
      <c r="AC69" s="9"/>
      <c r="AD69" s="9"/>
      <c r="AE69" s="9"/>
    </row>
    <row r="70" s="9" customFormat="1" ht="24.96" customHeight="1">
      <c r="A70" s="9"/>
      <c r="B70" s="189"/>
      <c r="C70" s="190"/>
      <c r="D70" s="191" t="s">
        <v>2603</v>
      </c>
      <c r="E70" s="192"/>
      <c r="F70" s="192"/>
      <c r="G70" s="192"/>
      <c r="H70" s="192"/>
      <c r="I70" s="193"/>
      <c r="J70" s="194">
        <f>J117</f>
        <v>0</v>
      </c>
      <c r="K70" s="190"/>
      <c r="L70" s="195"/>
      <c r="S70" s="9"/>
      <c r="T70" s="9"/>
      <c r="U70" s="9"/>
      <c r="V70" s="9"/>
      <c r="W70" s="9"/>
      <c r="X70" s="9"/>
      <c r="Y70" s="9"/>
      <c r="Z70" s="9"/>
      <c r="AA70" s="9"/>
      <c r="AB70" s="9"/>
      <c r="AC70" s="9"/>
      <c r="AD70" s="9"/>
      <c r="AE70" s="9"/>
    </row>
    <row r="71" s="9" customFormat="1" ht="24.96" customHeight="1">
      <c r="A71" s="9"/>
      <c r="B71" s="189"/>
      <c r="C71" s="190"/>
      <c r="D71" s="191" t="s">
        <v>2604</v>
      </c>
      <c r="E71" s="192"/>
      <c r="F71" s="192"/>
      <c r="G71" s="192"/>
      <c r="H71" s="192"/>
      <c r="I71" s="193"/>
      <c r="J71" s="194">
        <f>J135</f>
        <v>0</v>
      </c>
      <c r="K71" s="190"/>
      <c r="L71" s="195"/>
      <c r="S71" s="9"/>
      <c r="T71" s="9"/>
      <c r="U71" s="9"/>
      <c r="V71" s="9"/>
      <c r="W71" s="9"/>
      <c r="X71" s="9"/>
      <c r="Y71" s="9"/>
      <c r="Z71" s="9"/>
      <c r="AA71" s="9"/>
      <c r="AB71" s="9"/>
      <c r="AC71" s="9"/>
      <c r="AD71" s="9"/>
      <c r="AE71" s="9"/>
    </row>
    <row r="72" s="9" customFormat="1" ht="24.96" customHeight="1">
      <c r="A72" s="9"/>
      <c r="B72" s="189"/>
      <c r="C72" s="190"/>
      <c r="D72" s="191" t="s">
        <v>2605</v>
      </c>
      <c r="E72" s="192"/>
      <c r="F72" s="192"/>
      <c r="G72" s="192"/>
      <c r="H72" s="192"/>
      <c r="I72" s="193"/>
      <c r="J72" s="194">
        <f>J153</f>
        <v>0</v>
      </c>
      <c r="K72" s="190"/>
      <c r="L72" s="195"/>
      <c r="S72" s="9"/>
      <c r="T72" s="9"/>
      <c r="U72" s="9"/>
      <c r="V72" s="9"/>
      <c r="W72" s="9"/>
      <c r="X72" s="9"/>
      <c r="Y72" s="9"/>
      <c r="Z72" s="9"/>
      <c r="AA72" s="9"/>
      <c r="AB72" s="9"/>
      <c r="AC72" s="9"/>
      <c r="AD72" s="9"/>
      <c r="AE72" s="9"/>
    </row>
    <row r="73" s="2" customFormat="1" ht="21.84" customHeight="1">
      <c r="A73" s="40"/>
      <c r="B73" s="41"/>
      <c r="C73" s="42"/>
      <c r="D73" s="42"/>
      <c r="E73" s="42"/>
      <c r="F73" s="42"/>
      <c r="G73" s="42"/>
      <c r="H73" s="42"/>
      <c r="I73" s="150"/>
      <c r="J73" s="42"/>
      <c r="K73" s="42"/>
      <c r="L73" s="151"/>
      <c r="S73" s="40"/>
      <c r="T73" s="40"/>
      <c r="U73" s="40"/>
      <c r="V73" s="40"/>
      <c r="W73" s="40"/>
      <c r="X73" s="40"/>
      <c r="Y73" s="40"/>
      <c r="Z73" s="40"/>
      <c r="AA73" s="40"/>
      <c r="AB73" s="40"/>
      <c r="AC73" s="40"/>
      <c r="AD73" s="40"/>
      <c r="AE73" s="40"/>
    </row>
    <row r="74" s="2" customFormat="1" ht="6.96" customHeight="1">
      <c r="A74" s="40"/>
      <c r="B74" s="61"/>
      <c r="C74" s="62"/>
      <c r="D74" s="62"/>
      <c r="E74" s="62"/>
      <c r="F74" s="62"/>
      <c r="G74" s="62"/>
      <c r="H74" s="62"/>
      <c r="I74" s="179"/>
      <c r="J74" s="62"/>
      <c r="K74" s="62"/>
      <c r="L74" s="151"/>
      <c r="S74" s="40"/>
      <c r="T74" s="40"/>
      <c r="U74" s="40"/>
      <c r="V74" s="40"/>
      <c r="W74" s="40"/>
      <c r="X74" s="40"/>
      <c r="Y74" s="40"/>
      <c r="Z74" s="40"/>
      <c r="AA74" s="40"/>
      <c r="AB74" s="40"/>
      <c r="AC74" s="40"/>
      <c r="AD74" s="40"/>
      <c r="AE74" s="40"/>
    </row>
    <row r="78" s="2" customFormat="1" ht="6.96" customHeight="1">
      <c r="A78" s="40"/>
      <c r="B78" s="63"/>
      <c r="C78" s="64"/>
      <c r="D78" s="64"/>
      <c r="E78" s="64"/>
      <c r="F78" s="64"/>
      <c r="G78" s="64"/>
      <c r="H78" s="64"/>
      <c r="I78" s="182"/>
      <c r="J78" s="64"/>
      <c r="K78" s="64"/>
      <c r="L78" s="151"/>
      <c r="S78" s="40"/>
      <c r="T78" s="40"/>
      <c r="U78" s="40"/>
      <c r="V78" s="40"/>
      <c r="W78" s="40"/>
      <c r="X78" s="40"/>
      <c r="Y78" s="40"/>
      <c r="Z78" s="40"/>
      <c r="AA78" s="40"/>
      <c r="AB78" s="40"/>
      <c r="AC78" s="40"/>
      <c r="AD78" s="40"/>
      <c r="AE78" s="40"/>
    </row>
    <row r="79" s="2" customFormat="1" ht="24.96" customHeight="1">
      <c r="A79" s="40"/>
      <c r="B79" s="41"/>
      <c r="C79" s="25" t="s">
        <v>244</v>
      </c>
      <c r="D79" s="42"/>
      <c r="E79" s="42"/>
      <c r="F79" s="42"/>
      <c r="G79" s="42"/>
      <c r="H79" s="42"/>
      <c r="I79" s="150"/>
      <c r="J79" s="42"/>
      <c r="K79" s="42"/>
      <c r="L79" s="151"/>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150"/>
      <c r="J80" s="42"/>
      <c r="K80" s="42"/>
      <c r="L80" s="151"/>
      <c r="S80" s="40"/>
      <c r="T80" s="40"/>
      <c r="U80" s="40"/>
      <c r="V80" s="40"/>
      <c r="W80" s="40"/>
      <c r="X80" s="40"/>
      <c r="Y80" s="40"/>
      <c r="Z80" s="40"/>
      <c r="AA80" s="40"/>
      <c r="AB80" s="40"/>
      <c r="AC80" s="40"/>
      <c r="AD80" s="40"/>
      <c r="AE80" s="40"/>
    </row>
    <row r="81" s="2" customFormat="1" ht="12" customHeight="1">
      <c r="A81" s="40"/>
      <c r="B81" s="41"/>
      <c r="C81" s="34" t="s">
        <v>16</v>
      </c>
      <c r="D81" s="42"/>
      <c r="E81" s="42"/>
      <c r="F81" s="42"/>
      <c r="G81" s="42"/>
      <c r="H81" s="42"/>
      <c r="I81" s="150"/>
      <c r="J81" s="42"/>
      <c r="K81" s="42"/>
      <c r="L81" s="151"/>
      <c r="S81" s="40"/>
      <c r="T81" s="40"/>
      <c r="U81" s="40"/>
      <c r="V81" s="40"/>
      <c r="W81" s="40"/>
      <c r="X81" s="40"/>
      <c r="Y81" s="40"/>
      <c r="Z81" s="40"/>
      <c r="AA81" s="40"/>
      <c r="AB81" s="40"/>
      <c r="AC81" s="40"/>
      <c r="AD81" s="40"/>
      <c r="AE81" s="40"/>
    </row>
    <row r="82" s="2" customFormat="1" ht="16.5" customHeight="1">
      <c r="A82" s="40"/>
      <c r="B82" s="41"/>
      <c r="C82" s="42"/>
      <c r="D82" s="42"/>
      <c r="E82" s="183" t="str">
        <f>E7</f>
        <v>SEN a stavební úpravy objektu občanského vybavení č.p. 37</v>
      </c>
      <c r="F82" s="34"/>
      <c r="G82" s="34"/>
      <c r="H82" s="34"/>
      <c r="I82" s="150"/>
      <c r="J82" s="42"/>
      <c r="K82" s="42"/>
      <c r="L82" s="151"/>
      <c r="S82" s="40"/>
      <c r="T82" s="40"/>
      <c r="U82" s="40"/>
      <c r="V82" s="40"/>
      <c r="W82" s="40"/>
      <c r="X82" s="40"/>
      <c r="Y82" s="40"/>
      <c r="Z82" s="40"/>
      <c r="AA82" s="40"/>
      <c r="AB82" s="40"/>
      <c r="AC82" s="40"/>
      <c r="AD82" s="40"/>
      <c r="AE82" s="40"/>
    </row>
    <row r="83" s="1" customFormat="1" ht="12" customHeight="1">
      <c r="B83" s="23"/>
      <c r="C83" s="34" t="s">
        <v>166</v>
      </c>
      <c r="D83" s="24"/>
      <c r="E83" s="24"/>
      <c r="F83" s="24"/>
      <c r="G83" s="24"/>
      <c r="H83" s="24"/>
      <c r="I83" s="141"/>
      <c r="J83" s="24"/>
      <c r="K83" s="24"/>
      <c r="L83" s="22"/>
    </row>
    <row r="84" s="1" customFormat="1" ht="16.5" customHeight="1">
      <c r="B84" s="23"/>
      <c r="C84" s="24"/>
      <c r="D84" s="24"/>
      <c r="E84" s="183" t="s">
        <v>170</v>
      </c>
      <c r="F84" s="24"/>
      <c r="G84" s="24"/>
      <c r="H84" s="24"/>
      <c r="I84" s="141"/>
      <c r="J84" s="24"/>
      <c r="K84" s="24"/>
      <c r="L84" s="22"/>
    </row>
    <row r="85" s="1" customFormat="1" ht="12" customHeight="1">
      <c r="B85" s="23"/>
      <c r="C85" s="34" t="s">
        <v>174</v>
      </c>
      <c r="D85" s="24"/>
      <c r="E85" s="24"/>
      <c r="F85" s="24"/>
      <c r="G85" s="24"/>
      <c r="H85" s="24"/>
      <c r="I85" s="141"/>
      <c r="J85" s="24"/>
      <c r="K85" s="24"/>
      <c r="L85" s="22"/>
    </row>
    <row r="86" s="2" customFormat="1" ht="16.5" customHeight="1">
      <c r="A86" s="40"/>
      <c r="B86" s="41"/>
      <c r="C86" s="42"/>
      <c r="D86" s="42"/>
      <c r="E86" s="305" t="s">
        <v>2451</v>
      </c>
      <c r="F86" s="42"/>
      <c r="G86" s="42"/>
      <c r="H86" s="42"/>
      <c r="I86" s="150"/>
      <c r="J86" s="42"/>
      <c r="K86" s="42"/>
      <c r="L86" s="151"/>
      <c r="S86" s="40"/>
      <c r="T86" s="40"/>
      <c r="U86" s="40"/>
      <c r="V86" s="40"/>
      <c r="W86" s="40"/>
      <c r="X86" s="40"/>
      <c r="Y86" s="40"/>
      <c r="Z86" s="40"/>
      <c r="AA86" s="40"/>
      <c r="AB86" s="40"/>
      <c r="AC86" s="40"/>
      <c r="AD86" s="40"/>
      <c r="AE86" s="40"/>
    </row>
    <row r="87" s="2" customFormat="1" ht="12" customHeight="1">
      <c r="A87" s="40"/>
      <c r="B87" s="41"/>
      <c r="C87" s="34" t="s">
        <v>1806</v>
      </c>
      <c r="D87" s="42"/>
      <c r="E87" s="42"/>
      <c r="F87" s="42"/>
      <c r="G87" s="42"/>
      <c r="H87" s="42"/>
      <c r="I87" s="150"/>
      <c r="J87" s="42"/>
      <c r="K87" s="42"/>
      <c r="L87" s="151"/>
      <c r="S87" s="40"/>
      <c r="T87" s="40"/>
      <c r="U87" s="40"/>
      <c r="V87" s="40"/>
      <c r="W87" s="40"/>
      <c r="X87" s="40"/>
      <c r="Y87" s="40"/>
      <c r="Z87" s="40"/>
      <c r="AA87" s="40"/>
      <c r="AB87" s="40"/>
      <c r="AC87" s="40"/>
      <c r="AD87" s="40"/>
      <c r="AE87" s="40"/>
    </row>
    <row r="88" s="2" customFormat="1" ht="16.5" customHeight="1">
      <c r="A88" s="40"/>
      <c r="B88" s="41"/>
      <c r="C88" s="42"/>
      <c r="D88" s="42"/>
      <c r="E88" s="71" t="str">
        <f>E13</f>
        <v>SO-01.4.4 - Rozvaděče</v>
      </c>
      <c r="F88" s="42"/>
      <c r="G88" s="42"/>
      <c r="H88" s="42"/>
      <c r="I88" s="150"/>
      <c r="J88" s="42"/>
      <c r="K88" s="42"/>
      <c r="L88" s="151"/>
      <c r="S88" s="40"/>
      <c r="T88" s="40"/>
      <c r="U88" s="40"/>
      <c r="V88" s="40"/>
      <c r="W88" s="40"/>
      <c r="X88" s="40"/>
      <c r="Y88" s="40"/>
      <c r="Z88" s="40"/>
      <c r="AA88" s="40"/>
      <c r="AB88" s="40"/>
      <c r="AC88" s="40"/>
      <c r="AD88" s="40"/>
      <c r="AE88" s="40"/>
    </row>
    <row r="89" s="2" customFormat="1" ht="6.96" customHeight="1">
      <c r="A89" s="40"/>
      <c r="B89" s="41"/>
      <c r="C89" s="42"/>
      <c r="D89" s="42"/>
      <c r="E89" s="42"/>
      <c r="F89" s="42"/>
      <c r="G89" s="42"/>
      <c r="H89" s="42"/>
      <c r="I89" s="150"/>
      <c r="J89" s="42"/>
      <c r="K89" s="42"/>
      <c r="L89" s="151"/>
      <c r="S89" s="40"/>
      <c r="T89" s="40"/>
      <c r="U89" s="40"/>
      <c r="V89" s="40"/>
      <c r="W89" s="40"/>
      <c r="X89" s="40"/>
      <c r="Y89" s="40"/>
      <c r="Z89" s="40"/>
      <c r="AA89" s="40"/>
      <c r="AB89" s="40"/>
      <c r="AC89" s="40"/>
      <c r="AD89" s="40"/>
      <c r="AE89" s="40"/>
    </row>
    <row r="90" s="2" customFormat="1" ht="12" customHeight="1">
      <c r="A90" s="40"/>
      <c r="B90" s="41"/>
      <c r="C90" s="34" t="s">
        <v>22</v>
      </c>
      <c r="D90" s="42"/>
      <c r="E90" s="42"/>
      <c r="F90" s="29" t="str">
        <f>F16</f>
        <v>Libkovice 37</v>
      </c>
      <c r="G90" s="42"/>
      <c r="H90" s="42"/>
      <c r="I90" s="153" t="s">
        <v>24</v>
      </c>
      <c r="J90" s="74" t="str">
        <f>IF(J16="","",J16)</f>
        <v>7. 10. 2019</v>
      </c>
      <c r="K90" s="42"/>
      <c r="L90" s="151"/>
      <c r="S90" s="40"/>
      <c r="T90" s="40"/>
      <c r="U90" s="40"/>
      <c r="V90" s="40"/>
      <c r="W90" s="40"/>
      <c r="X90" s="40"/>
      <c r="Y90" s="40"/>
      <c r="Z90" s="40"/>
      <c r="AA90" s="40"/>
      <c r="AB90" s="40"/>
      <c r="AC90" s="40"/>
      <c r="AD90" s="40"/>
      <c r="AE90" s="40"/>
    </row>
    <row r="91" s="2" customFormat="1" ht="6.96" customHeight="1">
      <c r="A91" s="40"/>
      <c r="B91" s="41"/>
      <c r="C91" s="42"/>
      <c r="D91" s="42"/>
      <c r="E91" s="42"/>
      <c r="F91" s="42"/>
      <c r="G91" s="42"/>
      <c r="H91" s="42"/>
      <c r="I91" s="150"/>
      <c r="J91" s="42"/>
      <c r="K91" s="42"/>
      <c r="L91" s="151"/>
      <c r="S91" s="40"/>
      <c r="T91" s="40"/>
      <c r="U91" s="40"/>
      <c r="V91" s="40"/>
      <c r="W91" s="40"/>
      <c r="X91" s="40"/>
      <c r="Y91" s="40"/>
      <c r="Z91" s="40"/>
      <c r="AA91" s="40"/>
      <c r="AB91" s="40"/>
      <c r="AC91" s="40"/>
      <c r="AD91" s="40"/>
      <c r="AE91" s="40"/>
    </row>
    <row r="92" s="2" customFormat="1" ht="25.65" customHeight="1">
      <c r="A92" s="40"/>
      <c r="B92" s="41"/>
      <c r="C92" s="34" t="s">
        <v>26</v>
      </c>
      <c r="D92" s="42"/>
      <c r="E92" s="42"/>
      <c r="F92" s="29" t="str">
        <f>E19</f>
        <v>Obec Libkovice</v>
      </c>
      <c r="G92" s="42"/>
      <c r="H92" s="42"/>
      <c r="I92" s="153" t="s">
        <v>32</v>
      </c>
      <c r="J92" s="38" t="str">
        <f>E25</f>
        <v>SONETBUILDING s.r.o</v>
      </c>
      <c r="K92" s="42"/>
      <c r="L92" s="151"/>
      <c r="S92" s="40"/>
      <c r="T92" s="40"/>
      <c r="U92" s="40"/>
      <c r="V92" s="40"/>
      <c r="W92" s="40"/>
      <c r="X92" s="40"/>
      <c r="Y92" s="40"/>
      <c r="Z92" s="40"/>
      <c r="AA92" s="40"/>
      <c r="AB92" s="40"/>
      <c r="AC92" s="40"/>
      <c r="AD92" s="40"/>
      <c r="AE92" s="40"/>
    </row>
    <row r="93" s="2" customFormat="1" ht="15.15" customHeight="1">
      <c r="A93" s="40"/>
      <c r="B93" s="41"/>
      <c r="C93" s="34" t="s">
        <v>30</v>
      </c>
      <c r="D93" s="42"/>
      <c r="E93" s="42"/>
      <c r="F93" s="29" t="str">
        <f>IF(E22="","",E22)</f>
        <v>Vyplň údaj</v>
      </c>
      <c r="G93" s="42"/>
      <c r="H93" s="42"/>
      <c r="I93" s="153" t="s">
        <v>35</v>
      </c>
      <c r="J93" s="38" t="str">
        <f>E28</f>
        <v>Toman Martin</v>
      </c>
      <c r="K93" s="42"/>
      <c r="L93" s="151"/>
      <c r="S93" s="40"/>
      <c r="T93" s="40"/>
      <c r="U93" s="40"/>
      <c r="V93" s="40"/>
      <c r="W93" s="40"/>
      <c r="X93" s="40"/>
      <c r="Y93" s="40"/>
      <c r="Z93" s="40"/>
      <c r="AA93" s="40"/>
      <c r="AB93" s="40"/>
      <c r="AC93" s="40"/>
      <c r="AD93" s="40"/>
      <c r="AE93" s="40"/>
    </row>
    <row r="94" s="2" customFormat="1" ht="10.32" customHeight="1">
      <c r="A94" s="40"/>
      <c r="B94" s="41"/>
      <c r="C94" s="42"/>
      <c r="D94" s="42"/>
      <c r="E94" s="42"/>
      <c r="F94" s="42"/>
      <c r="G94" s="42"/>
      <c r="H94" s="42"/>
      <c r="I94" s="150"/>
      <c r="J94" s="42"/>
      <c r="K94" s="42"/>
      <c r="L94" s="151"/>
      <c r="S94" s="40"/>
      <c r="T94" s="40"/>
      <c r="U94" s="40"/>
      <c r="V94" s="40"/>
      <c r="W94" s="40"/>
      <c r="X94" s="40"/>
      <c r="Y94" s="40"/>
      <c r="Z94" s="40"/>
      <c r="AA94" s="40"/>
      <c r="AB94" s="40"/>
      <c r="AC94" s="40"/>
      <c r="AD94" s="40"/>
      <c r="AE94" s="40"/>
    </row>
    <row r="95" s="11" customFormat="1" ht="29.28" customHeight="1">
      <c r="A95" s="202"/>
      <c r="B95" s="203"/>
      <c r="C95" s="204" t="s">
        <v>245</v>
      </c>
      <c r="D95" s="205" t="s">
        <v>59</v>
      </c>
      <c r="E95" s="205" t="s">
        <v>55</v>
      </c>
      <c r="F95" s="205" t="s">
        <v>56</v>
      </c>
      <c r="G95" s="205" t="s">
        <v>246</v>
      </c>
      <c r="H95" s="205" t="s">
        <v>247</v>
      </c>
      <c r="I95" s="206" t="s">
        <v>248</v>
      </c>
      <c r="J95" s="205" t="s">
        <v>217</v>
      </c>
      <c r="K95" s="207" t="s">
        <v>249</v>
      </c>
      <c r="L95" s="208"/>
      <c r="M95" s="94" t="s">
        <v>21</v>
      </c>
      <c r="N95" s="95" t="s">
        <v>44</v>
      </c>
      <c r="O95" s="95" t="s">
        <v>250</v>
      </c>
      <c r="P95" s="95" t="s">
        <v>251</v>
      </c>
      <c r="Q95" s="95" t="s">
        <v>252</v>
      </c>
      <c r="R95" s="95" t="s">
        <v>253</v>
      </c>
      <c r="S95" s="95" t="s">
        <v>254</v>
      </c>
      <c r="T95" s="96" t="s">
        <v>255</v>
      </c>
      <c r="U95" s="202"/>
      <c r="V95" s="202"/>
      <c r="W95" s="202"/>
      <c r="X95" s="202"/>
      <c r="Y95" s="202"/>
      <c r="Z95" s="202"/>
      <c r="AA95" s="202"/>
      <c r="AB95" s="202"/>
      <c r="AC95" s="202"/>
      <c r="AD95" s="202"/>
      <c r="AE95" s="202"/>
    </row>
    <row r="96" s="2" customFormat="1" ht="22.8" customHeight="1">
      <c r="A96" s="40"/>
      <c r="B96" s="41"/>
      <c r="C96" s="101" t="s">
        <v>256</v>
      </c>
      <c r="D96" s="42"/>
      <c r="E96" s="42"/>
      <c r="F96" s="42"/>
      <c r="G96" s="42"/>
      <c r="H96" s="42"/>
      <c r="I96" s="150"/>
      <c r="J96" s="209">
        <f>BK96</f>
        <v>0</v>
      </c>
      <c r="K96" s="42"/>
      <c r="L96" s="46"/>
      <c r="M96" s="97"/>
      <c r="N96" s="210"/>
      <c r="O96" s="98"/>
      <c r="P96" s="211">
        <f>P97+P102+P117+P135+P153</f>
        <v>0</v>
      </c>
      <c r="Q96" s="98"/>
      <c r="R96" s="211">
        <f>R97+R102+R117+R135+R153</f>
        <v>0</v>
      </c>
      <c r="S96" s="98"/>
      <c r="T96" s="212">
        <f>T97+T102+T117+T135+T153</f>
        <v>0</v>
      </c>
      <c r="U96" s="40"/>
      <c r="V96" s="40"/>
      <c r="W96" s="40"/>
      <c r="X96" s="40"/>
      <c r="Y96" s="40"/>
      <c r="Z96" s="40"/>
      <c r="AA96" s="40"/>
      <c r="AB96" s="40"/>
      <c r="AC96" s="40"/>
      <c r="AD96" s="40"/>
      <c r="AE96" s="40"/>
      <c r="AT96" s="19" t="s">
        <v>73</v>
      </c>
      <c r="AU96" s="19" t="s">
        <v>218</v>
      </c>
      <c r="BK96" s="213">
        <f>BK97+BK102+BK117+BK135+BK153</f>
        <v>0</v>
      </c>
    </row>
    <row r="97" s="12" customFormat="1" ht="25.92" customHeight="1">
      <c r="A97" s="12"/>
      <c r="B97" s="214"/>
      <c r="C97" s="215"/>
      <c r="D97" s="216" t="s">
        <v>73</v>
      </c>
      <c r="E97" s="217" t="s">
        <v>2606</v>
      </c>
      <c r="F97" s="217" t="s">
        <v>2607</v>
      </c>
      <c r="G97" s="215"/>
      <c r="H97" s="215"/>
      <c r="I97" s="218"/>
      <c r="J97" s="219">
        <f>BK97</f>
        <v>0</v>
      </c>
      <c r="K97" s="215"/>
      <c r="L97" s="220"/>
      <c r="M97" s="221"/>
      <c r="N97" s="222"/>
      <c r="O97" s="222"/>
      <c r="P97" s="223">
        <f>SUM(P98:P101)</f>
        <v>0</v>
      </c>
      <c r="Q97" s="222"/>
      <c r="R97" s="223">
        <f>SUM(R98:R101)</f>
        <v>0</v>
      </c>
      <c r="S97" s="222"/>
      <c r="T97" s="224">
        <f>SUM(T98:T101)</f>
        <v>0</v>
      </c>
      <c r="U97" s="12"/>
      <c r="V97" s="12"/>
      <c r="W97" s="12"/>
      <c r="X97" s="12"/>
      <c r="Y97" s="12"/>
      <c r="Z97" s="12"/>
      <c r="AA97" s="12"/>
      <c r="AB97" s="12"/>
      <c r="AC97" s="12"/>
      <c r="AD97" s="12"/>
      <c r="AE97" s="12"/>
      <c r="AR97" s="225" t="s">
        <v>81</v>
      </c>
      <c r="AT97" s="226" t="s">
        <v>73</v>
      </c>
      <c r="AU97" s="226" t="s">
        <v>74</v>
      </c>
      <c r="AY97" s="225" t="s">
        <v>259</v>
      </c>
      <c r="BK97" s="227">
        <f>SUM(BK98:BK101)</f>
        <v>0</v>
      </c>
    </row>
    <row r="98" s="2" customFormat="1" ht="16.5" customHeight="1">
      <c r="A98" s="40"/>
      <c r="B98" s="41"/>
      <c r="C98" s="230" t="s">
        <v>81</v>
      </c>
      <c r="D98" s="230" t="s">
        <v>261</v>
      </c>
      <c r="E98" s="231" t="s">
        <v>2608</v>
      </c>
      <c r="F98" s="232" t="s">
        <v>2609</v>
      </c>
      <c r="G98" s="233" t="s">
        <v>1716</v>
      </c>
      <c r="H98" s="234">
        <v>1</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81</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266</v>
      </c>
    </row>
    <row r="99" s="2" customFormat="1">
      <c r="A99" s="40"/>
      <c r="B99" s="41"/>
      <c r="C99" s="42"/>
      <c r="D99" s="243" t="s">
        <v>2610</v>
      </c>
      <c r="E99" s="42"/>
      <c r="F99" s="244" t="s">
        <v>2611</v>
      </c>
      <c r="G99" s="42"/>
      <c r="H99" s="42"/>
      <c r="I99" s="150"/>
      <c r="J99" s="42"/>
      <c r="K99" s="42"/>
      <c r="L99" s="46"/>
      <c r="M99" s="245"/>
      <c r="N99" s="246"/>
      <c r="O99" s="86"/>
      <c r="P99" s="86"/>
      <c r="Q99" s="86"/>
      <c r="R99" s="86"/>
      <c r="S99" s="86"/>
      <c r="T99" s="87"/>
      <c r="U99" s="40"/>
      <c r="V99" s="40"/>
      <c r="W99" s="40"/>
      <c r="X99" s="40"/>
      <c r="Y99" s="40"/>
      <c r="Z99" s="40"/>
      <c r="AA99" s="40"/>
      <c r="AB99" s="40"/>
      <c r="AC99" s="40"/>
      <c r="AD99" s="40"/>
      <c r="AE99" s="40"/>
      <c r="AT99" s="19" t="s">
        <v>2610</v>
      </c>
      <c r="AU99" s="19" t="s">
        <v>81</v>
      </c>
    </row>
    <row r="100" s="2" customFormat="1" ht="16.5" customHeight="1">
      <c r="A100" s="40"/>
      <c r="B100" s="41"/>
      <c r="C100" s="230" t="s">
        <v>83</v>
      </c>
      <c r="D100" s="230" t="s">
        <v>261</v>
      </c>
      <c r="E100" s="231" t="s">
        <v>2612</v>
      </c>
      <c r="F100" s="232" t="s">
        <v>2613</v>
      </c>
      <c r="G100" s="233" t="s">
        <v>1716</v>
      </c>
      <c r="H100" s="234">
        <v>1</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81</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291</v>
      </c>
    </row>
    <row r="101" s="2" customFormat="1" ht="16.5" customHeight="1">
      <c r="A101" s="40"/>
      <c r="B101" s="41"/>
      <c r="C101" s="230" t="s">
        <v>94</v>
      </c>
      <c r="D101" s="230" t="s">
        <v>261</v>
      </c>
      <c r="E101" s="231" t="s">
        <v>2614</v>
      </c>
      <c r="F101" s="232" t="s">
        <v>2615</v>
      </c>
      <c r="G101" s="233" t="s">
        <v>1716</v>
      </c>
      <c r="H101" s="234">
        <v>1</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81</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303</v>
      </c>
    </row>
    <row r="102" s="12" customFormat="1" ht="25.92" customHeight="1">
      <c r="A102" s="12"/>
      <c r="B102" s="214"/>
      <c r="C102" s="215"/>
      <c r="D102" s="216" t="s">
        <v>73</v>
      </c>
      <c r="E102" s="217" t="s">
        <v>2616</v>
      </c>
      <c r="F102" s="217" t="s">
        <v>2617</v>
      </c>
      <c r="G102" s="215"/>
      <c r="H102" s="215"/>
      <c r="I102" s="218"/>
      <c r="J102" s="219">
        <f>BK102</f>
        <v>0</v>
      </c>
      <c r="K102" s="215"/>
      <c r="L102" s="220"/>
      <c r="M102" s="221"/>
      <c r="N102" s="222"/>
      <c r="O102" s="222"/>
      <c r="P102" s="223">
        <f>SUM(P103:P116)</f>
        <v>0</v>
      </c>
      <c r="Q102" s="222"/>
      <c r="R102" s="223">
        <f>SUM(R103:R116)</f>
        <v>0</v>
      </c>
      <c r="S102" s="222"/>
      <c r="T102" s="224">
        <f>SUM(T103:T116)</f>
        <v>0</v>
      </c>
      <c r="U102" s="12"/>
      <c r="V102" s="12"/>
      <c r="W102" s="12"/>
      <c r="X102" s="12"/>
      <c r="Y102" s="12"/>
      <c r="Z102" s="12"/>
      <c r="AA102" s="12"/>
      <c r="AB102" s="12"/>
      <c r="AC102" s="12"/>
      <c r="AD102" s="12"/>
      <c r="AE102" s="12"/>
      <c r="AR102" s="225" t="s">
        <v>81</v>
      </c>
      <c r="AT102" s="226" t="s">
        <v>73</v>
      </c>
      <c r="AU102" s="226" t="s">
        <v>74</v>
      </c>
      <c r="AY102" s="225" t="s">
        <v>259</v>
      </c>
      <c r="BK102" s="227">
        <f>SUM(BK103:BK116)</f>
        <v>0</v>
      </c>
    </row>
    <row r="103" s="2" customFormat="1" ht="16.5" customHeight="1">
      <c r="A103" s="40"/>
      <c r="B103" s="41"/>
      <c r="C103" s="230" t="s">
        <v>266</v>
      </c>
      <c r="D103" s="230" t="s">
        <v>261</v>
      </c>
      <c r="E103" s="231" t="s">
        <v>2618</v>
      </c>
      <c r="F103" s="232" t="s">
        <v>2619</v>
      </c>
      <c r="G103" s="233" t="s">
        <v>1716</v>
      </c>
      <c r="H103" s="234">
        <v>1</v>
      </c>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81</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314</v>
      </c>
    </row>
    <row r="104" s="2" customFormat="1">
      <c r="A104" s="40"/>
      <c r="B104" s="41"/>
      <c r="C104" s="42"/>
      <c r="D104" s="243" t="s">
        <v>2610</v>
      </c>
      <c r="E104" s="42"/>
      <c r="F104" s="244" t="s">
        <v>2620</v>
      </c>
      <c r="G104" s="42"/>
      <c r="H104" s="42"/>
      <c r="I104" s="150"/>
      <c r="J104" s="42"/>
      <c r="K104" s="42"/>
      <c r="L104" s="46"/>
      <c r="M104" s="245"/>
      <c r="N104" s="246"/>
      <c r="O104" s="86"/>
      <c r="P104" s="86"/>
      <c r="Q104" s="86"/>
      <c r="R104" s="86"/>
      <c r="S104" s="86"/>
      <c r="T104" s="87"/>
      <c r="U104" s="40"/>
      <c r="V104" s="40"/>
      <c r="W104" s="40"/>
      <c r="X104" s="40"/>
      <c r="Y104" s="40"/>
      <c r="Z104" s="40"/>
      <c r="AA104" s="40"/>
      <c r="AB104" s="40"/>
      <c r="AC104" s="40"/>
      <c r="AD104" s="40"/>
      <c r="AE104" s="40"/>
      <c r="AT104" s="19" t="s">
        <v>2610</v>
      </c>
      <c r="AU104" s="19" t="s">
        <v>81</v>
      </c>
    </row>
    <row r="105" s="2" customFormat="1" ht="16.5" customHeight="1">
      <c r="A105" s="40"/>
      <c r="B105" s="41"/>
      <c r="C105" s="230" t="s">
        <v>287</v>
      </c>
      <c r="D105" s="230" t="s">
        <v>261</v>
      </c>
      <c r="E105" s="231" t="s">
        <v>2621</v>
      </c>
      <c r="F105" s="232" t="s">
        <v>2622</v>
      </c>
      <c r="G105" s="233" t="s">
        <v>1716</v>
      </c>
      <c r="H105" s="234">
        <v>1</v>
      </c>
      <c r="I105" s="235"/>
      <c r="J105" s="236">
        <f>ROUND(I105*H105,2)</f>
        <v>0</v>
      </c>
      <c r="K105" s="232" t="s">
        <v>401</v>
      </c>
      <c r="L105" s="46"/>
      <c r="M105" s="237" t="s">
        <v>21</v>
      </c>
      <c r="N105" s="238" t="s">
        <v>46</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81</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328</v>
      </c>
    </row>
    <row r="106" s="2" customFormat="1" ht="16.5" customHeight="1">
      <c r="A106" s="40"/>
      <c r="B106" s="41"/>
      <c r="C106" s="230" t="s">
        <v>291</v>
      </c>
      <c r="D106" s="230" t="s">
        <v>261</v>
      </c>
      <c r="E106" s="231" t="s">
        <v>2623</v>
      </c>
      <c r="F106" s="232" t="s">
        <v>2624</v>
      </c>
      <c r="G106" s="233" t="s">
        <v>1716</v>
      </c>
      <c r="H106" s="234">
        <v>6</v>
      </c>
      <c r="I106" s="235"/>
      <c r="J106" s="236">
        <f>ROUND(I106*H106,2)</f>
        <v>0</v>
      </c>
      <c r="K106" s="232" t="s">
        <v>401</v>
      </c>
      <c r="L106" s="46"/>
      <c r="M106" s="237" t="s">
        <v>21</v>
      </c>
      <c r="N106" s="238" t="s">
        <v>46</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81</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340</v>
      </c>
    </row>
    <row r="107" s="2" customFormat="1" ht="16.5" customHeight="1">
      <c r="A107" s="40"/>
      <c r="B107" s="41"/>
      <c r="C107" s="230" t="s">
        <v>299</v>
      </c>
      <c r="D107" s="230" t="s">
        <v>261</v>
      </c>
      <c r="E107" s="231" t="s">
        <v>2625</v>
      </c>
      <c r="F107" s="232" t="s">
        <v>2626</v>
      </c>
      <c r="G107" s="233" t="s">
        <v>1716</v>
      </c>
      <c r="H107" s="234">
        <v>1</v>
      </c>
      <c r="I107" s="235"/>
      <c r="J107" s="236">
        <f>ROUND(I107*H107,2)</f>
        <v>0</v>
      </c>
      <c r="K107" s="232" t="s">
        <v>401</v>
      </c>
      <c r="L107" s="46"/>
      <c r="M107" s="237" t="s">
        <v>21</v>
      </c>
      <c r="N107" s="238" t="s">
        <v>46</v>
      </c>
      <c r="O107" s="86"/>
      <c r="P107" s="239">
        <f>O107*H107</f>
        <v>0</v>
      </c>
      <c r="Q107" s="239">
        <v>0</v>
      </c>
      <c r="R107" s="239">
        <f>Q107*H107</f>
        <v>0</v>
      </c>
      <c r="S107" s="239">
        <v>0</v>
      </c>
      <c r="T107" s="240">
        <f>S107*H107</f>
        <v>0</v>
      </c>
      <c r="U107" s="40"/>
      <c r="V107" s="40"/>
      <c r="W107" s="40"/>
      <c r="X107" s="40"/>
      <c r="Y107" s="40"/>
      <c r="Z107" s="40"/>
      <c r="AA107" s="40"/>
      <c r="AB107" s="40"/>
      <c r="AC107" s="40"/>
      <c r="AD107" s="40"/>
      <c r="AE107" s="40"/>
      <c r="AR107" s="241" t="s">
        <v>266</v>
      </c>
      <c r="AT107" s="241" t="s">
        <v>261</v>
      </c>
      <c r="AU107" s="241" t="s">
        <v>81</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355</v>
      </c>
    </row>
    <row r="108" s="2" customFormat="1" ht="16.5" customHeight="1">
      <c r="A108" s="40"/>
      <c r="B108" s="41"/>
      <c r="C108" s="230" t="s">
        <v>303</v>
      </c>
      <c r="D108" s="230" t="s">
        <v>261</v>
      </c>
      <c r="E108" s="231" t="s">
        <v>2627</v>
      </c>
      <c r="F108" s="232" t="s">
        <v>2628</v>
      </c>
      <c r="G108" s="233" t="s">
        <v>1716</v>
      </c>
      <c r="H108" s="234">
        <v>15</v>
      </c>
      <c r="I108" s="235"/>
      <c r="J108" s="236">
        <f>ROUND(I108*H108,2)</f>
        <v>0</v>
      </c>
      <c r="K108" s="232" t="s">
        <v>401</v>
      </c>
      <c r="L108" s="46"/>
      <c r="M108" s="237" t="s">
        <v>21</v>
      </c>
      <c r="N108" s="238" t="s">
        <v>46</v>
      </c>
      <c r="O108" s="86"/>
      <c r="P108" s="239">
        <f>O108*H108</f>
        <v>0</v>
      </c>
      <c r="Q108" s="239">
        <v>0</v>
      </c>
      <c r="R108" s="239">
        <f>Q108*H108</f>
        <v>0</v>
      </c>
      <c r="S108" s="239">
        <v>0</v>
      </c>
      <c r="T108" s="240">
        <f>S108*H108</f>
        <v>0</v>
      </c>
      <c r="U108" s="40"/>
      <c r="V108" s="40"/>
      <c r="W108" s="40"/>
      <c r="X108" s="40"/>
      <c r="Y108" s="40"/>
      <c r="Z108" s="40"/>
      <c r="AA108" s="40"/>
      <c r="AB108" s="40"/>
      <c r="AC108" s="40"/>
      <c r="AD108" s="40"/>
      <c r="AE108" s="40"/>
      <c r="AR108" s="241" t="s">
        <v>266</v>
      </c>
      <c r="AT108" s="241" t="s">
        <v>261</v>
      </c>
      <c r="AU108" s="241" t="s">
        <v>81</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266</v>
      </c>
      <c r="BM108" s="241" t="s">
        <v>369</v>
      </c>
    </row>
    <row r="109" s="2" customFormat="1" ht="16.5" customHeight="1">
      <c r="A109" s="40"/>
      <c r="B109" s="41"/>
      <c r="C109" s="230" t="s">
        <v>310</v>
      </c>
      <c r="D109" s="230" t="s">
        <v>261</v>
      </c>
      <c r="E109" s="231" t="s">
        <v>2629</v>
      </c>
      <c r="F109" s="232" t="s">
        <v>2630</v>
      </c>
      <c r="G109" s="233" t="s">
        <v>1716</v>
      </c>
      <c r="H109" s="234">
        <v>1</v>
      </c>
      <c r="I109" s="235"/>
      <c r="J109" s="236">
        <f>ROUND(I109*H109,2)</f>
        <v>0</v>
      </c>
      <c r="K109" s="232" t="s">
        <v>401</v>
      </c>
      <c r="L109" s="46"/>
      <c r="M109" s="237" t="s">
        <v>21</v>
      </c>
      <c r="N109" s="238" t="s">
        <v>46</v>
      </c>
      <c r="O109" s="86"/>
      <c r="P109" s="239">
        <f>O109*H109</f>
        <v>0</v>
      </c>
      <c r="Q109" s="239">
        <v>0</v>
      </c>
      <c r="R109" s="239">
        <f>Q109*H109</f>
        <v>0</v>
      </c>
      <c r="S109" s="239">
        <v>0</v>
      </c>
      <c r="T109" s="240">
        <f>S109*H109</f>
        <v>0</v>
      </c>
      <c r="U109" s="40"/>
      <c r="V109" s="40"/>
      <c r="W109" s="40"/>
      <c r="X109" s="40"/>
      <c r="Y109" s="40"/>
      <c r="Z109" s="40"/>
      <c r="AA109" s="40"/>
      <c r="AB109" s="40"/>
      <c r="AC109" s="40"/>
      <c r="AD109" s="40"/>
      <c r="AE109" s="40"/>
      <c r="AR109" s="241" t="s">
        <v>266</v>
      </c>
      <c r="AT109" s="241" t="s">
        <v>261</v>
      </c>
      <c r="AU109" s="241" t="s">
        <v>81</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381</v>
      </c>
    </row>
    <row r="110" s="2" customFormat="1" ht="16.5" customHeight="1">
      <c r="A110" s="40"/>
      <c r="B110" s="41"/>
      <c r="C110" s="230" t="s">
        <v>314</v>
      </c>
      <c r="D110" s="230" t="s">
        <v>261</v>
      </c>
      <c r="E110" s="231" t="s">
        <v>2631</v>
      </c>
      <c r="F110" s="232" t="s">
        <v>2632</v>
      </c>
      <c r="G110" s="233" t="s">
        <v>1716</v>
      </c>
      <c r="H110" s="234">
        <v>4</v>
      </c>
      <c r="I110" s="235"/>
      <c r="J110" s="236">
        <f>ROUND(I110*H110,2)</f>
        <v>0</v>
      </c>
      <c r="K110" s="232" t="s">
        <v>401</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81</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393</v>
      </c>
    </row>
    <row r="111" s="2" customFormat="1" ht="16.5" customHeight="1">
      <c r="A111" s="40"/>
      <c r="B111" s="41"/>
      <c r="C111" s="230" t="s">
        <v>323</v>
      </c>
      <c r="D111" s="230" t="s">
        <v>261</v>
      </c>
      <c r="E111" s="231" t="s">
        <v>2633</v>
      </c>
      <c r="F111" s="232" t="s">
        <v>2634</v>
      </c>
      <c r="G111" s="233" t="s">
        <v>1716</v>
      </c>
      <c r="H111" s="234">
        <v>2</v>
      </c>
      <c r="I111" s="235"/>
      <c r="J111" s="236">
        <f>ROUND(I111*H111,2)</f>
        <v>0</v>
      </c>
      <c r="K111" s="232" t="s">
        <v>401</v>
      </c>
      <c r="L111" s="46"/>
      <c r="M111" s="237" t="s">
        <v>21</v>
      </c>
      <c r="N111" s="238" t="s">
        <v>46</v>
      </c>
      <c r="O111" s="86"/>
      <c r="P111" s="239">
        <f>O111*H111</f>
        <v>0</v>
      </c>
      <c r="Q111" s="239">
        <v>0</v>
      </c>
      <c r="R111" s="239">
        <f>Q111*H111</f>
        <v>0</v>
      </c>
      <c r="S111" s="239">
        <v>0</v>
      </c>
      <c r="T111" s="240">
        <f>S111*H111</f>
        <v>0</v>
      </c>
      <c r="U111" s="40"/>
      <c r="V111" s="40"/>
      <c r="W111" s="40"/>
      <c r="X111" s="40"/>
      <c r="Y111" s="40"/>
      <c r="Z111" s="40"/>
      <c r="AA111" s="40"/>
      <c r="AB111" s="40"/>
      <c r="AC111" s="40"/>
      <c r="AD111" s="40"/>
      <c r="AE111" s="40"/>
      <c r="AR111" s="241" t="s">
        <v>266</v>
      </c>
      <c r="AT111" s="241" t="s">
        <v>261</v>
      </c>
      <c r="AU111" s="241" t="s">
        <v>81</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266</v>
      </c>
      <c r="BM111" s="241" t="s">
        <v>406</v>
      </c>
    </row>
    <row r="112" s="2" customFormat="1" ht="16.5" customHeight="1">
      <c r="A112" s="40"/>
      <c r="B112" s="41"/>
      <c r="C112" s="230" t="s">
        <v>328</v>
      </c>
      <c r="D112" s="230" t="s">
        <v>261</v>
      </c>
      <c r="E112" s="231" t="s">
        <v>2635</v>
      </c>
      <c r="F112" s="232" t="s">
        <v>2636</v>
      </c>
      <c r="G112" s="233" t="s">
        <v>1716</v>
      </c>
      <c r="H112" s="234">
        <v>1</v>
      </c>
      <c r="I112" s="235"/>
      <c r="J112" s="236">
        <f>ROUND(I112*H112,2)</f>
        <v>0</v>
      </c>
      <c r="K112" s="232" t="s">
        <v>401</v>
      </c>
      <c r="L112" s="46"/>
      <c r="M112" s="237" t="s">
        <v>21</v>
      </c>
      <c r="N112" s="238" t="s">
        <v>46</v>
      </c>
      <c r="O112" s="86"/>
      <c r="P112" s="239">
        <f>O112*H112</f>
        <v>0</v>
      </c>
      <c r="Q112" s="239">
        <v>0</v>
      </c>
      <c r="R112" s="239">
        <f>Q112*H112</f>
        <v>0</v>
      </c>
      <c r="S112" s="239">
        <v>0</v>
      </c>
      <c r="T112" s="240">
        <f>S112*H112</f>
        <v>0</v>
      </c>
      <c r="U112" s="40"/>
      <c r="V112" s="40"/>
      <c r="W112" s="40"/>
      <c r="X112" s="40"/>
      <c r="Y112" s="40"/>
      <c r="Z112" s="40"/>
      <c r="AA112" s="40"/>
      <c r="AB112" s="40"/>
      <c r="AC112" s="40"/>
      <c r="AD112" s="40"/>
      <c r="AE112" s="40"/>
      <c r="AR112" s="241" t="s">
        <v>266</v>
      </c>
      <c r="AT112" s="241" t="s">
        <v>261</v>
      </c>
      <c r="AU112" s="241" t="s">
        <v>81</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266</v>
      </c>
      <c r="BM112" s="241" t="s">
        <v>419</v>
      </c>
    </row>
    <row r="113" s="2" customFormat="1" ht="16.5" customHeight="1">
      <c r="A113" s="40"/>
      <c r="B113" s="41"/>
      <c r="C113" s="230" t="s">
        <v>334</v>
      </c>
      <c r="D113" s="230" t="s">
        <v>261</v>
      </c>
      <c r="E113" s="231" t="s">
        <v>2637</v>
      </c>
      <c r="F113" s="232" t="s">
        <v>2638</v>
      </c>
      <c r="G113" s="233" t="s">
        <v>1716</v>
      </c>
      <c r="H113" s="234">
        <v>2</v>
      </c>
      <c r="I113" s="235"/>
      <c r="J113" s="236">
        <f>ROUND(I113*H113,2)</f>
        <v>0</v>
      </c>
      <c r="K113" s="232" t="s">
        <v>401</v>
      </c>
      <c r="L113" s="46"/>
      <c r="M113" s="237" t="s">
        <v>21</v>
      </c>
      <c r="N113" s="238" t="s">
        <v>46</v>
      </c>
      <c r="O113" s="86"/>
      <c r="P113" s="239">
        <f>O113*H113</f>
        <v>0</v>
      </c>
      <c r="Q113" s="239">
        <v>0</v>
      </c>
      <c r="R113" s="239">
        <f>Q113*H113</f>
        <v>0</v>
      </c>
      <c r="S113" s="239">
        <v>0</v>
      </c>
      <c r="T113" s="240">
        <f>S113*H113</f>
        <v>0</v>
      </c>
      <c r="U113" s="40"/>
      <c r="V113" s="40"/>
      <c r="W113" s="40"/>
      <c r="X113" s="40"/>
      <c r="Y113" s="40"/>
      <c r="Z113" s="40"/>
      <c r="AA113" s="40"/>
      <c r="AB113" s="40"/>
      <c r="AC113" s="40"/>
      <c r="AD113" s="40"/>
      <c r="AE113" s="40"/>
      <c r="AR113" s="241" t="s">
        <v>266</v>
      </c>
      <c r="AT113" s="241" t="s">
        <v>261</v>
      </c>
      <c r="AU113" s="241" t="s">
        <v>81</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266</v>
      </c>
      <c r="BM113" s="241" t="s">
        <v>429</v>
      </c>
    </row>
    <row r="114" s="2" customFormat="1" ht="21.75" customHeight="1">
      <c r="A114" s="40"/>
      <c r="B114" s="41"/>
      <c r="C114" s="230" t="s">
        <v>340</v>
      </c>
      <c r="D114" s="230" t="s">
        <v>261</v>
      </c>
      <c r="E114" s="231" t="s">
        <v>2639</v>
      </c>
      <c r="F114" s="232" t="s">
        <v>2640</v>
      </c>
      <c r="G114" s="233" t="s">
        <v>449</v>
      </c>
      <c r="H114" s="234">
        <v>2</v>
      </c>
      <c r="I114" s="235"/>
      <c r="J114" s="236">
        <f>ROUND(I114*H114,2)</f>
        <v>0</v>
      </c>
      <c r="K114" s="232" t="s">
        <v>401</v>
      </c>
      <c r="L114" s="46"/>
      <c r="M114" s="237" t="s">
        <v>21</v>
      </c>
      <c r="N114" s="238" t="s">
        <v>46</v>
      </c>
      <c r="O114" s="86"/>
      <c r="P114" s="239">
        <f>O114*H114</f>
        <v>0</v>
      </c>
      <c r="Q114" s="239">
        <v>0</v>
      </c>
      <c r="R114" s="239">
        <f>Q114*H114</f>
        <v>0</v>
      </c>
      <c r="S114" s="239">
        <v>0</v>
      </c>
      <c r="T114" s="240">
        <f>S114*H114</f>
        <v>0</v>
      </c>
      <c r="U114" s="40"/>
      <c r="V114" s="40"/>
      <c r="W114" s="40"/>
      <c r="X114" s="40"/>
      <c r="Y114" s="40"/>
      <c r="Z114" s="40"/>
      <c r="AA114" s="40"/>
      <c r="AB114" s="40"/>
      <c r="AC114" s="40"/>
      <c r="AD114" s="40"/>
      <c r="AE114" s="40"/>
      <c r="AR114" s="241" t="s">
        <v>266</v>
      </c>
      <c r="AT114" s="241" t="s">
        <v>261</v>
      </c>
      <c r="AU114" s="241" t="s">
        <v>81</v>
      </c>
      <c r="AY114" s="19" t="s">
        <v>259</v>
      </c>
      <c r="BE114" s="242">
        <f>IF(N114="základní",J114,0)</f>
        <v>0</v>
      </c>
      <c r="BF114" s="242">
        <f>IF(N114="snížená",J114,0)</f>
        <v>0</v>
      </c>
      <c r="BG114" s="242">
        <f>IF(N114="zákl. přenesená",J114,0)</f>
        <v>0</v>
      </c>
      <c r="BH114" s="242">
        <f>IF(N114="sníž. přenesená",J114,0)</f>
        <v>0</v>
      </c>
      <c r="BI114" s="242">
        <f>IF(N114="nulová",J114,0)</f>
        <v>0</v>
      </c>
      <c r="BJ114" s="19" t="s">
        <v>83</v>
      </c>
      <c r="BK114" s="242">
        <f>ROUND(I114*H114,2)</f>
        <v>0</v>
      </c>
      <c r="BL114" s="19" t="s">
        <v>266</v>
      </c>
      <c r="BM114" s="241" t="s">
        <v>442</v>
      </c>
    </row>
    <row r="115" s="2" customFormat="1" ht="16.5" customHeight="1">
      <c r="A115" s="40"/>
      <c r="B115" s="41"/>
      <c r="C115" s="230" t="s">
        <v>8</v>
      </c>
      <c r="D115" s="230" t="s">
        <v>261</v>
      </c>
      <c r="E115" s="231" t="s">
        <v>2641</v>
      </c>
      <c r="F115" s="232" t="s">
        <v>2642</v>
      </c>
      <c r="G115" s="233" t="s">
        <v>1716</v>
      </c>
      <c r="H115" s="234">
        <v>2</v>
      </c>
      <c r="I115" s="235"/>
      <c r="J115" s="236">
        <f>ROUND(I115*H115,2)</f>
        <v>0</v>
      </c>
      <c r="K115" s="232" t="s">
        <v>401</v>
      </c>
      <c r="L115" s="46"/>
      <c r="M115" s="237" t="s">
        <v>21</v>
      </c>
      <c r="N115" s="238" t="s">
        <v>46</v>
      </c>
      <c r="O115" s="86"/>
      <c r="P115" s="239">
        <f>O115*H115</f>
        <v>0</v>
      </c>
      <c r="Q115" s="239">
        <v>0</v>
      </c>
      <c r="R115" s="239">
        <f>Q115*H115</f>
        <v>0</v>
      </c>
      <c r="S115" s="239">
        <v>0</v>
      </c>
      <c r="T115" s="240">
        <f>S115*H115</f>
        <v>0</v>
      </c>
      <c r="U115" s="40"/>
      <c r="V115" s="40"/>
      <c r="W115" s="40"/>
      <c r="X115" s="40"/>
      <c r="Y115" s="40"/>
      <c r="Z115" s="40"/>
      <c r="AA115" s="40"/>
      <c r="AB115" s="40"/>
      <c r="AC115" s="40"/>
      <c r="AD115" s="40"/>
      <c r="AE115" s="40"/>
      <c r="AR115" s="241" t="s">
        <v>266</v>
      </c>
      <c r="AT115" s="241" t="s">
        <v>261</v>
      </c>
      <c r="AU115" s="241" t="s">
        <v>81</v>
      </c>
      <c r="AY115" s="19" t="s">
        <v>259</v>
      </c>
      <c r="BE115" s="242">
        <f>IF(N115="základní",J115,0)</f>
        <v>0</v>
      </c>
      <c r="BF115" s="242">
        <f>IF(N115="snížená",J115,0)</f>
        <v>0</v>
      </c>
      <c r="BG115" s="242">
        <f>IF(N115="zákl. přenesená",J115,0)</f>
        <v>0</v>
      </c>
      <c r="BH115" s="242">
        <f>IF(N115="sníž. přenesená",J115,0)</f>
        <v>0</v>
      </c>
      <c r="BI115" s="242">
        <f>IF(N115="nulová",J115,0)</f>
        <v>0</v>
      </c>
      <c r="BJ115" s="19" t="s">
        <v>83</v>
      </c>
      <c r="BK115" s="242">
        <f>ROUND(I115*H115,2)</f>
        <v>0</v>
      </c>
      <c r="BL115" s="19" t="s">
        <v>266</v>
      </c>
      <c r="BM115" s="241" t="s">
        <v>455</v>
      </c>
    </row>
    <row r="116" s="2" customFormat="1" ht="16.5" customHeight="1">
      <c r="A116" s="40"/>
      <c r="B116" s="41"/>
      <c r="C116" s="230" t="s">
        <v>355</v>
      </c>
      <c r="D116" s="230" t="s">
        <v>261</v>
      </c>
      <c r="E116" s="231" t="s">
        <v>2643</v>
      </c>
      <c r="F116" s="232" t="s">
        <v>2644</v>
      </c>
      <c r="G116" s="233" t="s">
        <v>449</v>
      </c>
      <c r="H116" s="234">
        <v>0.20000000000000001</v>
      </c>
      <c r="I116" s="235"/>
      <c r="J116" s="236">
        <f>ROUND(I116*H116,2)</f>
        <v>0</v>
      </c>
      <c r="K116" s="232" t="s">
        <v>401</v>
      </c>
      <c r="L116" s="46"/>
      <c r="M116" s="237" t="s">
        <v>21</v>
      </c>
      <c r="N116" s="238" t="s">
        <v>46</v>
      </c>
      <c r="O116" s="86"/>
      <c r="P116" s="239">
        <f>O116*H116</f>
        <v>0</v>
      </c>
      <c r="Q116" s="239">
        <v>0</v>
      </c>
      <c r="R116" s="239">
        <f>Q116*H116</f>
        <v>0</v>
      </c>
      <c r="S116" s="239">
        <v>0</v>
      </c>
      <c r="T116" s="240">
        <f>S116*H116</f>
        <v>0</v>
      </c>
      <c r="U116" s="40"/>
      <c r="V116" s="40"/>
      <c r="W116" s="40"/>
      <c r="X116" s="40"/>
      <c r="Y116" s="40"/>
      <c r="Z116" s="40"/>
      <c r="AA116" s="40"/>
      <c r="AB116" s="40"/>
      <c r="AC116" s="40"/>
      <c r="AD116" s="40"/>
      <c r="AE116" s="40"/>
      <c r="AR116" s="241" t="s">
        <v>266</v>
      </c>
      <c r="AT116" s="241" t="s">
        <v>261</v>
      </c>
      <c r="AU116" s="241" t="s">
        <v>81</v>
      </c>
      <c r="AY116" s="19" t="s">
        <v>259</v>
      </c>
      <c r="BE116" s="242">
        <f>IF(N116="základní",J116,0)</f>
        <v>0</v>
      </c>
      <c r="BF116" s="242">
        <f>IF(N116="snížená",J116,0)</f>
        <v>0</v>
      </c>
      <c r="BG116" s="242">
        <f>IF(N116="zákl. přenesená",J116,0)</f>
        <v>0</v>
      </c>
      <c r="BH116" s="242">
        <f>IF(N116="sníž. přenesená",J116,0)</f>
        <v>0</v>
      </c>
      <c r="BI116" s="242">
        <f>IF(N116="nulová",J116,0)</f>
        <v>0</v>
      </c>
      <c r="BJ116" s="19" t="s">
        <v>83</v>
      </c>
      <c r="BK116" s="242">
        <f>ROUND(I116*H116,2)</f>
        <v>0</v>
      </c>
      <c r="BL116" s="19" t="s">
        <v>266</v>
      </c>
      <c r="BM116" s="241" t="s">
        <v>467</v>
      </c>
    </row>
    <row r="117" s="12" customFormat="1" ht="25.92" customHeight="1">
      <c r="A117" s="12"/>
      <c r="B117" s="214"/>
      <c r="C117" s="215"/>
      <c r="D117" s="216" t="s">
        <v>73</v>
      </c>
      <c r="E117" s="217" t="s">
        <v>2645</v>
      </c>
      <c r="F117" s="217" t="s">
        <v>2646</v>
      </c>
      <c r="G117" s="215"/>
      <c r="H117" s="215"/>
      <c r="I117" s="218"/>
      <c r="J117" s="219">
        <f>BK117</f>
        <v>0</v>
      </c>
      <c r="K117" s="215"/>
      <c r="L117" s="220"/>
      <c r="M117" s="221"/>
      <c r="N117" s="222"/>
      <c r="O117" s="222"/>
      <c r="P117" s="223">
        <f>SUM(P118:P134)</f>
        <v>0</v>
      </c>
      <c r="Q117" s="222"/>
      <c r="R117" s="223">
        <f>SUM(R118:R134)</f>
        <v>0</v>
      </c>
      <c r="S117" s="222"/>
      <c r="T117" s="224">
        <f>SUM(T118:T134)</f>
        <v>0</v>
      </c>
      <c r="U117" s="12"/>
      <c r="V117" s="12"/>
      <c r="W117" s="12"/>
      <c r="X117" s="12"/>
      <c r="Y117" s="12"/>
      <c r="Z117" s="12"/>
      <c r="AA117" s="12"/>
      <c r="AB117" s="12"/>
      <c r="AC117" s="12"/>
      <c r="AD117" s="12"/>
      <c r="AE117" s="12"/>
      <c r="AR117" s="225" t="s">
        <v>81</v>
      </c>
      <c r="AT117" s="226" t="s">
        <v>73</v>
      </c>
      <c r="AU117" s="226" t="s">
        <v>74</v>
      </c>
      <c r="AY117" s="225" t="s">
        <v>259</v>
      </c>
      <c r="BK117" s="227">
        <f>SUM(BK118:BK134)</f>
        <v>0</v>
      </c>
    </row>
    <row r="118" s="2" customFormat="1" ht="16.5" customHeight="1">
      <c r="A118" s="40"/>
      <c r="B118" s="41"/>
      <c r="C118" s="230" t="s">
        <v>365</v>
      </c>
      <c r="D118" s="230" t="s">
        <v>261</v>
      </c>
      <c r="E118" s="231" t="s">
        <v>2618</v>
      </c>
      <c r="F118" s="232" t="s">
        <v>2619</v>
      </c>
      <c r="G118" s="233" t="s">
        <v>1716</v>
      </c>
      <c r="H118" s="234">
        <v>1</v>
      </c>
      <c r="I118" s="235"/>
      <c r="J118" s="236">
        <f>ROUND(I118*H118,2)</f>
        <v>0</v>
      </c>
      <c r="K118" s="232" t="s">
        <v>401</v>
      </c>
      <c r="L118" s="46"/>
      <c r="M118" s="237" t="s">
        <v>21</v>
      </c>
      <c r="N118" s="238" t="s">
        <v>46</v>
      </c>
      <c r="O118" s="86"/>
      <c r="P118" s="239">
        <f>O118*H118</f>
        <v>0</v>
      </c>
      <c r="Q118" s="239">
        <v>0</v>
      </c>
      <c r="R118" s="239">
        <f>Q118*H118</f>
        <v>0</v>
      </c>
      <c r="S118" s="239">
        <v>0</v>
      </c>
      <c r="T118" s="240">
        <f>S118*H118</f>
        <v>0</v>
      </c>
      <c r="U118" s="40"/>
      <c r="V118" s="40"/>
      <c r="W118" s="40"/>
      <c r="X118" s="40"/>
      <c r="Y118" s="40"/>
      <c r="Z118" s="40"/>
      <c r="AA118" s="40"/>
      <c r="AB118" s="40"/>
      <c r="AC118" s="40"/>
      <c r="AD118" s="40"/>
      <c r="AE118" s="40"/>
      <c r="AR118" s="241" t="s">
        <v>266</v>
      </c>
      <c r="AT118" s="241" t="s">
        <v>261</v>
      </c>
      <c r="AU118" s="241" t="s">
        <v>81</v>
      </c>
      <c r="AY118" s="19" t="s">
        <v>259</v>
      </c>
      <c r="BE118" s="242">
        <f>IF(N118="základní",J118,0)</f>
        <v>0</v>
      </c>
      <c r="BF118" s="242">
        <f>IF(N118="snížená",J118,0)</f>
        <v>0</v>
      </c>
      <c r="BG118" s="242">
        <f>IF(N118="zákl. přenesená",J118,0)</f>
        <v>0</v>
      </c>
      <c r="BH118" s="242">
        <f>IF(N118="sníž. přenesená",J118,0)</f>
        <v>0</v>
      </c>
      <c r="BI118" s="242">
        <f>IF(N118="nulová",J118,0)</f>
        <v>0</v>
      </c>
      <c r="BJ118" s="19" t="s">
        <v>83</v>
      </c>
      <c r="BK118" s="242">
        <f>ROUND(I118*H118,2)</f>
        <v>0</v>
      </c>
      <c r="BL118" s="19" t="s">
        <v>266</v>
      </c>
      <c r="BM118" s="241" t="s">
        <v>479</v>
      </c>
    </row>
    <row r="119" s="2" customFormat="1">
      <c r="A119" s="40"/>
      <c r="B119" s="41"/>
      <c r="C119" s="42"/>
      <c r="D119" s="243" t="s">
        <v>2610</v>
      </c>
      <c r="E119" s="42"/>
      <c r="F119" s="244" t="s">
        <v>2620</v>
      </c>
      <c r="G119" s="42"/>
      <c r="H119" s="42"/>
      <c r="I119" s="150"/>
      <c r="J119" s="42"/>
      <c r="K119" s="42"/>
      <c r="L119" s="46"/>
      <c r="M119" s="245"/>
      <c r="N119" s="246"/>
      <c r="O119" s="86"/>
      <c r="P119" s="86"/>
      <c r="Q119" s="86"/>
      <c r="R119" s="86"/>
      <c r="S119" s="86"/>
      <c r="T119" s="87"/>
      <c r="U119" s="40"/>
      <c r="V119" s="40"/>
      <c r="W119" s="40"/>
      <c r="X119" s="40"/>
      <c r="Y119" s="40"/>
      <c r="Z119" s="40"/>
      <c r="AA119" s="40"/>
      <c r="AB119" s="40"/>
      <c r="AC119" s="40"/>
      <c r="AD119" s="40"/>
      <c r="AE119" s="40"/>
      <c r="AT119" s="19" t="s">
        <v>2610</v>
      </c>
      <c r="AU119" s="19" t="s">
        <v>81</v>
      </c>
    </row>
    <row r="120" s="2" customFormat="1" ht="16.5" customHeight="1">
      <c r="A120" s="40"/>
      <c r="B120" s="41"/>
      <c r="C120" s="230" t="s">
        <v>369</v>
      </c>
      <c r="D120" s="230" t="s">
        <v>261</v>
      </c>
      <c r="E120" s="231" t="s">
        <v>2621</v>
      </c>
      <c r="F120" s="232" t="s">
        <v>2622</v>
      </c>
      <c r="G120" s="233" t="s">
        <v>1716</v>
      </c>
      <c r="H120" s="234">
        <v>1</v>
      </c>
      <c r="I120" s="235"/>
      <c r="J120" s="236">
        <f>ROUND(I120*H120,2)</f>
        <v>0</v>
      </c>
      <c r="K120" s="232" t="s">
        <v>401</v>
      </c>
      <c r="L120" s="46"/>
      <c r="M120" s="237" t="s">
        <v>21</v>
      </c>
      <c r="N120" s="238" t="s">
        <v>46</v>
      </c>
      <c r="O120" s="86"/>
      <c r="P120" s="239">
        <f>O120*H120</f>
        <v>0</v>
      </c>
      <c r="Q120" s="239">
        <v>0</v>
      </c>
      <c r="R120" s="239">
        <f>Q120*H120</f>
        <v>0</v>
      </c>
      <c r="S120" s="239">
        <v>0</v>
      </c>
      <c r="T120" s="240">
        <f>S120*H120</f>
        <v>0</v>
      </c>
      <c r="U120" s="40"/>
      <c r="V120" s="40"/>
      <c r="W120" s="40"/>
      <c r="X120" s="40"/>
      <c r="Y120" s="40"/>
      <c r="Z120" s="40"/>
      <c r="AA120" s="40"/>
      <c r="AB120" s="40"/>
      <c r="AC120" s="40"/>
      <c r="AD120" s="40"/>
      <c r="AE120" s="40"/>
      <c r="AR120" s="241" t="s">
        <v>266</v>
      </c>
      <c r="AT120" s="241" t="s">
        <v>261</v>
      </c>
      <c r="AU120" s="241" t="s">
        <v>81</v>
      </c>
      <c r="AY120" s="19" t="s">
        <v>259</v>
      </c>
      <c r="BE120" s="242">
        <f>IF(N120="základní",J120,0)</f>
        <v>0</v>
      </c>
      <c r="BF120" s="242">
        <f>IF(N120="snížená",J120,0)</f>
        <v>0</v>
      </c>
      <c r="BG120" s="242">
        <f>IF(N120="zákl. přenesená",J120,0)</f>
        <v>0</v>
      </c>
      <c r="BH120" s="242">
        <f>IF(N120="sníž. přenesená",J120,0)</f>
        <v>0</v>
      </c>
      <c r="BI120" s="242">
        <f>IF(N120="nulová",J120,0)</f>
        <v>0</v>
      </c>
      <c r="BJ120" s="19" t="s">
        <v>83</v>
      </c>
      <c r="BK120" s="242">
        <f>ROUND(I120*H120,2)</f>
        <v>0</v>
      </c>
      <c r="BL120" s="19" t="s">
        <v>266</v>
      </c>
      <c r="BM120" s="241" t="s">
        <v>489</v>
      </c>
    </row>
    <row r="121" s="2" customFormat="1" ht="21.75" customHeight="1">
      <c r="A121" s="40"/>
      <c r="B121" s="41"/>
      <c r="C121" s="230" t="s">
        <v>375</v>
      </c>
      <c r="D121" s="230" t="s">
        <v>261</v>
      </c>
      <c r="E121" s="231" t="s">
        <v>2647</v>
      </c>
      <c r="F121" s="232" t="s">
        <v>2648</v>
      </c>
      <c r="G121" s="233" t="s">
        <v>1716</v>
      </c>
      <c r="H121" s="234">
        <v>1</v>
      </c>
      <c r="I121" s="235"/>
      <c r="J121" s="236">
        <f>ROUND(I121*H121,2)</f>
        <v>0</v>
      </c>
      <c r="K121" s="232" t="s">
        <v>401</v>
      </c>
      <c r="L121" s="46"/>
      <c r="M121" s="237" t="s">
        <v>21</v>
      </c>
      <c r="N121" s="238" t="s">
        <v>46</v>
      </c>
      <c r="O121" s="86"/>
      <c r="P121" s="239">
        <f>O121*H121</f>
        <v>0</v>
      </c>
      <c r="Q121" s="239">
        <v>0</v>
      </c>
      <c r="R121" s="239">
        <f>Q121*H121</f>
        <v>0</v>
      </c>
      <c r="S121" s="239">
        <v>0</v>
      </c>
      <c r="T121" s="240">
        <f>S121*H121</f>
        <v>0</v>
      </c>
      <c r="U121" s="40"/>
      <c r="V121" s="40"/>
      <c r="W121" s="40"/>
      <c r="X121" s="40"/>
      <c r="Y121" s="40"/>
      <c r="Z121" s="40"/>
      <c r="AA121" s="40"/>
      <c r="AB121" s="40"/>
      <c r="AC121" s="40"/>
      <c r="AD121" s="40"/>
      <c r="AE121" s="40"/>
      <c r="AR121" s="241" t="s">
        <v>266</v>
      </c>
      <c r="AT121" s="241" t="s">
        <v>261</v>
      </c>
      <c r="AU121" s="241" t="s">
        <v>81</v>
      </c>
      <c r="AY121" s="19" t="s">
        <v>259</v>
      </c>
      <c r="BE121" s="242">
        <f>IF(N121="základní",J121,0)</f>
        <v>0</v>
      </c>
      <c r="BF121" s="242">
        <f>IF(N121="snížená",J121,0)</f>
        <v>0</v>
      </c>
      <c r="BG121" s="242">
        <f>IF(N121="zákl. přenesená",J121,0)</f>
        <v>0</v>
      </c>
      <c r="BH121" s="242">
        <f>IF(N121="sníž. přenesená",J121,0)</f>
        <v>0</v>
      </c>
      <c r="BI121" s="242">
        <f>IF(N121="nulová",J121,0)</f>
        <v>0</v>
      </c>
      <c r="BJ121" s="19" t="s">
        <v>83</v>
      </c>
      <c r="BK121" s="242">
        <f>ROUND(I121*H121,2)</f>
        <v>0</v>
      </c>
      <c r="BL121" s="19" t="s">
        <v>266</v>
      </c>
      <c r="BM121" s="241" t="s">
        <v>502</v>
      </c>
    </row>
    <row r="122" s="2" customFormat="1" ht="16.5" customHeight="1">
      <c r="A122" s="40"/>
      <c r="B122" s="41"/>
      <c r="C122" s="230" t="s">
        <v>381</v>
      </c>
      <c r="D122" s="230" t="s">
        <v>261</v>
      </c>
      <c r="E122" s="231" t="s">
        <v>2623</v>
      </c>
      <c r="F122" s="232" t="s">
        <v>2624</v>
      </c>
      <c r="G122" s="233" t="s">
        <v>1716</v>
      </c>
      <c r="H122" s="234">
        <v>2</v>
      </c>
      <c r="I122" s="235"/>
      <c r="J122" s="236">
        <f>ROUND(I122*H122,2)</f>
        <v>0</v>
      </c>
      <c r="K122" s="232" t="s">
        <v>401</v>
      </c>
      <c r="L122" s="46"/>
      <c r="M122" s="237" t="s">
        <v>21</v>
      </c>
      <c r="N122" s="238" t="s">
        <v>46</v>
      </c>
      <c r="O122" s="86"/>
      <c r="P122" s="239">
        <f>O122*H122</f>
        <v>0</v>
      </c>
      <c r="Q122" s="239">
        <v>0</v>
      </c>
      <c r="R122" s="239">
        <f>Q122*H122</f>
        <v>0</v>
      </c>
      <c r="S122" s="239">
        <v>0</v>
      </c>
      <c r="T122" s="240">
        <f>S122*H122</f>
        <v>0</v>
      </c>
      <c r="U122" s="40"/>
      <c r="V122" s="40"/>
      <c r="W122" s="40"/>
      <c r="X122" s="40"/>
      <c r="Y122" s="40"/>
      <c r="Z122" s="40"/>
      <c r="AA122" s="40"/>
      <c r="AB122" s="40"/>
      <c r="AC122" s="40"/>
      <c r="AD122" s="40"/>
      <c r="AE122" s="40"/>
      <c r="AR122" s="241" t="s">
        <v>266</v>
      </c>
      <c r="AT122" s="241" t="s">
        <v>261</v>
      </c>
      <c r="AU122" s="241" t="s">
        <v>81</v>
      </c>
      <c r="AY122" s="19" t="s">
        <v>259</v>
      </c>
      <c r="BE122" s="242">
        <f>IF(N122="základní",J122,0)</f>
        <v>0</v>
      </c>
      <c r="BF122" s="242">
        <f>IF(N122="snížená",J122,0)</f>
        <v>0</v>
      </c>
      <c r="BG122" s="242">
        <f>IF(N122="zákl. přenesená",J122,0)</f>
        <v>0</v>
      </c>
      <c r="BH122" s="242">
        <f>IF(N122="sníž. přenesená",J122,0)</f>
        <v>0</v>
      </c>
      <c r="BI122" s="242">
        <f>IF(N122="nulová",J122,0)</f>
        <v>0</v>
      </c>
      <c r="BJ122" s="19" t="s">
        <v>83</v>
      </c>
      <c r="BK122" s="242">
        <f>ROUND(I122*H122,2)</f>
        <v>0</v>
      </c>
      <c r="BL122" s="19" t="s">
        <v>266</v>
      </c>
      <c r="BM122" s="241" t="s">
        <v>512</v>
      </c>
    </row>
    <row r="123" s="2" customFormat="1" ht="16.5" customHeight="1">
      <c r="A123" s="40"/>
      <c r="B123" s="41"/>
      <c r="C123" s="230" t="s">
        <v>7</v>
      </c>
      <c r="D123" s="230" t="s">
        <v>261</v>
      </c>
      <c r="E123" s="231" t="s">
        <v>2625</v>
      </c>
      <c r="F123" s="232" t="s">
        <v>2626</v>
      </c>
      <c r="G123" s="233" t="s">
        <v>1716</v>
      </c>
      <c r="H123" s="234">
        <v>1</v>
      </c>
      <c r="I123" s="235"/>
      <c r="J123" s="236">
        <f>ROUND(I123*H123,2)</f>
        <v>0</v>
      </c>
      <c r="K123" s="232" t="s">
        <v>401</v>
      </c>
      <c r="L123" s="46"/>
      <c r="M123" s="237" t="s">
        <v>21</v>
      </c>
      <c r="N123" s="238" t="s">
        <v>46</v>
      </c>
      <c r="O123" s="86"/>
      <c r="P123" s="239">
        <f>O123*H123</f>
        <v>0</v>
      </c>
      <c r="Q123" s="239">
        <v>0</v>
      </c>
      <c r="R123" s="239">
        <f>Q123*H123</f>
        <v>0</v>
      </c>
      <c r="S123" s="239">
        <v>0</v>
      </c>
      <c r="T123" s="240">
        <f>S123*H123</f>
        <v>0</v>
      </c>
      <c r="U123" s="40"/>
      <c r="V123" s="40"/>
      <c r="W123" s="40"/>
      <c r="X123" s="40"/>
      <c r="Y123" s="40"/>
      <c r="Z123" s="40"/>
      <c r="AA123" s="40"/>
      <c r="AB123" s="40"/>
      <c r="AC123" s="40"/>
      <c r="AD123" s="40"/>
      <c r="AE123" s="40"/>
      <c r="AR123" s="241" t="s">
        <v>266</v>
      </c>
      <c r="AT123" s="241" t="s">
        <v>261</v>
      </c>
      <c r="AU123" s="241" t="s">
        <v>81</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266</v>
      </c>
      <c r="BM123" s="241" t="s">
        <v>521</v>
      </c>
    </row>
    <row r="124" s="2" customFormat="1" ht="16.5" customHeight="1">
      <c r="A124" s="40"/>
      <c r="B124" s="41"/>
      <c r="C124" s="230" t="s">
        <v>393</v>
      </c>
      <c r="D124" s="230" t="s">
        <v>261</v>
      </c>
      <c r="E124" s="231" t="s">
        <v>2627</v>
      </c>
      <c r="F124" s="232" t="s">
        <v>2628</v>
      </c>
      <c r="G124" s="233" t="s">
        <v>1716</v>
      </c>
      <c r="H124" s="234">
        <v>16</v>
      </c>
      <c r="I124" s="235"/>
      <c r="J124" s="236">
        <f>ROUND(I124*H124,2)</f>
        <v>0</v>
      </c>
      <c r="K124" s="232" t="s">
        <v>401</v>
      </c>
      <c r="L124" s="46"/>
      <c r="M124" s="237" t="s">
        <v>21</v>
      </c>
      <c r="N124" s="238" t="s">
        <v>46</v>
      </c>
      <c r="O124" s="86"/>
      <c r="P124" s="239">
        <f>O124*H124</f>
        <v>0</v>
      </c>
      <c r="Q124" s="239">
        <v>0</v>
      </c>
      <c r="R124" s="239">
        <f>Q124*H124</f>
        <v>0</v>
      </c>
      <c r="S124" s="239">
        <v>0</v>
      </c>
      <c r="T124" s="240">
        <f>S124*H124</f>
        <v>0</v>
      </c>
      <c r="U124" s="40"/>
      <c r="V124" s="40"/>
      <c r="W124" s="40"/>
      <c r="X124" s="40"/>
      <c r="Y124" s="40"/>
      <c r="Z124" s="40"/>
      <c r="AA124" s="40"/>
      <c r="AB124" s="40"/>
      <c r="AC124" s="40"/>
      <c r="AD124" s="40"/>
      <c r="AE124" s="40"/>
      <c r="AR124" s="241" t="s">
        <v>266</v>
      </c>
      <c r="AT124" s="241" t="s">
        <v>261</v>
      </c>
      <c r="AU124" s="241" t="s">
        <v>81</v>
      </c>
      <c r="AY124" s="19" t="s">
        <v>259</v>
      </c>
      <c r="BE124" s="242">
        <f>IF(N124="základní",J124,0)</f>
        <v>0</v>
      </c>
      <c r="BF124" s="242">
        <f>IF(N124="snížená",J124,0)</f>
        <v>0</v>
      </c>
      <c r="BG124" s="242">
        <f>IF(N124="zákl. přenesená",J124,0)</f>
        <v>0</v>
      </c>
      <c r="BH124" s="242">
        <f>IF(N124="sníž. přenesená",J124,0)</f>
        <v>0</v>
      </c>
      <c r="BI124" s="242">
        <f>IF(N124="nulová",J124,0)</f>
        <v>0</v>
      </c>
      <c r="BJ124" s="19" t="s">
        <v>83</v>
      </c>
      <c r="BK124" s="242">
        <f>ROUND(I124*H124,2)</f>
        <v>0</v>
      </c>
      <c r="BL124" s="19" t="s">
        <v>266</v>
      </c>
      <c r="BM124" s="241" t="s">
        <v>530</v>
      </c>
    </row>
    <row r="125" s="2" customFormat="1" ht="16.5" customHeight="1">
      <c r="A125" s="40"/>
      <c r="B125" s="41"/>
      <c r="C125" s="230" t="s">
        <v>398</v>
      </c>
      <c r="D125" s="230" t="s">
        <v>261</v>
      </c>
      <c r="E125" s="231" t="s">
        <v>2649</v>
      </c>
      <c r="F125" s="232" t="s">
        <v>2650</v>
      </c>
      <c r="G125" s="233" t="s">
        <v>1716</v>
      </c>
      <c r="H125" s="234">
        <v>1</v>
      </c>
      <c r="I125" s="235"/>
      <c r="J125" s="236">
        <f>ROUND(I125*H125,2)</f>
        <v>0</v>
      </c>
      <c r="K125" s="232" t="s">
        <v>401</v>
      </c>
      <c r="L125" s="46"/>
      <c r="M125" s="237" t="s">
        <v>21</v>
      </c>
      <c r="N125" s="238" t="s">
        <v>46</v>
      </c>
      <c r="O125" s="86"/>
      <c r="P125" s="239">
        <f>O125*H125</f>
        <v>0</v>
      </c>
      <c r="Q125" s="239">
        <v>0</v>
      </c>
      <c r="R125" s="239">
        <f>Q125*H125</f>
        <v>0</v>
      </c>
      <c r="S125" s="239">
        <v>0</v>
      </c>
      <c r="T125" s="240">
        <f>S125*H125</f>
        <v>0</v>
      </c>
      <c r="U125" s="40"/>
      <c r="V125" s="40"/>
      <c r="W125" s="40"/>
      <c r="X125" s="40"/>
      <c r="Y125" s="40"/>
      <c r="Z125" s="40"/>
      <c r="AA125" s="40"/>
      <c r="AB125" s="40"/>
      <c r="AC125" s="40"/>
      <c r="AD125" s="40"/>
      <c r="AE125" s="40"/>
      <c r="AR125" s="241" t="s">
        <v>266</v>
      </c>
      <c r="AT125" s="241" t="s">
        <v>261</v>
      </c>
      <c r="AU125" s="241" t="s">
        <v>81</v>
      </c>
      <c r="AY125" s="19" t="s">
        <v>259</v>
      </c>
      <c r="BE125" s="242">
        <f>IF(N125="základní",J125,0)</f>
        <v>0</v>
      </c>
      <c r="BF125" s="242">
        <f>IF(N125="snížená",J125,0)</f>
        <v>0</v>
      </c>
      <c r="BG125" s="242">
        <f>IF(N125="zákl. přenesená",J125,0)</f>
        <v>0</v>
      </c>
      <c r="BH125" s="242">
        <f>IF(N125="sníž. přenesená",J125,0)</f>
        <v>0</v>
      </c>
      <c r="BI125" s="242">
        <f>IF(N125="nulová",J125,0)</f>
        <v>0</v>
      </c>
      <c r="BJ125" s="19" t="s">
        <v>83</v>
      </c>
      <c r="BK125" s="242">
        <f>ROUND(I125*H125,2)</f>
        <v>0</v>
      </c>
      <c r="BL125" s="19" t="s">
        <v>266</v>
      </c>
      <c r="BM125" s="241" t="s">
        <v>538</v>
      </c>
    </row>
    <row r="126" s="2" customFormat="1" ht="16.5" customHeight="1">
      <c r="A126" s="40"/>
      <c r="B126" s="41"/>
      <c r="C126" s="230" t="s">
        <v>406</v>
      </c>
      <c r="D126" s="230" t="s">
        <v>261</v>
      </c>
      <c r="E126" s="231" t="s">
        <v>2629</v>
      </c>
      <c r="F126" s="232" t="s">
        <v>2630</v>
      </c>
      <c r="G126" s="233" t="s">
        <v>1716</v>
      </c>
      <c r="H126" s="234">
        <v>1</v>
      </c>
      <c r="I126" s="235"/>
      <c r="J126" s="236">
        <f>ROUND(I126*H126,2)</f>
        <v>0</v>
      </c>
      <c r="K126" s="232" t="s">
        <v>401</v>
      </c>
      <c r="L126" s="46"/>
      <c r="M126" s="237" t="s">
        <v>21</v>
      </c>
      <c r="N126" s="238" t="s">
        <v>46</v>
      </c>
      <c r="O126" s="86"/>
      <c r="P126" s="239">
        <f>O126*H126</f>
        <v>0</v>
      </c>
      <c r="Q126" s="239">
        <v>0</v>
      </c>
      <c r="R126" s="239">
        <f>Q126*H126</f>
        <v>0</v>
      </c>
      <c r="S126" s="239">
        <v>0</v>
      </c>
      <c r="T126" s="240">
        <f>S126*H126</f>
        <v>0</v>
      </c>
      <c r="U126" s="40"/>
      <c r="V126" s="40"/>
      <c r="W126" s="40"/>
      <c r="X126" s="40"/>
      <c r="Y126" s="40"/>
      <c r="Z126" s="40"/>
      <c r="AA126" s="40"/>
      <c r="AB126" s="40"/>
      <c r="AC126" s="40"/>
      <c r="AD126" s="40"/>
      <c r="AE126" s="40"/>
      <c r="AR126" s="241" t="s">
        <v>266</v>
      </c>
      <c r="AT126" s="241" t="s">
        <v>261</v>
      </c>
      <c r="AU126" s="241" t="s">
        <v>81</v>
      </c>
      <c r="AY126" s="19" t="s">
        <v>259</v>
      </c>
      <c r="BE126" s="242">
        <f>IF(N126="základní",J126,0)</f>
        <v>0</v>
      </c>
      <c r="BF126" s="242">
        <f>IF(N126="snížená",J126,0)</f>
        <v>0</v>
      </c>
      <c r="BG126" s="242">
        <f>IF(N126="zákl. přenesená",J126,0)</f>
        <v>0</v>
      </c>
      <c r="BH126" s="242">
        <f>IF(N126="sníž. přenesená",J126,0)</f>
        <v>0</v>
      </c>
      <c r="BI126" s="242">
        <f>IF(N126="nulová",J126,0)</f>
        <v>0</v>
      </c>
      <c r="BJ126" s="19" t="s">
        <v>83</v>
      </c>
      <c r="BK126" s="242">
        <f>ROUND(I126*H126,2)</f>
        <v>0</v>
      </c>
      <c r="BL126" s="19" t="s">
        <v>266</v>
      </c>
      <c r="BM126" s="241" t="s">
        <v>553</v>
      </c>
    </row>
    <row r="127" s="2" customFormat="1" ht="16.5" customHeight="1">
      <c r="A127" s="40"/>
      <c r="B127" s="41"/>
      <c r="C127" s="230" t="s">
        <v>413</v>
      </c>
      <c r="D127" s="230" t="s">
        <v>261</v>
      </c>
      <c r="E127" s="231" t="s">
        <v>2631</v>
      </c>
      <c r="F127" s="232" t="s">
        <v>2632</v>
      </c>
      <c r="G127" s="233" t="s">
        <v>1716</v>
      </c>
      <c r="H127" s="234">
        <v>1</v>
      </c>
      <c r="I127" s="235"/>
      <c r="J127" s="236">
        <f>ROUND(I127*H127,2)</f>
        <v>0</v>
      </c>
      <c r="K127" s="232" t="s">
        <v>401</v>
      </c>
      <c r="L127" s="46"/>
      <c r="M127" s="237" t="s">
        <v>21</v>
      </c>
      <c r="N127" s="238" t="s">
        <v>46</v>
      </c>
      <c r="O127" s="86"/>
      <c r="P127" s="239">
        <f>O127*H127</f>
        <v>0</v>
      </c>
      <c r="Q127" s="239">
        <v>0</v>
      </c>
      <c r="R127" s="239">
        <f>Q127*H127</f>
        <v>0</v>
      </c>
      <c r="S127" s="239">
        <v>0</v>
      </c>
      <c r="T127" s="240">
        <f>S127*H127</f>
        <v>0</v>
      </c>
      <c r="U127" s="40"/>
      <c r="V127" s="40"/>
      <c r="W127" s="40"/>
      <c r="X127" s="40"/>
      <c r="Y127" s="40"/>
      <c r="Z127" s="40"/>
      <c r="AA127" s="40"/>
      <c r="AB127" s="40"/>
      <c r="AC127" s="40"/>
      <c r="AD127" s="40"/>
      <c r="AE127" s="40"/>
      <c r="AR127" s="241" t="s">
        <v>266</v>
      </c>
      <c r="AT127" s="241" t="s">
        <v>261</v>
      </c>
      <c r="AU127" s="241" t="s">
        <v>81</v>
      </c>
      <c r="AY127" s="19" t="s">
        <v>259</v>
      </c>
      <c r="BE127" s="242">
        <f>IF(N127="základní",J127,0)</f>
        <v>0</v>
      </c>
      <c r="BF127" s="242">
        <f>IF(N127="snížená",J127,0)</f>
        <v>0</v>
      </c>
      <c r="BG127" s="242">
        <f>IF(N127="zákl. přenesená",J127,0)</f>
        <v>0</v>
      </c>
      <c r="BH127" s="242">
        <f>IF(N127="sníž. přenesená",J127,0)</f>
        <v>0</v>
      </c>
      <c r="BI127" s="242">
        <f>IF(N127="nulová",J127,0)</f>
        <v>0</v>
      </c>
      <c r="BJ127" s="19" t="s">
        <v>83</v>
      </c>
      <c r="BK127" s="242">
        <f>ROUND(I127*H127,2)</f>
        <v>0</v>
      </c>
      <c r="BL127" s="19" t="s">
        <v>266</v>
      </c>
      <c r="BM127" s="241" t="s">
        <v>599</v>
      </c>
    </row>
    <row r="128" s="2" customFormat="1" ht="16.5" customHeight="1">
      <c r="A128" s="40"/>
      <c r="B128" s="41"/>
      <c r="C128" s="230" t="s">
        <v>419</v>
      </c>
      <c r="D128" s="230" t="s">
        <v>261</v>
      </c>
      <c r="E128" s="231" t="s">
        <v>2633</v>
      </c>
      <c r="F128" s="232" t="s">
        <v>2634</v>
      </c>
      <c r="G128" s="233" t="s">
        <v>1716</v>
      </c>
      <c r="H128" s="234">
        <v>2</v>
      </c>
      <c r="I128" s="235"/>
      <c r="J128" s="236">
        <f>ROUND(I128*H128,2)</f>
        <v>0</v>
      </c>
      <c r="K128" s="232" t="s">
        <v>401</v>
      </c>
      <c r="L128" s="46"/>
      <c r="M128" s="237" t="s">
        <v>21</v>
      </c>
      <c r="N128" s="238" t="s">
        <v>46</v>
      </c>
      <c r="O128" s="86"/>
      <c r="P128" s="239">
        <f>O128*H128</f>
        <v>0</v>
      </c>
      <c r="Q128" s="239">
        <v>0</v>
      </c>
      <c r="R128" s="239">
        <f>Q128*H128</f>
        <v>0</v>
      </c>
      <c r="S128" s="239">
        <v>0</v>
      </c>
      <c r="T128" s="240">
        <f>S128*H128</f>
        <v>0</v>
      </c>
      <c r="U128" s="40"/>
      <c r="V128" s="40"/>
      <c r="W128" s="40"/>
      <c r="X128" s="40"/>
      <c r="Y128" s="40"/>
      <c r="Z128" s="40"/>
      <c r="AA128" s="40"/>
      <c r="AB128" s="40"/>
      <c r="AC128" s="40"/>
      <c r="AD128" s="40"/>
      <c r="AE128" s="40"/>
      <c r="AR128" s="241" t="s">
        <v>266</v>
      </c>
      <c r="AT128" s="241" t="s">
        <v>261</v>
      </c>
      <c r="AU128" s="241" t="s">
        <v>81</v>
      </c>
      <c r="AY128" s="19" t="s">
        <v>259</v>
      </c>
      <c r="BE128" s="242">
        <f>IF(N128="základní",J128,0)</f>
        <v>0</v>
      </c>
      <c r="BF128" s="242">
        <f>IF(N128="snížená",J128,0)</f>
        <v>0</v>
      </c>
      <c r="BG128" s="242">
        <f>IF(N128="zákl. přenesená",J128,0)</f>
        <v>0</v>
      </c>
      <c r="BH128" s="242">
        <f>IF(N128="sníž. přenesená",J128,0)</f>
        <v>0</v>
      </c>
      <c r="BI128" s="242">
        <f>IF(N128="nulová",J128,0)</f>
        <v>0</v>
      </c>
      <c r="BJ128" s="19" t="s">
        <v>83</v>
      </c>
      <c r="BK128" s="242">
        <f>ROUND(I128*H128,2)</f>
        <v>0</v>
      </c>
      <c r="BL128" s="19" t="s">
        <v>266</v>
      </c>
      <c r="BM128" s="241" t="s">
        <v>612</v>
      </c>
    </row>
    <row r="129" s="2" customFormat="1" ht="21.75" customHeight="1">
      <c r="A129" s="40"/>
      <c r="B129" s="41"/>
      <c r="C129" s="230" t="s">
        <v>424</v>
      </c>
      <c r="D129" s="230" t="s">
        <v>261</v>
      </c>
      <c r="E129" s="231" t="s">
        <v>2651</v>
      </c>
      <c r="F129" s="232" t="s">
        <v>2652</v>
      </c>
      <c r="G129" s="233" t="s">
        <v>1716</v>
      </c>
      <c r="H129" s="234">
        <v>1</v>
      </c>
      <c r="I129" s="235"/>
      <c r="J129" s="236">
        <f>ROUND(I129*H129,2)</f>
        <v>0</v>
      </c>
      <c r="K129" s="232" t="s">
        <v>401</v>
      </c>
      <c r="L129" s="46"/>
      <c r="M129" s="237" t="s">
        <v>21</v>
      </c>
      <c r="N129" s="238" t="s">
        <v>46</v>
      </c>
      <c r="O129" s="86"/>
      <c r="P129" s="239">
        <f>O129*H129</f>
        <v>0</v>
      </c>
      <c r="Q129" s="239">
        <v>0</v>
      </c>
      <c r="R129" s="239">
        <f>Q129*H129</f>
        <v>0</v>
      </c>
      <c r="S129" s="239">
        <v>0</v>
      </c>
      <c r="T129" s="240">
        <f>S129*H129</f>
        <v>0</v>
      </c>
      <c r="U129" s="40"/>
      <c r="V129" s="40"/>
      <c r="W129" s="40"/>
      <c r="X129" s="40"/>
      <c r="Y129" s="40"/>
      <c r="Z129" s="40"/>
      <c r="AA129" s="40"/>
      <c r="AB129" s="40"/>
      <c r="AC129" s="40"/>
      <c r="AD129" s="40"/>
      <c r="AE129" s="40"/>
      <c r="AR129" s="241" t="s">
        <v>266</v>
      </c>
      <c r="AT129" s="241" t="s">
        <v>261</v>
      </c>
      <c r="AU129" s="241" t="s">
        <v>81</v>
      </c>
      <c r="AY129" s="19" t="s">
        <v>259</v>
      </c>
      <c r="BE129" s="242">
        <f>IF(N129="základní",J129,0)</f>
        <v>0</v>
      </c>
      <c r="BF129" s="242">
        <f>IF(N129="snížená",J129,0)</f>
        <v>0</v>
      </c>
      <c r="BG129" s="242">
        <f>IF(N129="zákl. přenesená",J129,0)</f>
        <v>0</v>
      </c>
      <c r="BH129" s="242">
        <f>IF(N129="sníž. přenesená",J129,0)</f>
        <v>0</v>
      </c>
      <c r="BI129" s="242">
        <f>IF(N129="nulová",J129,0)</f>
        <v>0</v>
      </c>
      <c r="BJ129" s="19" t="s">
        <v>83</v>
      </c>
      <c r="BK129" s="242">
        <f>ROUND(I129*H129,2)</f>
        <v>0</v>
      </c>
      <c r="BL129" s="19" t="s">
        <v>266</v>
      </c>
      <c r="BM129" s="241" t="s">
        <v>620</v>
      </c>
    </row>
    <row r="130" s="2" customFormat="1" ht="16.5" customHeight="1">
      <c r="A130" s="40"/>
      <c r="B130" s="41"/>
      <c r="C130" s="230" t="s">
        <v>429</v>
      </c>
      <c r="D130" s="230" t="s">
        <v>261</v>
      </c>
      <c r="E130" s="231" t="s">
        <v>2635</v>
      </c>
      <c r="F130" s="232" t="s">
        <v>2636</v>
      </c>
      <c r="G130" s="233" t="s">
        <v>1716</v>
      </c>
      <c r="H130" s="234">
        <v>1</v>
      </c>
      <c r="I130" s="235"/>
      <c r="J130" s="236">
        <f>ROUND(I130*H130,2)</f>
        <v>0</v>
      </c>
      <c r="K130" s="232" t="s">
        <v>401</v>
      </c>
      <c r="L130" s="46"/>
      <c r="M130" s="237" t="s">
        <v>21</v>
      </c>
      <c r="N130" s="238" t="s">
        <v>46</v>
      </c>
      <c r="O130" s="86"/>
      <c r="P130" s="239">
        <f>O130*H130</f>
        <v>0</v>
      </c>
      <c r="Q130" s="239">
        <v>0</v>
      </c>
      <c r="R130" s="239">
        <f>Q130*H130</f>
        <v>0</v>
      </c>
      <c r="S130" s="239">
        <v>0</v>
      </c>
      <c r="T130" s="240">
        <f>S130*H130</f>
        <v>0</v>
      </c>
      <c r="U130" s="40"/>
      <c r="V130" s="40"/>
      <c r="W130" s="40"/>
      <c r="X130" s="40"/>
      <c r="Y130" s="40"/>
      <c r="Z130" s="40"/>
      <c r="AA130" s="40"/>
      <c r="AB130" s="40"/>
      <c r="AC130" s="40"/>
      <c r="AD130" s="40"/>
      <c r="AE130" s="40"/>
      <c r="AR130" s="241" t="s">
        <v>266</v>
      </c>
      <c r="AT130" s="241" t="s">
        <v>261</v>
      </c>
      <c r="AU130" s="241" t="s">
        <v>81</v>
      </c>
      <c r="AY130" s="19" t="s">
        <v>259</v>
      </c>
      <c r="BE130" s="242">
        <f>IF(N130="základní",J130,0)</f>
        <v>0</v>
      </c>
      <c r="BF130" s="242">
        <f>IF(N130="snížená",J130,0)</f>
        <v>0</v>
      </c>
      <c r="BG130" s="242">
        <f>IF(N130="zákl. přenesená",J130,0)</f>
        <v>0</v>
      </c>
      <c r="BH130" s="242">
        <f>IF(N130="sníž. přenesená",J130,0)</f>
        <v>0</v>
      </c>
      <c r="BI130" s="242">
        <f>IF(N130="nulová",J130,0)</f>
        <v>0</v>
      </c>
      <c r="BJ130" s="19" t="s">
        <v>83</v>
      </c>
      <c r="BK130" s="242">
        <f>ROUND(I130*H130,2)</f>
        <v>0</v>
      </c>
      <c r="BL130" s="19" t="s">
        <v>266</v>
      </c>
      <c r="BM130" s="241" t="s">
        <v>629</v>
      </c>
    </row>
    <row r="131" s="2" customFormat="1" ht="16.5" customHeight="1">
      <c r="A131" s="40"/>
      <c r="B131" s="41"/>
      <c r="C131" s="230" t="s">
        <v>437</v>
      </c>
      <c r="D131" s="230" t="s">
        <v>261</v>
      </c>
      <c r="E131" s="231" t="s">
        <v>2637</v>
      </c>
      <c r="F131" s="232" t="s">
        <v>2638</v>
      </c>
      <c r="G131" s="233" t="s">
        <v>1716</v>
      </c>
      <c r="H131" s="234">
        <v>2</v>
      </c>
      <c r="I131" s="235"/>
      <c r="J131" s="236">
        <f>ROUND(I131*H131,2)</f>
        <v>0</v>
      </c>
      <c r="K131" s="232" t="s">
        <v>401</v>
      </c>
      <c r="L131" s="46"/>
      <c r="M131" s="237" t="s">
        <v>21</v>
      </c>
      <c r="N131" s="238" t="s">
        <v>46</v>
      </c>
      <c r="O131" s="86"/>
      <c r="P131" s="239">
        <f>O131*H131</f>
        <v>0</v>
      </c>
      <c r="Q131" s="239">
        <v>0</v>
      </c>
      <c r="R131" s="239">
        <f>Q131*H131</f>
        <v>0</v>
      </c>
      <c r="S131" s="239">
        <v>0</v>
      </c>
      <c r="T131" s="240">
        <f>S131*H131</f>
        <v>0</v>
      </c>
      <c r="U131" s="40"/>
      <c r="V131" s="40"/>
      <c r="W131" s="40"/>
      <c r="X131" s="40"/>
      <c r="Y131" s="40"/>
      <c r="Z131" s="40"/>
      <c r="AA131" s="40"/>
      <c r="AB131" s="40"/>
      <c r="AC131" s="40"/>
      <c r="AD131" s="40"/>
      <c r="AE131" s="40"/>
      <c r="AR131" s="241" t="s">
        <v>266</v>
      </c>
      <c r="AT131" s="241" t="s">
        <v>261</v>
      </c>
      <c r="AU131" s="241" t="s">
        <v>81</v>
      </c>
      <c r="AY131" s="19" t="s">
        <v>259</v>
      </c>
      <c r="BE131" s="242">
        <f>IF(N131="základní",J131,0)</f>
        <v>0</v>
      </c>
      <c r="BF131" s="242">
        <f>IF(N131="snížená",J131,0)</f>
        <v>0</v>
      </c>
      <c r="BG131" s="242">
        <f>IF(N131="zákl. přenesená",J131,0)</f>
        <v>0</v>
      </c>
      <c r="BH131" s="242">
        <f>IF(N131="sníž. přenesená",J131,0)</f>
        <v>0</v>
      </c>
      <c r="BI131" s="242">
        <f>IF(N131="nulová",J131,0)</f>
        <v>0</v>
      </c>
      <c r="BJ131" s="19" t="s">
        <v>83</v>
      </c>
      <c r="BK131" s="242">
        <f>ROUND(I131*H131,2)</f>
        <v>0</v>
      </c>
      <c r="BL131" s="19" t="s">
        <v>266</v>
      </c>
      <c r="BM131" s="241" t="s">
        <v>646</v>
      </c>
    </row>
    <row r="132" s="2" customFormat="1" ht="21.75" customHeight="1">
      <c r="A132" s="40"/>
      <c r="B132" s="41"/>
      <c r="C132" s="230" t="s">
        <v>442</v>
      </c>
      <c r="D132" s="230" t="s">
        <v>261</v>
      </c>
      <c r="E132" s="231" t="s">
        <v>2639</v>
      </c>
      <c r="F132" s="232" t="s">
        <v>2640</v>
      </c>
      <c r="G132" s="233" t="s">
        <v>449</v>
      </c>
      <c r="H132" s="234">
        <v>2</v>
      </c>
      <c r="I132" s="235"/>
      <c r="J132" s="236">
        <f>ROUND(I132*H132,2)</f>
        <v>0</v>
      </c>
      <c r="K132" s="232" t="s">
        <v>401</v>
      </c>
      <c r="L132" s="46"/>
      <c r="M132" s="237" t="s">
        <v>21</v>
      </c>
      <c r="N132" s="238" t="s">
        <v>46</v>
      </c>
      <c r="O132" s="86"/>
      <c r="P132" s="239">
        <f>O132*H132</f>
        <v>0</v>
      </c>
      <c r="Q132" s="239">
        <v>0</v>
      </c>
      <c r="R132" s="239">
        <f>Q132*H132</f>
        <v>0</v>
      </c>
      <c r="S132" s="239">
        <v>0</v>
      </c>
      <c r="T132" s="240">
        <f>S132*H132</f>
        <v>0</v>
      </c>
      <c r="U132" s="40"/>
      <c r="V132" s="40"/>
      <c r="W132" s="40"/>
      <c r="X132" s="40"/>
      <c r="Y132" s="40"/>
      <c r="Z132" s="40"/>
      <c r="AA132" s="40"/>
      <c r="AB132" s="40"/>
      <c r="AC132" s="40"/>
      <c r="AD132" s="40"/>
      <c r="AE132" s="40"/>
      <c r="AR132" s="241" t="s">
        <v>266</v>
      </c>
      <c r="AT132" s="241" t="s">
        <v>261</v>
      </c>
      <c r="AU132" s="241" t="s">
        <v>81</v>
      </c>
      <c r="AY132" s="19" t="s">
        <v>259</v>
      </c>
      <c r="BE132" s="242">
        <f>IF(N132="základní",J132,0)</f>
        <v>0</v>
      </c>
      <c r="BF132" s="242">
        <f>IF(N132="snížená",J132,0)</f>
        <v>0</v>
      </c>
      <c r="BG132" s="242">
        <f>IF(N132="zákl. přenesená",J132,0)</f>
        <v>0</v>
      </c>
      <c r="BH132" s="242">
        <f>IF(N132="sníž. přenesená",J132,0)</f>
        <v>0</v>
      </c>
      <c r="BI132" s="242">
        <f>IF(N132="nulová",J132,0)</f>
        <v>0</v>
      </c>
      <c r="BJ132" s="19" t="s">
        <v>83</v>
      </c>
      <c r="BK132" s="242">
        <f>ROUND(I132*H132,2)</f>
        <v>0</v>
      </c>
      <c r="BL132" s="19" t="s">
        <v>266</v>
      </c>
      <c r="BM132" s="241" t="s">
        <v>661</v>
      </c>
    </row>
    <row r="133" s="2" customFormat="1" ht="16.5" customHeight="1">
      <c r="A133" s="40"/>
      <c r="B133" s="41"/>
      <c r="C133" s="230" t="s">
        <v>446</v>
      </c>
      <c r="D133" s="230" t="s">
        <v>261</v>
      </c>
      <c r="E133" s="231" t="s">
        <v>2641</v>
      </c>
      <c r="F133" s="232" t="s">
        <v>2642</v>
      </c>
      <c r="G133" s="233" t="s">
        <v>1716</v>
      </c>
      <c r="H133" s="234">
        <v>2</v>
      </c>
      <c r="I133" s="235"/>
      <c r="J133" s="236">
        <f>ROUND(I133*H133,2)</f>
        <v>0</v>
      </c>
      <c r="K133" s="232" t="s">
        <v>401</v>
      </c>
      <c r="L133" s="46"/>
      <c r="M133" s="237" t="s">
        <v>21</v>
      </c>
      <c r="N133" s="238" t="s">
        <v>46</v>
      </c>
      <c r="O133" s="86"/>
      <c r="P133" s="239">
        <f>O133*H133</f>
        <v>0</v>
      </c>
      <c r="Q133" s="239">
        <v>0</v>
      </c>
      <c r="R133" s="239">
        <f>Q133*H133</f>
        <v>0</v>
      </c>
      <c r="S133" s="239">
        <v>0</v>
      </c>
      <c r="T133" s="240">
        <f>S133*H133</f>
        <v>0</v>
      </c>
      <c r="U133" s="40"/>
      <c r="V133" s="40"/>
      <c r="W133" s="40"/>
      <c r="X133" s="40"/>
      <c r="Y133" s="40"/>
      <c r="Z133" s="40"/>
      <c r="AA133" s="40"/>
      <c r="AB133" s="40"/>
      <c r="AC133" s="40"/>
      <c r="AD133" s="40"/>
      <c r="AE133" s="40"/>
      <c r="AR133" s="241" t="s">
        <v>266</v>
      </c>
      <c r="AT133" s="241" t="s">
        <v>261</v>
      </c>
      <c r="AU133" s="241" t="s">
        <v>81</v>
      </c>
      <c r="AY133" s="19" t="s">
        <v>259</v>
      </c>
      <c r="BE133" s="242">
        <f>IF(N133="základní",J133,0)</f>
        <v>0</v>
      </c>
      <c r="BF133" s="242">
        <f>IF(N133="snížená",J133,0)</f>
        <v>0</v>
      </c>
      <c r="BG133" s="242">
        <f>IF(N133="zákl. přenesená",J133,0)</f>
        <v>0</v>
      </c>
      <c r="BH133" s="242">
        <f>IF(N133="sníž. přenesená",J133,0)</f>
        <v>0</v>
      </c>
      <c r="BI133" s="242">
        <f>IF(N133="nulová",J133,0)</f>
        <v>0</v>
      </c>
      <c r="BJ133" s="19" t="s">
        <v>83</v>
      </c>
      <c r="BK133" s="242">
        <f>ROUND(I133*H133,2)</f>
        <v>0</v>
      </c>
      <c r="BL133" s="19" t="s">
        <v>266</v>
      </c>
      <c r="BM133" s="241" t="s">
        <v>674</v>
      </c>
    </row>
    <row r="134" s="2" customFormat="1" ht="16.5" customHeight="1">
      <c r="A134" s="40"/>
      <c r="B134" s="41"/>
      <c r="C134" s="230" t="s">
        <v>455</v>
      </c>
      <c r="D134" s="230" t="s">
        <v>261</v>
      </c>
      <c r="E134" s="231" t="s">
        <v>2643</v>
      </c>
      <c r="F134" s="232" t="s">
        <v>2644</v>
      </c>
      <c r="G134" s="233" t="s">
        <v>449</v>
      </c>
      <c r="H134" s="234">
        <v>0.20000000000000001</v>
      </c>
      <c r="I134" s="235"/>
      <c r="J134" s="236">
        <f>ROUND(I134*H134,2)</f>
        <v>0</v>
      </c>
      <c r="K134" s="232" t="s">
        <v>401</v>
      </c>
      <c r="L134" s="46"/>
      <c r="M134" s="237" t="s">
        <v>21</v>
      </c>
      <c r="N134" s="238" t="s">
        <v>46</v>
      </c>
      <c r="O134" s="86"/>
      <c r="P134" s="239">
        <f>O134*H134</f>
        <v>0</v>
      </c>
      <c r="Q134" s="239">
        <v>0</v>
      </c>
      <c r="R134" s="239">
        <f>Q134*H134</f>
        <v>0</v>
      </c>
      <c r="S134" s="239">
        <v>0</v>
      </c>
      <c r="T134" s="240">
        <f>S134*H134</f>
        <v>0</v>
      </c>
      <c r="U134" s="40"/>
      <c r="V134" s="40"/>
      <c r="W134" s="40"/>
      <c r="X134" s="40"/>
      <c r="Y134" s="40"/>
      <c r="Z134" s="40"/>
      <c r="AA134" s="40"/>
      <c r="AB134" s="40"/>
      <c r="AC134" s="40"/>
      <c r="AD134" s="40"/>
      <c r="AE134" s="40"/>
      <c r="AR134" s="241" t="s">
        <v>266</v>
      </c>
      <c r="AT134" s="241" t="s">
        <v>261</v>
      </c>
      <c r="AU134" s="241" t="s">
        <v>81</v>
      </c>
      <c r="AY134" s="19" t="s">
        <v>259</v>
      </c>
      <c r="BE134" s="242">
        <f>IF(N134="základní",J134,0)</f>
        <v>0</v>
      </c>
      <c r="BF134" s="242">
        <f>IF(N134="snížená",J134,0)</f>
        <v>0</v>
      </c>
      <c r="BG134" s="242">
        <f>IF(N134="zákl. přenesená",J134,0)</f>
        <v>0</v>
      </c>
      <c r="BH134" s="242">
        <f>IF(N134="sníž. přenesená",J134,0)</f>
        <v>0</v>
      </c>
      <c r="BI134" s="242">
        <f>IF(N134="nulová",J134,0)</f>
        <v>0</v>
      </c>
      <c r="BJ134" s="19" t="s">
        <v>83</v>
      </c>
      <c r="BK134" s="242">
        <f>ROUND(I134*H134,2)</f>
        <v>0</v>
      </c>
      <c r="BL134" s="19" t="s">
        <v>266</v>
      </c>
      <c r="BM134" s="241" t="s">
        <v>694</v>
      </c>
    </row>
    <row r="135" s="12" customFormat="1" ht="25.92" customHeight="1">
      <c r="A135" s="12"/>
      <c r="B135" s="214"/>
      <c r="C135" s="215"/>
      <c r="D135" s="216" t="s">
        <v>73</v>
      </c>
      <c r="E135" s="217" t="s">
        <v>2653</v>
      </c>
      <c r="F135" s="217" t="s">
        <v>2654</v>
      </c>
      <c r="G135" s="215"/>
      <c r="H135" s="215"/>
      <c r="I135" s="218"/>
      <c r="J135" s="219">
        <f>BK135</f>
        <v>0</v>
      </c>
      <c r="K135" s="215"/>
      <c r="L135" s="220"/>
      <c r="M135" s="221"/>
      <c r="N135" s="222"/>
      <c r="O135" s="222"/>
      <c r="P135" s="223">
        <f>SUM(P136:P152)</f>
        <v>0</v>
      </c>
      <c r="Q135" s="222"/>
      <c r="R135" s="223">
        <f>SUM(R136:R152)</f>
        <v>0</v>
      </c>
      <c r="S135" s="222"/>
      <c r="T135" s="224">
        <f>SUM(T136:T152)</f>
        <v>0</v>
      </c>
      <c r="U135" s="12"/>
      <c r="V135" s="12"/>
      <c r="W135" s="12"/>
      <c r="X135" s="12"/>
      <c r="Y135" s="12"/>
      <c r="Z135" s="12"/>
      <c r="AA135" s="12"/>
      <c r="AB135" s="12"/>
      <c r="AC135" s="12"/>
      <c r="AD135" s="12"/>
      <c r="AE135" s="12"/>
      <c r="AR135" s="225" t="s">
        <v>81</v>
      </c>
      <c r="AT135" s="226" t="s">
        <v>73</v>
      </c>
      <c r="AU135" s="226" t="s">
        <v>74</v>
      </c>
      <c r="AY135" s="225" t="s">
        <v>259</v>
      </c>
      <c r="BK135" s="227">
        <f>SUM(BK136:BK152)</f>
        <v>0</v>
      </c>
    </row>
    <row r="136" s="2" customFormat="1" ht="16.5" customHeight="1">
      <c r="A136" s="40"/>
      <c r="B136" s="41"/>
      <c r="C136" s="230" t="s">
        <v>462</v>
      </c>
      <c r="D136" s="230" t="s">
        <v>261</v>
      </c>
      <c r="E136" s="231" t="s">
        <v>2618</v>
      </c>
      <c r="F136" s="232" t="s">
        <v>2619</v>
      </c>
      <c r="G136" s="233" t="s">
        <v>1716</v>
      </c>
      <c r="H136" s="234">
        <v>1</v>
      </c>
      <c r="I136" s="235"/>
      <c r="J136" s="236">
        <f>ROUND(I136*H136,2)</f>
        <v>0</v>
      </c>
      <c r="K136" s="232" t="s">
        <v>401</v>
      </c>
      <c r="L136" s="46"/>
      <c r="M136" s="237" t="s">
        <v>21</v>
      </c>
      <c r="N136" s="238" t="s">
        <v>46</v>
      </c>
      <c r="O136" s="86"/>
      <c r="P136" s="239">
        <f>O136*H136</f>
        <v>0</v>
      </c>
      <c r="Q136" s="239">
        <v>0</v>
      </c>
      <c r="R136" s="239">
        <f>Q136*H136</f>
        <v>0</v>
      </c>
      <c r="S136" s="239">
        <v>0</v>
      </c>
      <c r="T136" s="240">
        <f>S136*H136</f>
        <v>0</v>
      </c>
      <c r="U136" s="40"/>
      <c r="V136" s="40"/>
      <c r="W136" s="40"/>
      <c r="X136" s="40"/>
      <c r="Y136" s="40"/>
      <c r="Z136" s="40"/>
      <c r="AA136" s="40"/>
      <c r="AB136" s="40"/>
      <c r="AC136" s="40"/>
      <c r="AD136" s="40"/>
      <c r="AE136" s="40"/>
      <c r="AR136" s="241" t="s">
        <v>266</v>
      </c>
      <c r="AT136" s="241" t="s">
        <v>261</v>
      </c>
      <c r="AU136" s="241" t="s">
        <v>81</v>
      </c>
      <c r="AY136" s="19" t="s">
        <v>259</v>
      </c>
      <c r="BE136" s="242">
        <f>IF(N136="základní",J136,0)</f>
        <v>0</v>
      </c>
      <c r="BF136" s="242">
        <f>IF(N136="snížená",J136,0)</f>
        <v>0</v>
      </c>
      <c r="BG136" s="242">
        <f>IF(N136="zákl. přenesená",J136,0)</f>
        <v>0</v>
      </c>
      <c r="BH136" s="242">
        <f>IF(N136="sníž. přenesená",J136,0)</f>
        <v>0</v>
      </c>
      <c r="BI136" s="242">
        <f>IF(N136="nulová",J136,0)</f>
        <v>0</v>
      </c>
      <c r="BJ136" s="19" t="s">
        <v>83</v>
      </c>
      <c r="BK136" s="242">
        <f>ROUND(I136*H136,2)</f>
        <v>0</v>
      </c>
      <c r="BL136" s="19" t="s">
        <v>266</v>
      </c>
      <c r="BM136" s="241" t="s">
        <v>704</v>
      </c>
    </row>
    <row r="137" s="2" customFormat="1">
      <c r="A137" s="40"/>
      <c r="B137" s="41"/>
      <c r="C137" s="42"/>
      <c r="D137" s="243" t="s">
        <v>2610</v>
      </c>
      <c r="E137" s="42"/>
      <c r="F137" s="244" t="s">
        <v>2620</v>
      </c>
      <c r="G137" s="42"/>
      <c r="H137" s="42"/>
      <c r="I137" s="150"/>
      <c r="J137" s="42"/>
      <c r="K137" s="42"/>
      <c r="L137" s="46"/>
      <c r="M137" s="245"/>
      <c r="N137" s="246"/>
      <c r="O137" s="86"/>
      <c r="P137" s="86"/>
      <c r="Q137" s="86"/>
      <c r="R137" s="86"/>
      <c r="S137" s="86"/>
      <c r="T137" s="87"/>
      <c r="U137" s="40"/>
      <c r="V137" s="40"/>
      <c r="W137" s="40"/>
      <c r="X137" s="40"/>
      <c r="Y137" s="40"/>
      <c r="Z137" s="40"/>
      <c r="AA137" s="40"/>
      <c r="AB137" s="40"/>
      <c r="AC137" s="40"/>
      <c r="AD137" s="40"/>
      <c r="AE137" s="40"/>
      <c r="AT137" s="19" t="s">
        <v>2610</v>
      </c>
      <c r="AU137" s="19" t="s">
        <v>81</v>
      </c>
    </row>
    <row r="138" s="2" customFormat="1" ht="16.5" customHeight="1">
      <c r="A138" s="40"/>
      <c r="B138" s="41"/>
      <c r="C138" s="230" t="s">
        <v>467</v>
      </c>
      <c r="D138" s="230" t="s">
        <v>261</v>
      </c>
      <c r="E138" s="231" t="s">
        <v>2621</v>
      </c>
      <c r="F138" s="232" t="s">
        <v>2622</v>
      </c>
      <c r="G138" s="233" t="s">
        <v>1716</v>
      </c>
      <c r="H138" s="234">
        <v>1</v>
      </c>
      <c r="I138" s="235"/>
      <c r="J138" s="236">
        <f>ROUND(I138*H138,2)</f>
        <v>0</v>
      </c>
      <c r="K138" s="232" t="s">
        <v>401</v>
      </c>
      <c r="L138" s="46"/>
      <c r="M138" s="237" t="s">
        <v>21</v>
      </c>
      <c r="N138" s="238" t="s">
        <v>46</v>
      </c>
      <c r="O138" s="86"/>
      <c r="P138" s="239">
        <f>O138*H138</f>
        <v>0</v>
      </c>
      <c r="Q138" s="239">
        <v>0</v>
      </c>
      <c r="R138" s="239">
        <f>Q138*H138</f>
        <v>0</v>
      </c>
      <c r="S138" s="239">
        <v>0</v>
      </c>
      <c r="T138" s="240">
        <f>S138*H138</f>
        <v>0</v>
      </c>
      <c r="U138" s="40"/>
      <c r="V138" s="40"/>
      <c r="W138" s="40"/>
      <c r="X138" s="40"/>
      <c r="Y138" s="40"/>
      <c r="Z138" s="40"/>
      <c r="AA138" s="40"/>
      <c r="AB138" s="40"/>
      <c r="AC138" s="40"/>
      <c r="AD138" s="40"/>
      <c r="AE138" s="40"/>
      <c r="AR138" s="241" t="s">
        <v>266</v>
      </c>
      <c r="AT138" s="241" t="s">
        <v>261</v>
      </c>
      <c r="AU138" s="241" t="s">
        <v>81</v>
      </c>
      <c r="AY138" s="19" t="s">
        <v>259</v>
      </c>
      <c r="BE138" s="242">
        <f>IF(N138="základní",J138,0)</f>
        <v>0</v>
      </c>
      <c r="BF138" s="242">
        <f>IF(N138="snížená",J138,0)</f>
        <v>0</v>
      </c>
      <c r="BG138" s="242">
        <f>IF(N138="zákl. přenesená",J138,0)</f>
        <v>0</v>
      </c>
      <c r="BH138" s="242">
        <f>IF(N138="sníž. přenesená",J138,0)</f>
        <v>0</v>
      </c>
      <c r="BI138" s="242">
        <f>IF(N138="nulová",J138,0)</f>
        <v>0</v>
      </c>
      <c r="BJ138" s="19" t="s">
        <v>83</v>
      </c>
      <c r="BK138" s="242">
        <f>ROUND(I138*H138,2)</f>
        <v>0</v>
      </c>
      <c r="BL138" s="19" t="s">
        <v>266</v>
      </c>
      <c r="BM138" s="241" t="s">
        <v>715</v>
      </c>
    </row>
    <row r="139" s="2" customFormat="1" ht="21.75" customHeight="1">
      <c r="A139" s="40"/>
      <c r="B139" s="41"/>
      <c r="C139" s="230" t="s">
        <v>473</v>
      </c>
      <c r="D139" s="230" t="s">
        <v>261</v>
      </c>
      <c r="E139" s="231" t="s">
        <v>2647</v>
      </c>
      <c r="F139" s="232" t="s">
        <v>2648</v>
      </c>
      <c r="G139" s="233" t="s">
        <v>1716</v>
      </c>
      <c r="H139" s="234">
        <v>1</v>
      </c>
      <c r="I139" s="235"/>
      <c r="J139" s="236">
        <f>ROUND(I139*H139,2)</f>
        <v>0</v>
      </c>
      <c r="K139" s="232" t="s">
        <v>401</v>
      </c>
      <c r="L139" s="46"/>
      <c r="M139" s="237" t="s">
        <v>21</v>
      </c>
      <c r="N139" s="238" t="s">
        <v>46</v>
      </c>
      <c r="O139" s="86"/>
      <c r="P139" s="239">
        <f>O139*H139</f>
        <v>0</v>
      </c>
      <c r="Q139" s="239">
        <v>0</v>
      </c>
      <c r="R139" s="239">
        <f>Q139*H139</f>
        <v>0</v>
      </c>
      <c r="S139" s="239">
        <v>0</v>
      </c>
      <c r="T139" s="240">
        <f>S139*H139</f>
        <v>0</v>
      </c>
      <c r="U139" s="40"/>
      <c r="V139" s="40"/>
      <c r="W139" s="40"/>
      <c r="X139" s="40"/>
      <c r="Y139" s="40"/>
      <c r="Z139" s="40"/>
      <c r="AA139" s="40"/>
      <c r="AB139" s="40"/>
      <c r="AC139" s="40"/>
      <c r="AD139" s="40"/>
      <c r="AE139" s="40"/>
      <c r="AR139" s="241" t="s">
        <v>266</v>
      </c>
      <c r="AT139" s="241" t="s">
        <v>261</v>
      </c>
      <c r="AU139" s="241" t="s">
        <v>81</v>
      </c>
      <c r="AY139" s="19" t="s">
        <v>259</v>
      </c>
      <c r="BE139" s="242">
        <f>IF(N139="základní",J139,0)</f>
        <v>0</v>
      </c>
      <c r="BF139" s="242">
        <f>IF(N139="snížená",J139,0)</f>
        <v>0</v>
      </c>
      <c r="BG139" s="242">
        <f>IF(N139="zákl. přenesená",J139,0)</f>
        <v>0</v>
      </c>
      <c r="BH139" s="242">
        <f>IF(N139="sníž. přenesená",J139,0)</f>
        <v>0</v>
      </c>
      <c r="BI139" s="242">
        <f>IF(N139="nulová",J139,0)</f>
        <v>0</v>
      </c>
      <c r="BJ139" s="19" t="s">
        <v>83</v>
      </c>
      <c r="BK139" s="242">
        <f>ROUND(I139*H139,2)</f>
        <v>0</v>
      </c>
      <c r="BL139" s="19" t="s">
        <v>266</v>
      </c>
      <c r="BM139" s="241" t="s">
        <v>725</v>
      </c>
    </row>
    <row r="140" s="2" customFormat="1" ht="16.5" customHeight="1">
      <c r="A140" s="40"/>
      <c r="B140" s="41"/>
      <c r="C140" s="230" t="s">
        <v>479</v>
      </c>
      <c r="D140" s="230" t="s">
        <v>261</v>
      </c>
      <c r="E140" s="231" t="s">
        <v>2623</v>
      </c>
      <c r="F140" s="232" t="s">
        <v>2624</v>
      </c>
      <c r="G140" s="233" t="s">
        <v>1716</v>
      </c>
      <c r="H140" s="234">
        <v>2</v>
      </c>
      <c r="I140" s="235"/>
      <c r="J140" s="236">
        <f>ROUND(I140*H140,2)</f>
        <v>0</v>
      </c>
      <c r="K140" s="232" t="s">
        <v>401</v>
      </c>
      <c r="L140" s="46"/>
      <c r="M140" s="237" t="s">
        <v>21</v>
      </c>
      <c r="N140" s="238" t="s">
        <v>46</v>
      </c>
      <c r="O140" s="86"/>
      <c r="P140" s="239">
        <f>O140*H140</f>
        <v>0</v>
      </c>
      <c r="Q140" s="239">
        <v>0</v>
      </c>
      <c r="R140" s="239">
        <f>Q140*H140</f>
        <v>0</v>
      </c>
      <c r="S140" s="239">
        <v>0</v>
      </c>
      <c r="T140" s="240">
        <f>S140*H140</f>
        <v>0</v>
      </c>
      <c r="U140" s="40"/>
      <c r="V140" s="40"/>
      <c r="W140" s="40"/>
      <c r="X140" s="40"/>
      <c r="Y140" s="40"/>
      <c r="Z140" s="40"/>
      <c r="AA140" s="40"/>
      <c r="AB140" s="40"/>
      <c r="AC140" s="40"/>
      <c r="AD140" s="40"/>
      <c r="AE140" s="40"/>
      <c r="AR140" s="241" t="s">
        <v>266</v>
      </c>
      <c r="AT140" s="241" t="s">
        <v>261</v>
      </c>
      <c r="AU140" s="241" t="s">
        <v>81</v>
      </c>
      <c r="AY140" s="19" t="s">
        <v>259</v>
      </c>
      <c r="BE140" s="242">
        <f>IF(N140="základní",J140,0)</f>
        <v>0</v>
      </c>
      <c r="BF140" s="242">
        <f>IF(N140="snížená",J140,0)</f>
        <v>0</v>
      </c>
      <c r="BG140" s="242">
        <f>IF(N140="zákl. přenesená",J140,0)</f>
        <v>0</v>
      </c>
      <c r="BH140" s="242">
        <f>IF(N140="sníž. přenesená",J140,0)</f>
        <v>0</v>
      </c>
      <c r="BI140" s="242">
        <f>IF(N140="nulová",J140,0)</f>
        <v>0</v>
      </c>
      <c r="BJ140" s="19" t="s">
        <v>83</v>
      </c>
      <c r="BK140" s="242">
        <f>ROUND(I140*H140,2)</f>
        <v>0</v>
      </c>
      <c r="BL140" s="19" t="s">
        <v>266</v>
      </c>
      <c r="BM140" s="241" t="s">
        <v>734</v>
      </c>
    </row>
    <row r="141" s="2" customFormat="1" ht="16.5" customHeight="1">
      <c r="A141" s="40"/>
      <c r="B141" s="41"/>
      <c r="C141" s="230" t="s">
        <v>484</v>
      </c>
      <c r="D141" s="230" t="s">
        <v>261</v>
      </c>
      <c r="E141" s="231" t="s">
        <v>2625</v>
      </c>
      <c r="F141" s="232" t="s">
        <v>2626</v>
      </c>
      <c r="G141" s="233" t="s">
        <v>1716</v>
      </c>
      <c r="H141" s="234">
        <v>1</v>
      </c>
      <c r="I141" s="235"/>
      <c r="J141" s="236">
        <f>ROUND(I141*H141,2)</f>
        <v>0</v>
      </c>
      <c r="K141" s="232" t="s">
        <v>401</v>
      </c>
      <c r="L141" s="46"/>
      <c r="M141" s="237" t="s">
        <v>21</v>
      </c>
      <c r="N141" s="238" t="s">
        <v>46</v>
      </c>
      <c r="O141" s="86"/>
      <c r="P141" s="239">
        <f>O141*H141</f>
        <v>0</v>
      </c>
      <c r="Q141" s="239">
        <v>0</v>
      </c>
      <c r="R141" s="239">
        <f>Q141*H141</f>
        <v>0</v>
      </c>
      <c r="S141" s="239">
        <v>0</v>
      </c>
      <c r="T141" s="240">
        <f>S141*H141</f>
        <v>0</v>
      </c>
      <c r="U141" s="40"/>
      <c r="V141" s="40"/>
      <c r="W141" s="40"/>
      <c r="X141" s="40"/>
      <c r="Y141" s="40"/>
      <c r="Z141" s="40"/>
      <c r="AA141" s="40"/>
      <c r="AB141" s="40"/>
      <c r="AC141" s="40"/>
      <c r="AD141" s="40"/>
      <c r="AE141" s="40"/>
      <c r="AR141" s="241" t="s">
        <v>266</v>
      </c>
      <c r="AT141" s="241" t="s">
        <v>261</v>
      </c>
      <c r="AU141" s="241" t="s">
        <v>81</v>
      </c>
      <c r="AY141" s="19" t="s">
        <v>259</v>
      </c>
      <c r="BE141" s="242">
        <f>IF(N141="základní",J141,0)</f>
        <v>0</v>
      </c>
      <c r="BF141" s="242">
        <f>IF(N141="snížená",J141,0)</f>
        <v>0</v>
      </c>
      <c r="BG141" s="242">
        <f>IF(N141="zákl. přenesená",J141,0)</f>
        <v>0</v>
      </c>
      <c r="BH141" s="242">
        <f>IF(N141="sníž. přenesená",J141,0)</f>
        <v>0</v>
      </c>
      <c r="BI141" s="242">
        <f>IF(N141="nulová",J141,0)</f>
        <v>0</v>
      </c>
      <c r="BJ141" s="19" t="s">
        <v>83</v>
      </c>
      <c r="BK141" s="242">
        <f>ROUND(I141*H141,2)</f>
        <v>0</v>
      </c>
      <c r="BL141" s="19" t="s">
        <v>266</v>
      </c>
      <c r="BM141" s="241" t="s">
        <v>750</v>
      </c>
    </row>
    <row r="142" s="2" customFormat="1" ht="16.5" customHeight="1">
      <c r="A142" s="40"/>
      <c r="B142" s="41"/>
      <c r="C142" s="230" t="s">
        <v>489</v>
      </c>
      <c r="D142" s="230" t="s">
        <v>261</v>
      </c>
      <c r="E142" s="231" t="s">
        <v>2627</v>
      </c>
      <c r="F142" s="232" t="s">
        <v>2628</v>
      </c>
      <c r="G142" s="233" t="s">
        <v>1716</v>
      </c>
      <c r="H142" s="234">
        <v>16</v>
      </c>
      <c r="I142" s="235"/>
      <c r="J142" s="236">
        <f>ROUND(I142*H142,2)</f>
        <v>0</v>
      </c>
      <c r="K142" s="232" t="s">
        <v>401</v>
      </c>
      <c r="L142" s="46"/>
      <c r="M142" s="237" t="s">
        <v>21</v>
      </c>
      <c r="N142" s="238" t="s">
        <v>46</v>
      </c>
      <c r="O142" s="86"/>
      <c r="P142" s="239">
        <f>O142*H142</f>
        <v>0</v>
      </c>
      <c r="Q142" s="239">
        <v>0</v>
      </c>
      <c r="R142" s="239">
        <f>Q142*H142</f>
        <v>0</v>
      </c>
      <c r="S142" s="239">
        <v>0</v>
      </c>
      <c r="T142" s="240">
        <f>S142*H142</f>
        <v>0</v>
      </c>
      <c r="U142" s="40"/>
      <c r="V142" s="40"/>
      <c r="W142" s="40"/>
      <c r="X142" s="40"/>
      <c r="Y142" s="40"/>
      <c r="Z142" s="40"/>
      <c r="AA142" s="40"/>
      <c r="AB142" s="40"/>
      <c r="AC142" s="40"/>
      <c r="AD142" s="40"/>
      <c r="AE142" s="40"/>
      <c r="AR142" s="241" t="s">
        <v>266</v>
      </c>
      <c r="AT142" s="241" t="s">
        <v>261</v>
      </c>
      <c r="AU142" s="241" t="s">
        <v>81</v>
      </c>
      <c r="AY142" s="19" t="s">
        <v>259</v>
      </c>
      <c r="BE142" s="242">
        <f>IF(N142="základní",J142,0)</f>
        <v>0</v>
      </c>
      <c r="BF142" s="242">
        <f>IF(N142="snížená",J142,0)</f>
        <v>0</v>
      </c>
      <c r="BG142" s="242">
        <f>IF(N142="zákl. přenesená",J142,0)</f>
        <v>0</v>
      </c>
      <c r="BH142" s="242">
        <f>IF(N142="sníž. přenesená",J142,0)</f>
        <v>0</v>
      </c>
      <c r="BI142" s="242">
        <f>IF(N142="nulová",J142,0)</f>
        <v>0</v>
      </c>
      <c r="BJ142" s="19" t="s">
        <v>83</v>
      </c>
      <c r="BK142" s="242">
        <f>ROUND(I142*H142,2)</f>
        <v>0</v>
      </c>
      <c r="BL142" s="19" t="s">
        <v>266</v>
      </c>
      <c r="BM142" s="241" t="s">
        <v>760</v>
      </c>
    </row>
    <row r="143" s="2" customFormat="1" ht="16.5" customHeight="1">
      <c r="A143" s="40"/>
      <c r="B143" s="41"/>
      <c r="C143" s="230" t="s">
        <v>497</v>
      </c>
      <c r="D143" s="230" t="s">
        <v>261</v>
      </c>
      <c r="E143" s="231" t="s">
        <v>2649</v>
      </c>
      <c r="F143" s="232" t="s">
        <v>2650</v>
      </c>
      <c r="G143" s="233" t="s">
        <v>1716</v>
      </c>
      <c r="H143" s="234">
        <v>1</v>
      </c>
      <c r="I143" s="235"/>
      <c r="J143" s="236">
        <f>ROUND(I143*H143,2)</f>
        <v>0</v>
      </c>
      <c r="K143" s="232" t="s">
        <v>401</v>
      </c>
      <c r="L143" s="46"/>
      <c r="M143" s="237" t="s">
        <v>21</v>
      </c>
      <c r="N143" s="238" t="s">
        <v>46</v>
      </c>
      <c r="O143" s="86"/>
      <c r="P143" s="239">
        <f>O143*H143</f>
        <v>0</v>
      </c>
      <c r="Q143" s="239">
        <v>0</v>
      </c>
      <c r="R143" s="239">
        <f>Q143*H143</f>
        <v>0</v>
      </c>
      <c r="S143" s="239">
        <v>0</v>
      </c>
      <c r="T143" s="240">
        <f>S143*H143</f>
        <v>0</v>
      </c>
      <c r="U143" s="40"/>
      <c r="V143" s="40"/>
      <c r="W143" s="40"/>
      <c r="X143" s="40"/>
      <c r="Y143" s="40"/>
      <c r="Z143" s="40"/>
      <c r="AA143" s="40"/>
      <c r="AB143" s="40"/>
      <c r="AC143" s="40"/>
      <c r="AD143" s="40"/>
      <c r="AE143" s="40"/>
      <c r="AR143" s="241" t="s">
        <v>266</v>
      </c>
      <c r="AT143" s="241" t="s">
        <v>261</v>
      </c>
      <c r="AU143" s="241" t="s">
        <v>81</v>
      </c>
      <c r="AY143" s="19" t="s">
        <v>259</v>
      </c>
      <c r="BE143" s="242">
        <f>IF(N143="základní",J143,0)</f>
        <v>0</v>
      </c>
      <c r="BF143" s="242">
        <f>IF(N143="snížená",J143,0)</f>
        <v>0</v>
      </c>
      <c r="BG143" s="242">
        <f>IF(N143="zákl. přenesená",J143,0)</f>
        <v>0</v>
      </c>
      <c r="BH143" s="242">
        <f>IF(N143="sníž. přenesená",J143,0)</f>
        <v>0</v>
      </c>
      <c r="BI143" s="242">
        <f>IF(N143="nulová",J143,0)</f>
        <v>0</v>
      </c>
      <c r="BJ143" s="19" t="s">
        <v>83</v>
      </c>
      <c r="BK143" s="242">
        <f>ROUND(I143*H143,2)</f>
        <v>0</v>
      </c>
      <c r="BL143" s="19" t="s">
        <v>266</v>
      </c>
      <c r="BM143" s="241" t="s">
        <v>771</v>
      </c>
    </row>
    <row r="144" s="2" customFormat="1" ht="16.5" customHeight="1">
      <c r="A144" s="40"/>
      <c r="B144" s="41"/>
      <c r="C144" s="230" t="s">
        <v>502</v>
      </c>
      <c r="D144" s="230" t="s">
        <v>261</v>
      </c>
      <c r="E144" s="231" t="s">
        <v>2629</v>
      </c>
      <c r="F144" s="232" t="s">
        <v>2630</v>
      </c>
      <c r="G144" s="233" t="s">
        <v>1716</v>
      </c>
      <c r="H144" s="234">
        <v>1</v>
      </c>
      <c r="I144" s="235"/>
      <c r="J144" s="236">
        <f>ROUND(I144*H144,2)</f>
        <v>0</v>
      </c>
      <c r="K144" s="232" t="s">
        <v>401</v>
      </c>
      <c r="L144" s="46"/>
      <c r="M144" s="237" t="s">
        <v>21</v>
      </c>
      <c r="N144" s="238" t="s">
        <v>46</v>
      </c>
      <c r="O144" s="86"/>
      <c r="P144" s="239">
        <f>O144*H144</f>
        <v>0</v>
      </c>
      <c r="Q144" s="239">
        <v>0</v>
      </c>
      <c r="R144" s="239">
        <f>Q144*H144</f>
        <v>0</v>
      </c>
      <c r="S144" s="239">
        <v>0</v>
      </c>
      <c r="T144" s="240">
        <f>S144*H144</f>
        <v>0</v>
      </c>
      <c r="U144" s="40"/>
      <c r="V144" s="40"/>
      <c r="W144" s="40"/>
      <c r="X144" s="40"/>
      <c r="Y144" s="40"/>
      <c r="Z144" s="40"/>
      <c r="AA144" s="40"/>
      <c r="AB144" s="40"/>
      <c r="AC144" s="40"/>
      <c r="AD144" s="40"/>
      <c r="AE144" s="40"/>
      <c r="AR144" s="241" t="s">
        <v>266</v>
      </c>
      <c r="AT144" s="241" t="s">
        <v>261</v>
      </c>
      <c r="AU144" s="241" t="s">
        <v>81</v>
      </c>
      <c r="AY144" s="19" t="s">
        <v>259</v>
      </c>
      <c r="BE144" s="242">
        <f>IF(N144="základní",J144,0)</f>
        <v>0</v>
      </c>
      <c r="BF144" s="242">
        <f>IF(N144="snížená",J144,0)</f>
        <v>0</v>
      </c>
      <c r="BG144" s="242">
        <f>IF(N144="zákl. přenesená",J144,0)</f>
        <v>0</v>
      </c>
      <c r="BH144" s="242">
        <f>IF(N144="sníž. přenesená",J144,0)</f>
        <v>0</v>
      </c>
      <c r="BI144" s="242">
        <f>IF(N144="nulová",J144,0)</f>
        <v>0</v>
      </c>
      <c r="BJ144" s="19" t="s">
        <v>83</v>
      </c>
      <c r="BK144" s="242">
        <f>ROUND(I144*H144,2)</f>
        <v>0</v>
      </c>
      <c r="BL144" s="19" t="s">
        <v>266</v>
      </c>
      <c r="BM144" s="241" t="s">
        <v>780</v>
      </c>
    </row>
    <row r="145" s="2" customFormat="1" ht="16.5" customHeight="1">
      <c r="A145" s="40"/>
      <c r="B145" s="41"/>
      <c r="C145" s="230" t="s">
        <v>507</v>
      </c>
      <c r="D145" s="230" t="s">
        <v>261</v>
      </c>
      <c r="E145" s="231" t="s">
        <v>2631</v>
      </c>
      <c r="F145" s="232" t="s">
        <v>2632</v>
      </c>
      <c r="G145" s="233" t="s">
        <v>1716</v>
      </c>
      <c r="H145" s="234">
        <v>1</v>
      </c>
      <c r="I145" s="235"/>
      <c r="J145" s="236">
        <f>ROUND(I145*H145,2)</f>
        <v>0</v>
      </c>
      <c r="K145" s="232" t="s">
        <v>401</v>
      </c>
      <c r="L145" s="46"/>
      <c r="M145" s="237" t="s">
        <v>21</v>
      </c>
      <c r="N145" s="238" t="s">
        <v>46</v>
      </c>
      <c r="O145" s="86"/>
      <c r="P145" s="239">
        <f>O145*H145</f>
        <v>0</v>
      </c>
      <c r="Q145" s="239">
        <v>0</v>
      </c>
      <c r="R145" s="239">
        <f>Q145*H145</f>
        <v>0</v>
      </c>
      <c r="S145" s="239">
        <v>0</v>
      </c>
      <c r="T145" s="240">
        <f>S145*H145</f>
        <v>0</v>
      </c>
      <c r="U145" s="40"/>
      <c r="V145" s="40"/>
      <c r="W145" s="40"/>
      <c r="X145" s="40"/>
      <c r="Y145" s="40"/>
      <c r="Z145" s="40"/>
      <c r="AA145" s="40"/>
      <c r="AB145" s="40"/>
      <c r="AC145" s="40"/>
      <c r="AD145" s="40"/>
      <c r="AE145" s="40"/>
      <c r="AR145" s="241" t="s">
        <v>266</v>
      </c>
      <c r="AT145" s="241" t="s">
        <v>261</v>
      </c>
      <c r="AU145" s="241" t="s">
        <v>81</v>
      </c>
      <c r="AY145" s="19" t="s">
        <v>259</v>
      </c>
      <c r="BE145" s="242">
        <f>IF(N145="základní",J145,0)</f>
        <v>0</v>
      </c>
      <c r="BF145" s="242">
        <f>IF(N145="snížená",J145,0)</f>
        <v>0</v>
      </c>
      <c r="BG145" s="242">
        <f>IF(N145="zákl. přenesená",J145,0)</f>
        <v>0</v>
      </c>
      <c r="BH145" s="242">
        <f>IF(N145="sníž. přenesená",J145,0)</f>
        <v>0</v>
      </c>
      <c r="BI145" s="242">
        <f>IF(N145="nulová",J145,0)</f>
        <v>0</v>
      </c>
      <c r="BJ145" s="19" t="s">
        <v>83</v>
      </c>
      <c r="BK145" s="242">
        <f>ROUND(I145*H145,2)</f>
        <v>0</v>
      </c>
      <c r="BL145" s="19" t="s">
        <v>266</v>
      </c>
      <c r="BM145" s="241" t="s">
        <v>794</v>
      </c>
    </row>
    <row r="146" s="2" customFormat="1" ht="16.5" customHeight="1">
      <c r="A146" s="40"/>
      <c r="B146" s="41"/>
      <c r="C146" s="230" t="s">
        <v>512</v>
      </c>
      <c r="D146" s="230" t="s">
        <v>261</v>
      </c>
      <c r="E146" s="231" t="s">
        <v>2633</v>
      </c>
      <c r="F146" s="232" t="s">
        <v>2634</v>
      </c>
      <c r="G146" s="233" t="s">
        <v>1716</v>
      </c>
      <c r="H146" s="234">
        <v>2</v>
      </c>
      <c r="I146" s="235"/>
      <c r="J146" s="236">
        <f>ROUND(I146*H146,2)</f>
        <v>0</v>
      </c>
      <c r="K146" s="232" t="s">
        <v>401</v>
      </c>
      <c r="L146" s="46"/>
      <c r="M146" s="237" t="s">
        <v>21</v>
      </c>
      <c r="N146" s="238" t="s">
        <v>46</v>
      </c>
      <c r="O146" s="86"/>
      <c r="P146" s="239">
        <f>O146*H146</f>
        <v>0</v>
      </c>
      <c r="Q146" s="239">
        <v>0</v>
      </c>
      <c r="R146" s="239">
        <f>Q146*H146</f>
        <v>0</v>
      </c>
      <c r="S146" s="239">
        <v>0</v>
      </c>
      <c r="T146" s="240">
        <f>S146*H146</f>
        <v>0</v>
      </c>
      <c r="U146" s="40"/>
      <c r="V146" s="40"/>
      <c r="W146" s="40"/>
      <c r="X146" s="40"/>
      <c r="Y146" s="40"/>
      <c r="Z146" s="40"/>
      <c r="AA146" s="40"/>
      <c r="AB146" s="40"/>
      <c r="AC146" s="40"/>
      <c r="AD146" s="40"/>
      <c r="AE146" s="40"/>
      <c r="AR146" s="241" t="s">
        <v>266</v>
      </c>
      <c r="AT146" s="241" t="s">
        <v>261</v>
      </c>
      <c r="AU146" s="241" t="s">
        <v>81</v>
      </c>
      <c r="AY146" s="19" t="s">
        <v>259</v>
      </c>
      <c r="BE146" s="242">
        <f>IF(N146="základní",J146,0)</f>
        <v>0</v>
      </c>
      <c r="BF146" s="242">
        <f>IF(N146="snížená",J146,0)</f>
        <v>0</v>
      </c>
      <c r="BG146" s="242">
        <f>IF(N146="zákl. přenesená",J146,0)</f>
        <v>0</v>
      </c>
      <c r="BH146" s="242">
        <f>IF(N146="sníž. přenesená",J146,0)</f>
        <v>0</v>
      </c>
      <c r="BI146" s="242">
        <f>IF(N146="nulová",J146,0)</f>
        <v>0</v>
      </c>
      <c r="BJ146" s="19" t="s">
        <v>83</v>
      </c>
      <c r="BK146" s="242">
        <f>ROUND(I146*H146,2)</f>
        <v>0</v>
      </c>
      <c r="BL146" s="19" t="s">
        <v>266</v>
      </c>
      <c r="BM146" s="241" t="s">
        <v>805</v>
      </c>
    </row>
    <row r="147" s="2" customFormat="1" ht="21.75" customHeight="1">
      <c r="A147" s="40"/>
      <c r="B147" s="41"/>
      <c r="C147" s="230" t="s">
        <v>516</v>
      </c>
      <c r="D147" s="230" t="s">
        <v>261</v>
      </c>
      <c r="E147" s="231" t="s">
        <v>2651</v>
      </c>
      <c r="F147" s="232" t="s">
        <v>2652</v>
      </c>
      <c r="G147" s="233" t="s">
        <v>1716</v>
      </c>
      <c r="H147" s="234">
        <v>1</v>
      </c>
      <c r="I147" s="235"/>
      <c r="J147" s="236">
        <f>ROUND(I147*H147,2)</f>
        <v>0</v>
      </c>
      <c r="K147" s="232" t="s">
        <v>401</v>
      </c>
      <c r="L147" s="46"/>
      <c r="M147" s="237" t="s">
        <v>21</v>
      </c>
      <c r="N147" s="238" t="s">
        <v>46</v>
      </c>
      <c r="O147" s="86"/>
      <c r="P147" s="239">
        <f>O147*H147</f>
        <v>0</v>
      </c>
      <c r="Q147" s="239">
        <v>0</v>
      </c>
      <c r="R147" s="239">
        <f>Q147*H147</f>
        <v>0</v>
      </c>
      <c r="S147" s="239">
        <v>0</v>
      </c>
      <c r="T147" s="240">
        <f>S147*H147</f>
        <v>0</v>
      </c>
      <c r="U147" s="40"/>
      <c r="V147" s="40"/>
      <c r="W147" s="40"/>
      <c r="X147" s="40"/>
      <c r="Y147" s="40"/>
      <c r="Z147" s="40"/>
      <c r="AA147" s="40"/>
      <c r="AB147" s="40"/>
      <c r="AC147" s="40"/>
      <c r="AD147" s="40"/>
      <c r="AE147" s="40"/>
      <c r="AR147" s="241" t="s">
        <v>266</v>
      </c>
      <c r="AT147" s="241" t="s">
        <v>261</v>
      </c>
      <c r="AU147" s="241" t="s">
        <v>81</v>
      </c>
      <c r="AY147" s="19" t="s">
        <v>259</v>
      </c>
      <c r="BE147" s="242">
        <f>IF(N147="základní",J147,0)</f>
        <v>0</v>
      </c>
      <c r="BF147" s="242">
        <f>IF(N147="snížená",J147,0)</f>
        <v>0</v>
      </c>
      <c r="BG147" s="242">
        <f>IF(N147="zákl. přenesená",J147,0)</f>
        <v>0</v>
      </c>
      <c r="BH147" s="242">
        <f>IF(N147="sníž. přenesená",J147,0)</f>
        <v>0</v>
      </c>
      <c r="BI147" s="242">
        <f>IF(N147="nulová",J147,0)</f>
        <v>0</v>
      </c>
      <c r="BJ147" s="19" t="s">
        <v>83</v>
      </c>
      <c r="BK147" s="242">
        <f>ROUND(I147*H147,2)</f>
        <v>0</v>
      </c>
      <c r="BL147" s="19" t="s">
        <v>266</v>
      </c>
      <c r="BM147" s="241" t="s">
        <v>813</v>
      </c>
    </row>
    <row r="148" s="2" customFormat="1" ht="16.5" customHeight="1">
      <c r="A148" s="40"/>
      <c r="B148" s="41"/>
      <c r="C148" s="230" t="s">
        <v>521</v>
      </c>
      <c r="D148" s="230" t="s">
        <v>261</v>
      </c>
      <c r="E148" s="231" t="s">
        <v>2635</v>
      </c>
      <c r="F148" s="232" t="s">
        <v>2636</v>
      </c>
      <c r="G148" s="233" t="s">
        <v>1716</v>
      </c>
      <c r="H148" s="234">
        <v>1</v>
      </c>
      <c r="I148" s="235"/>
      <c r="J148" s="236">
        <f>ROUND(I148*H148,2)</f>
        <v>0</v>
      </c>
      <c r="K148" s="232" t="s">
        <v>401</v>
      </c>
      <c r="L148" s="46"/>
      <c r="M148" s="237" t="s">
        <v>21</v>
      </c>
      <c r="N148" s="238" t="s">
        <v>46</v>
      </c>
      <c r="O148" s="86"/>
      <c r="P148" s="239">
        <f>O148*H148</f>
        <v>0</v>
      </c>
      <c r="Q148" s="239">
        <v>0</v>
      </c>
      <c r="R148" s="239">
        <f>Q148*H148</f>
        <v>0</v>
      </c>
      <c r="S148" s="239">
        <v>0</v>
      </c>
      <c r="T148" s="240">
        <f>S148*H148</f>
        <v>0</v>
      </c>
      <c r="U148" s="40"/>
      <c r="V148" s="40"/>
      <c r="W148" s="40"/>
      <c r="X148" s="40"/>
      <c r="Y148" s="40"/>
      <c r="Z148" s="40"/>
      <c r="AA148" s="40"/>
      <c r="AB148" s="40"/>
      <c r="AC148" s="40"/>
      <c r="AD148" s="40"/>
      <c r="AE148" s="40"/>
      <c r="AR148" s="241" t="s">
        <v>266</v>
      </c>
      <c r="AT148" s="241" t="s">
        <v>261</v>
      </c>
      <c r="AU148" s="241" t="s">
        <v>81</v>
      </c>
      <c r="AY148" s="19" t="s">
        <v>259</v>
      </c>
      <c r="BE148" s="242">
        <f>IF(N148="základní",J148,0)</f>
        <v>0</v>
      </c>
      <c r="BF148" s="242">
        <f>IF(N148="snížená",J148,0)</f>
        <v>0</v>
      </c>
      <c r="BG148" s="242">
        <f>IF(N148="zákl. přenesená",J148,0)</f>
        <v>0</v>
      </c>
      <c r="BH148" s="242">
        <f>IF(N148="sníž. přenesená",J148,0)</f>
        <v>0</v>
      </c>
      <c r="BI148" s="242">
        <f>IF(N148="nulová",J148,0)</f>
        <v>0</v>
      </c>
      <c r="BJ148" s="19" t="s">
        <v>83</v>
      </c>
      <c r="BK148" s="242">
        <f>ROUND(I148*H148,2)</f>
        <v>0</v>
      </c>
      <c r="BL148" s="19" t="s">
        <v>266</v>
      </c>
      <c r="BM148" s="241" t="s">
        <v>825</v>
      </c>
    </row>
    <row r="149" s="2" customFormat="1" ht="16.5" customHeight="1">
      <c r="A149" s="40"/>
      <c r="B149" s="41"/>
      <c r="C149" s="230" t="s">
        <v>525</v>
      </c>
      <c r="D149" s="230" t="s">
        <v>261</v>
      </c>
      <c r="E149" s="231" t="s">
        <v>2637</v>
      </c>
      <c r="F149" s="232" t="s">
        <v>2638</v>
      </c>
      <c r="G149" s="233" t="s">
        <v>1716</v>
      </c>
      <c r="H149" s="234">
        <v>2</v>
      </c>
      <c r="I149" s="235"/>
      <c r="J149" s="236">
        <f>ROUND(I149*H149,2)</f>
        <v>0</v>
      </c>
      <c r="K149" s="232" t="s">
        <v>401</v>
      </c>
      <c r="L149" s="46"/>
      <c r="M149" s="237" t="s">
        <v>21</v>
      </c>
      <c r="N149" s="238" t="s">
        <v>46</v>
      </c>
      <c r="O149" s="86"/>
      <c r="P149" s="239">
        <f>O149*H149</f>
        <v>0</v>
      </c>
      <c r="Q149" s="239">
        <v>0</v>
      </c>
      <c r="R149" s="239">
        <f>Q149*H149</f>
        <v>0</v>
      </c>
      <c r="S149" s="239">
        <v>0</v>
      </c>
      <c r="T149" s="240">
        <f>S149*H149</f>
        <v>0</v>
      </c>
      <c r="U149" s="40"/>
      <c r="V149" s="40"/>
      <c r="W149" s="40"/>
      <c r="X149" s="40"/>
      <c r="Y149" s="40"/>
      <c r="Z149" s="40"/>
      <c r="AA149" s="40"/>
      <c r="AB149" s="40"/>
      <c r="AC149" s="40"/>
      <c r="AD149" s="40"/>
      <c r="AE149" s="40"/>
      <c r="AR149" s="241" t="s">
        <v>266</v>
      </c>
      <c r="AT149" s="241" t="s">
        <v>261</v>
      </c>
      <c r="AU149" s="241" t="s">
        <v>81</v>
      </c>
      <c r="AY149" s="19" t="s">
        <v>259</v>
      </c>
      <c r="BE149" s="242">
        <f>IF(N149="základní",J149,0)</f>
        <v>0</v>
      </c>
      <c r="BF149" s="242">
        <f>IF(N149="snížená",J149,0)</f>
        <v>0</v>
      </c>
      <c r="BG149" s="242">
        <f>IF(N149="zákl. přenesená",J149,0)</f>
        <v>0</v>
      </c>
      <c r="BH149" s="242">
        <f>IF(N149="sníž. přenesená",J149,0)</f>
        <v>0</v>
      </c>
      <c r="BI149" s="242">
        <f>IF(N149="nulová",J149,0)</f>
        <v>0</v>
      </c>
      <c r="BJ149" s="19" t="s">
        <v>83</v>
      </c>
      <c r="BK149" s="242">
        <f>ROUND(I149*H149,2)</f>
        <v>0</v>
      </c>
      <c r="BL149" s="19" t="s">
        <v>266</v>
      </c>
      <c r="BM149" s="241" t="s">
        <v>836</v>
      </c>
    </row>
    <row r="150" s="2" customFormat="1" ht="21.75" customHeight="1">
      <c r="A150" s="40"/>
      <c r="B150" s="41"/>
      <c r="C150" s="230" t="s">
        <v>530</v>
      </c>
      <c r="D150" s="230" t="s">
        <v>261</v>
      </c>
      <c r="E150" s="231" t="s">
        <v>2639</v>
      </c>
      <c r="F150" s="232" t="s">
        <v>2640</v>
      </c>
      <c r="G150" s="233" t="s">
        <v>449</v>
      </c>
      <c r="H150" s="234">
        <v>2</v>
      </c>
      <c r="I150" s="235"/>
      <c r="J150" s="236">
        <f>ROUND(I150*H150,2)</f>
        <v>0</v>
      </c>
      <c r="K150" s="232" t="s">
        <v>401</v>
      </c>
      <c r="L150" s="46"/>
      <c r="M150" s="237" t="s">
        <v>21</v>
      </c>
      <c r="N150" s="238" t="s">
        <v>46</v>
      </c>
      <c r="O150" s="86"/>
      <c r="P150" s="239">
        <f>O150*H150</f>
        <v>0</v>
      </c>
      <c r="Q150" s="239">
        <v>0</v>
      </c>
      <c r="R150" s="239">
        <f>Q150*H150</f>
        <v>0</v>
      </c>
      <c r="S150" s="239">
        <v>0</v>
      </c>
      <c r="T150" s="240">
        <f>S150*H150</f>
        <v>0</v>
      </c>
      <c r="U150" s="40"/>
      <c r="V150" s="40"/>
      <c r="W150" s="40"/>
      <c r="X150" s="40"/>
      <c r="Y150" s="40"/>
      <c r="Z150" s="40"/>
      <c r="AA150" s="40"/>
      <c r="AB150" s="40"/>
      <c r="AC150" s="40"/>
      <c r="AD150" s="40"/>
      <c r="AE150" s="40"/>
      <c r="AR150" s="241" t="s">
        <v>266</v>
      </c>
      <c r="AT150" s="241" t="s">
        <v>261</v>
      </c>
      <c r="AU150" s="241" t="s">
        <v>81</v>
      </c>
      <c r="AY150" s="19" t="s">
        <v>259</v>
      </c>
      <c r="BE150" s="242">
        <f>IF(N150="základní",J150,0)</f>
        <v>0</v>
      </c>
      <c r="BF150" s="242">
        <f>IF(N150="snížená",J150,0)</f>
        <v>0</v>
      </c>
      <c r="BG150" s="242">
        <f>IF(N150="zákl. přenesená",J150,0)</f>
        <v>0</v>
      </c>
      <c r="BH150" s="242">
        <f>IF(N150="sníž. přenesená",J150,0)</f>
        <v>0</v>
      </c>
      <c r="BI150" s="242">
        <f>IF(N150="nulová",J150,0)</f>
        <v>0</v>
      </c>
      <c r="BJ150" s="19" t="s">
        <v>83</v>
      </c>
      <c r="BK150" s="242">
        <f>ROUND(I150*H150,2)</f>
        <v>0</v>
      </c>
      <c r="BL150" s="19" t="s">
        <v>266</v>
      </c>
      <c r="BM150" s="241" t="s">
        <v>845</v>
      </c>
    </row>
    <row r="151" s="2" customFormat="1" ht="16.5" customHeight="1">
      <c r="A151" s="40"/>
      <c r="B151" s="41"/>
      <c r="C151" s="230" t="s">
        <v>534</v>
      </c>
      <c r="D151" s="230" t="s">
        <v>261</v>
      </c>
      <c r="E151" s="231" t="s">
        <v>2641</v>
      </c>
      <c r="F151" s="232" t="s">
        <v>2642</v>
      </c>
      <c r="G151" s="233" t="s">
        <v>1716</v>
      </c>
      <c r="H151" s="234">
        <v>2</v>
      </c>
      <c r="I151" s="235"/>
      <c r="J151" s="236">
        <f>ROUND(I151*H151,2)</f>
        <v>0</v>
      </c>
      <c r="K151" s="232" t="s">
        <v>401</v>
      </c>
      <c r="L151" s="46"/>
      <c r="M151" s="237" t="s">
        <v>21</v>
      </c>
      <c r="N151" s="238" t="s">
        <v>46</v>
      </c>
      <c r="O151" s="86"/>
      <c r="P151" s="239">
        <f>O151*H151</f>
        <v>0</v>
      </c>
      <c r="Q151" s="239">
        <v>0</v>
      </c>
      <c r="R151" s="239">
        <f>Q151*H151</f>
        <v>0</v>
      </c>
      <c r="S151" s="239">
        <v>0</v>
      </c>
      <c r="T151" s="240">
        <f>S151*H151</f>
        <v>0</v>
      </c>
      <c r="U151" s="40"/>
      <c r="V151" s="40"/>
      <c r="W151" s="40"/>
      <c r="X151" s="40"/>
      <c r="Y151" s="40"/>
      <c r="Z151" s="40"/>
      <c r="AA151" s="40"/>
      <c r="AB151" s="40"/>
      <c r="AC151" s="40"/>
      <c r="AD151" s="40"/>
      <c r="AE151" s="40"/>
      <c r="AR151" s="241" t="s">
        <v>266</v>
      </c>
      <c r="AT151" s="241" t="s">
        <v>261</v>
      </c>
      <c r="AU151" s="241" t="s">
        <v>81</v>
      </c>
      <c r="AY151" s="19" t="s">
        <v>259</v>
      </c>
      <c r="BE151" s="242">
        <f>IF(N151="základní",J151,0)</f>
        <v>0</v>
      </c>
      <c r="BF151" s="242">
        <f>IF(N151="snížená",J151,0)</f>
        <v>0</v>
      </c>
      <c r="BG151" s="242">
        <f>IF(N151="zákl. přenesená",J151,0)</f>
        <v>0</v>
      </c>
      <c r="BH151" s="242">
        <f>IF(N151="sníž. přenesená",J151,0)</f>
        <v>0</v>
      </c>
      <c r="BI151" s="242">
        <f>IF(N151="nulová",J151,0)</f>
        <v>0</v>
      </c>
      <c r="BJ151" s="19" t="s">
        <v>83</v>
      </c>
      <c r="BK151" s="242">
        <f>ROUND(I151*H151,2)</f>
        <v>0</v>
      </c>
      <c r="BL151" s="19" t="s">
        <v>266</v>
      </c>
      <c r="BM151" s="241" t="s">
        <v>856</v>
      </c>
    </row>
    <row r="152" s="2" customFormat="1" ht="16.5" customHeight="1">
      <c r="A152" s="40"/>
      <c r="B152" s="41"/>
      <c r="C152" s="230" t="s">
        <v>538</v>
      </c>
      <c r="D152" s="230" t="s">
        <v>261</v>
      </c>
      <c r="E152" s="231" t="s">
        <v>2643</v>
      </c>
      <c r="F152" s="232" t="s">
        <v>2644</v>
      </c>
      <c r="G152" s="233" t="s">
        <v>449</v>
      </c>
      <c r="H152" s="234">
        <v>0.20000000000000001</v>
      </c>
      <c r="I152" s="235"/>
      <c r="J152" s="236">
        <f>ROUND(I152*H152,2)</f>
        <v>0</v>
      </c>
      <c r="K152" s="232" t="s">
        <v>401</v>
      </c>
      <c r="L152" s="46"/>
      <c r="M152" s="237" t="s">
        <v>21</v>
      </c>
      <c r="N152" s="238" t="s">
        <v>46</v>
      </c>
      <c r="O152" s="86"/>
      <c r="P152" s="239">
        <f>O152*H152</f>
        <v>0</v>
      </c>
      <c r="Q152" s="239">
        <v>0</v>
      </c>
      <c r="R152" s="239">
        <f>Q152*H152</f>
        <v>0</v>
      </c>
      <c r="S152" s="239">
        <v>0</v>
      </c>
      <c r="T152" s="240">
        <f>S152*H152</f>
        <v>0</v>
      </c>
      <c r="U152" s="40"/>
      <c r="V152" s="40"/>
      <c r="W152" s="40"/>
      <c r="X152" s="40"/>
      <c r="Y152" s="40"/>
      <c r="Z152" s="40"/>
      <c r="AA152" s="40"/>
      <c r="AB152" s="40"/>
      <c r="AC152" s="40"/>
      <c r="AD152" s="40"/>
      <c r="AE152" s="40"/>
      <c r="AR152" s="241" t="s">
        <v>266</v>
      </c>
      <c r="AT152" s="241" t="s">
        <v>261</v>
      </c>
      <c r="AU152" s="241" t="s">
        <v>81</v>
      </c>
      <c r="AY152" s="19" t="s">
        <v>259</v>
      </c>
      <c r="BE152" s="242">
        <f>IF(N152="základní",J152,0)</f>
        <v>0</v>
      </c>
      <c r="BF152" s="242">
        <f>IF(N152="snížená",J152,0)</f>
        <v>0</v>
      </c>
      <c r="BG152" s="242">
        <f>IF(N152="zákl. přenesená",J152,0)</f>
        <v>0</v>
      </c>
      <c r="BH152" s="242">
        <f>IF(N152="sníž. přenesená",J152,0)</f>
        <v>0</v>
      </c>
      <c r="BI152" s="242">
        <f>IF(N152="nulová",J152,0)</f>
        <v>0</v>
      </c>
      <c r="BJ152" s="19" t="s">
        <v>83</v>
      </c>
      <c r="BK152" s="242">
        <f>ROUND(I152*H152,2)</f>
        <v>0</v>
      </c>
      <c r="BL152" s="19" t="s">
        <v>266</v>
      </c>
      <c r="BM152" s="241" t="s">
        <v>866</v>
      </c>
    </row>
    <row r="153" s="12" customFormat="1" ht="25.92" customHeight="1">
      <c r="A153" s="12"/>
      <c r="B153" s="214"/>
      <c r="C153" s="215"/>
      <c r="D153" s="216" t="s">
        <v>73</v>
      </c>
      <c r="E153" s="217" t="s">
        <v>2655</v>
      </c>
      <c r="F153" s="217" t="s">
        <v>2656</v>
      </c>
      <c r="G153" s="215"/>
      <c r="H153" s="215"/>
      <c r="I153" s="218"/>
      <c r="J153" s="219">
        <f>BK153</f>
        <v>0</v>
      </c>
      <c r="K153" s="215"/>
      <c r="L153" s="220"/>
      <c r="M153" s="221"/>
      <c r="N153" s="222"/>
      <c r="O153" s="222"/>
      <c r="P153" s="223">
        <f>SUM(P154:P155)</f>
        <v>0</v>
      </c>
      <c r="Q153" s="222"/>
      <c r="R153" s="223">
        <f>SUM(R154:R155)</f>
        <v>0</v>
      </c>
      <c r="S153" s="222"/>
      <c r="T153" s="224">
        <f>SUM(T154:T155)</f>
        <v>0</v>
      </c>
      <c r="U153" s="12"/>
      <c r="V153" s="12"/>
      <c r="W153" s="12"/>
      <c r="X153" s="12"/>
      <c r="Y153" s="12"/>
      <c r="Z153" s="12"/>
      <c r="AA153" s="12"/>
      <c r="AB153" s="12"/>
      <c r="AC153" s="12"/>
      <c r="AD153" s="12"/>
      <c r="AE153" s="12"/>
      <c r="AR153" s="225" t="s">
        <v>81</v>
      </c>
      <c r="AT153" s="226" t="s">
        <v>73</v>
      </c>
      <c r="AU153" s="226" t="s">
        <v>74</v>
      </c>
      <c r="AY153" s="225" t="s">
        <v>259</v>
      </c>
      <c r="BK153" s="227">
        <f>SUM(BK154:BK155)</f>
        <v>0</v>
      </c>
    </row>
    <row r="154" s="2" customFormat="1" ht="16.5" customHeight="1">
      <c r="A154" s="40"/>
      <c r="B154" s="41"/>
      <c r="C154" s="230" t="s">
        <v>547</v>
      </c>
      <c r="D154" s="230" t="s">
        <v>261</v>
      </c>
      <c r="E154" s="231" t="s">
        <v>2532</v>
      </c>
      <c r="F154" s="232" t="s">
        <v>2533</v>
      </c>
      <c r="G154" s="233" t="s">
        <v>2534</v>
      </c>
      <c r="H154" s="310"/>
      <c r="I154" s="235"/>
      <c r="J154" s="236">
        <f>ROUND(I154*H154,2)</f>
        <v>0</v>
      </c>
      <c r="K154" s="232" t="s">
        <v>401</v>
      </c>
      <c r="L154" s="46"/>
      <c r="M154" s="237" t="s">
        <v>21</v>
      </c>
      <c r="N154" s="238" t="s">
        <v>46</v>
      </c>
      <c r="O154" s="86"/>
      <c r="P154" s="239">
        <f>O154*H154</f>
        <v>0</v>
      </c>
      <c r="Q154" s="239">
        <v>0</v>
      </c>
      <c r="R154" s="239">
        <f>Q154*H154</f>
        <v>0</v>
      </c>
      <c r="S154" s="239">
        <v>0</v>
      </c>
      <c r="T154" s="240">
        <f>S154*H154</f>
        <v>0</v>
      </c>
      <c r="U154" s="40"/>
      <c r="V154" s="40"/>
      <c r="W154" s="40"/>
      <c r="X154" s="40"/>
      <c r="Y154" s="40"/>
      <c r="Z154" s="40"/>
      <c r="AA154" s="40"/>
      <c r="AB154" s="40"/>
      <c r="AC154" s="40"/>
      <c r="AD154" s="40"/>
      <c r="AE154" s="40"/>
      <c r="AR154" s="241" t="s">
        <v>266</v>
      </c>
      <c r="AT154" s="241" t="s">
        <v>261</v>
      </c>
      <c r="AU154" s="241" t="s">
        <v>81</v>
      </c>
      <c r="AY154" s="19" t="s">
        <v>259</v>
      </c>
      <c r="BE154" s="242">
        <f>IF(N154="základní",J154,0)</f>
        <v>0</v>
      </c>
      <c r="BF154" s="242">
        <f>IF(N154="snížená",J154,0)</f>
        <v>0</v>
      </c>
      <c r="BG154" s="242">
        <f>IF(N154="zákl. přenesená",J154,0)</f>
        <v>0</v>
      </c>
      <c r="BH154" s="242">
        <f>IF(N154="sníž. přenesená",J154,0)</f>
        <v>0</v>
      </c>
      <c r="BI154" s="242">
        <f>IF(N154="nulová",J154,0)</f>
        <v>0</v>
      </c>
      <c r="BJ154" s="19" t="s">
        <v>83</v>
      </c>
      <c r="BK154" s="242">
        <f>ROUND(I154*H154,2)</f>
        <v>0</v>
      </c>
      <c r="BL154" s="19" t="s">
        <v>266</v>
      </c>
      <c r="BM154" s="241" t="s">
        <v>877</v>
      </c>
    </row>
    <row r="155" s="2" customFormat="1" ht="16.5" customHeight="1">
      <c r="A155" s="40"/>
      <c r="B155" s="41"/>
      <c r="C155" s="230" t="s">
        <v>553</v>
      </c>
      <c r="D155" s="230" t="s">
        <v>261</v>
      </c>
      <c r="E155" s="231" t="s">
        <v>2535</v>
      </c>
      <c r="F155" s="232" t="s">
        <v>2536</v>
      </c>
      <c r="G155" s="233" t="s">
        <v>2534</v>
      </c>
      <c r="H155" s="310"/>
      <c r="I155" s="235"/>
      <c r="J155" s="236">
        <f>ROUND(I155*H155,2)</f>
        <v>0</v>
      </c>
      <c r="K155" s="232" t="s">
        <v>401</v>
      </c>
      <c r="L155" s="46"/>
      <c r="M155" s="306" t="s">
        <v>21</v>
      </c>
      <c r="N155" s="307" t="s">
        <v>46</v>
      </c>
      <c r="O155" s="303"/>
      <c r="P155" s="308">
        <f>O155*H155</f>
        <v>0</v>
      </c>
      <c r="Q155" s="308">
        <v>0</v>
      </c>
      <c r="R155" s="308">
        <f>Q155*H155</f>
        <v>0</v>
      </c>
      <c r="S155" s="308">
        <v>0</v>
      </c>
      <c r="T155" s="309">
        <f>S155*H155</f>
        <v>0</v>
      </c>
      <c r="U155" s="40"/>
      <c r="V155" s="40"/>
      <c r="W155" s="40"/>
      <c r="X155" s="40"/>
      <c r="Y155" s="40"/>
      <c r="Z155" s="40"/>
      <c r="AA155" s="40"/>
      <c r="AB155" s="40"/>
      <c r="AC155" s="40"/>
      <c r="AD155" s="40"/>
      <c r="AE155" s="40"/>
      <c r="AR155" s="241" t="s">
        <v>266</v>
      </c>
      <c r="AT155" s="241" t="s">
        <v>261</v>
      </c>
      <c r="AU155" s="241" t="s">
        <v>81</v>
      </c>
      <c r="AY155" s="19" t="s">
        <v>259</v>
      </c>
      <c r="BE155" s="242">
        <f>IF(N155="základní",J155,0)</f>
        <v>0</v>
      </c>
      <c r="BF155" s="242">
        <f>IF(N155="snížená",J155,0)</f>
        <v>0</v>
      </c>
      <c r="BG155" s="242">
        <f>IF(N155="zákl. přenesená",J155,0)</f>
        <v>0</v>
      </c>
      <c r="BH155" s="242">
        <f>IF(N155="sníž. přenesená",J155,0)</f>
        <v>0</v>
      </c>
      <c r="BI155" s="242">
        <f>IF(N155="nulová",J155,0)</f>
        <v>0</v>
      </c>
      <c r="BJ155" s="19" t="s">
        <v>83</v>
      </c>
      <c r="BK155" s="242">
        <f>ROUND(I155*H155,2)</f>
        <v>0</v>
      </c>
      <c r="BL155" s="19" t="s">
        <v>266</v>
      </c>
      <c r="BM155" s="241" t="s">
        <v>892</v>
      </c>
    </row>
    <row r="156" s="2" customFormat="1" ht="6.96" customHeight="1">
      <c r="A156" s="40"/>
      <c r="B156" s="61"/>
      <c r="C156" s="62"/>
      <c r="D156" s="62"/>
      <c r="E156" s="62"/>
      <c r="F156" s="62"/>
      <c r="G156" s="62"/>
      <c r="H156" s="62"/>
      <c r="I156" s="179"/>
      <c r="J156" s="62"/>
      <c r="K156" s="62"/>
      <c r="L156" s="46"/>
      <c r="M156" s="40"/>
      <c r="O156" s="40"/>
      <c r="P156" s="40"/>
      <c r="Q156" s="40"/>
      <c r="R156" s="40"/>
      <c r="S156" s="40"/>
      <c r="T156" s="40"/>
      <c r="U156" s="40"/>
      <c r="V156" s="40"/>
      <c r="W156" s="40"/>
      <c r="X156" s="40"/>
      <c r="Y156" s="40"/>
      <c r="Z156" s="40"/>
      <c r="AA156" s="40"/>
      <c r="AB156" s="40"/>
      <c r="AC156" s="40"/>
      <c r="AD156" s="40"/>
      <c r="AE156" s="40"/>
    </row>
  </sheetData>
  <sheetProtection sheet="1" autoFilter="0" formatColumns="0" formatRows="0" objects="1" scenarios="1" spinCount="100000" saltValue="17qDH5tRJirR5gH+j9d2aOcrNVr3acdmEEZ5W6egWLY9fo5sTPkrXu0tW9Rrnui5cDjKwQpmyyQrjS9TyTjCRA==" hashValue="Cyyh8gxWtQ2cb0japXuXuCtk6SCNKClzX8h+z8zHRi38BMYM1td/lqnu/y+FnhGTLS/iNpeFN83u63wMkMqM+A==" algorithmName="SHA-512" password="CC35"/>
  <autoFilter ref="C95:K155"/>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DESKTOP-H7C6RGB\Uzivatel</dc:creator>
  <cp:lastModifiedBy>DESKTOP-H7C6RGB\Uzivatel</cp:lastModifiedBy>
  <dcterms:created xsi:type="dcterms:W3CDTF">2020-06-16T06:49:45Z</dcterms:created>
  <dcterms:modified xsi:type="dcterms:W3CDTF">2020-06-16T06:50:29Z</dcterms:modified>
</cp:coreProperties>
</file>