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02_Farnosti\Brno_svJakub\Kostel\2021-2028_IROP 2\05_Vyberove_rizeni\05_VŘ_sanktusník\03_k vyhlášení\"/>
    </mc:Choice>
  </mc:AlternateContent>
  <xr:revisionPtr revIDLastSave="0" documentId="8_{6ABBA239-5B11-46C3-A7FE-C89A0F4632D3}" xr6:coauthVersionLast="36" xr6:coauthVersionMax="36" xr10:uidLastSave="{00000000-0000-0000-0000-000000000000}"/>
  <bookViews>
    <workbookView xWindow="2868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RN VRN Naklady" sheetId="12" r:id="rId4"/>
    <sheet name="D.1.1.C D.1.1.C.1 Pol" sheetId="13" r:id="rId5"/>
    <sheet name="D.1.1.C D.1.1.C.3 Pol" sheetId="14" r:id="rId6"/>
    <sheet name="D.1.4 D.1.4.H Pol" sheetId="15" r:id="rId7"/>
    <sheet name="D.2 D.2.1 Pol" sheetId="16" r:id="rId8"/>
  </sheets>
  <externalReferences>
    <externalReference r:id="rId9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'D.1.1.C D.1.1.C.1 Pol'!$1:$7</definedName>
    <definedName name="_xlnm.Print_Titles" localSheetId="5">'D.1.1.C D.1.1.C.3 Pol'!$1:$7</definedName>
    <definedName name="_xlnm.Print_Titles" localSheetId="6">'D.1.4 D.1.4.H Pol'!$1:$7</definedName>
    <definedName name="_xlnm.Print_Titles" localSheetId="7">'D.2 D.2.1 Pol'!$1:$7</definedName>
    <definedName name="_xlnm.Print_Titles" localSheetId="3">'VRN VRN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'D.1.1.C D.1.1.C.1 Pol'!$A$1:$Y$217</definedName>
    <definedName name="_xlnm.Print_Area" localSheetId="5">'D.1.1.C D.1.1.C.3 Pol'!$A$1:$Y$19</definedName>
    <definedName name="_xlnm.Print_Area" localSheetId="6">'D.1.4 D.1.4.H Pol'!$A$1:$Y$20</definedName>
    <definedName name="_xlnm.Print_Area" localSheetId="7">'D.2 D.2.1 Pol'!$A$1:$Y$68</definedName>
    <definedName name="_xlnm.Print_Area" localSheetId="1">Stavba!$A$1:$J$86</definedName>
    <definedName name="_xlnm.Print_Area" localSheetId="3">'VRN VRN Naklady'!$A$1:$Y$25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5" i="1" l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H40" i="1" s="1"/>
  <c r="I40" i="1" s="1"/>
  <c r="G39" i="1"/>
  <c r="F39" i="1"/>
  <c r="G67" i="16"/>
  <c r="G9" i="16"/>
  <c r="I9" i="16"/>
  <c r="I8" i="16" s="1"/>
  <c r="K9" i="16"/>
  <c r="K8" i="16" s="1"/>
  <c r="M9" i="16"/>
  <c r="O9" i="16"/>
  <c r="Q9" i="16"/>
  <c r="V9" i="16"/>
  <c r="V8" i="16" s="1"/>
  <c r="G12" i="16"/>
  <c r="G8" i="16" s="1"/>
  <c r="I12" i="16"/>
  <c r="K12" i="16"/>
  <c r="M12" i="16"/>
  <c r="O12" i="16"/>
  <c r="O8" i="16" s="1"/>
  <c r="Q12" i="16"/>
  <c r="V12" i="16"/>
  <c r="G13" i="16"/>
  <c r="M13" i="16" s="1"/>
  <c r="I13" i="16"/>
  <c r="K13" i="16"/>
  <c r="O13" i="16"/>
  <c r="Q13" i="16"/>
  <c r="Q8" i="16" s="1"/>
  <c r="V13" i="16"/>
  <c r="G15" i="16"/>
  <c r="M15" i="16" s="1"/>
  <c r="I15" i="16"/>
  <c r="K15" i="16"/>
  <c r="O15" i="16"/>
  <c r="Q15" i="16"/>
  <c r="V15" i="16"/>
  <c r="G16" i="16"/>
  <c r="I16" i="16"/>
  <c r="K16" i="16"/>
  <c r="M16" i="16"/>
  <c r="O16" i="16"/>
  <c r="Q16" i="16"/>
  <c r="V16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4" i="16"/>
  <c r="M24" i="16" s="1"/>
  <c r="I24" i="16"/>
  <c r="I22" i="16" s="1"/>
  <c r="K24" i="16"/>
  <c r="O24" i="16"/>
  <c r="Q24" i="16"/>
  <c r="Q22" i="16" s="1"/>
  <c r="V24" i="16"/>
  <c r="G27" i="16"/>
  <c r="M27" i="16" s="1"/>
  <c r="I27" i="16"/>
  <c r="K27" i="16"/>
  <c r="K22" i="16" s="1"/>
  <c r="O27" i="16"/>
  <c r="Q27" i="16"/>
  <c r="V27" i="16"/>
  <c r="V22" i="16" s="1"/>
  <c r="G28" i="16"/>
  <c r="I28" i="16"/>
  <c r="K28" i="16"/>
  <c r="M28" i="16"/>
  <c r="O28" i="16"/>
  <c r="Q28" i="16"/>
  <c r="V28" i="16"/>
  <c r="G30" i="16"/>
  <c r="M30" i="16" s="1"/>
  <c r="I30" i="16"/>
  <c r="K30" i="16"/>
  <c r="O30" i="16"/>
  <c r="O22" i="16" s="1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K37" i="16"/>
  <c r="G38" i="16"/>
  <c r="I38" i="16"/>
  <c r="K38" i="16"/>
  <c r="M38" i="16"/>
  <c r="O38" i="16"/>
  <c r="Q38" i="16"/>
  <c r="V38" i="16"/>
  <c r="G41" i="16"/>
  <c r="G37" i="16" s="1"/>
  <c r="I41" i="16"/>
  <c r="K41" i="16"/>
  <c r="O41" i="16"/>
  <c r="O37" i="16" s="1"/>
  <c r="Q41" i="16"/>
  <c r="V41" i="16"/>
  <c r="G42" i="16"/>
  <c r="M42" i="16" s="1"/>
  <c r="I42" i="16"/>
  <c r="I37" i="16" s="1"/>
  <c r="K42" i="16"/>
  <c r="O42" i="16"/>
  <c r="Q42" i="16"/>
  <c r="Q37" i="16" s="1"/>
  <c r="V42" i="16"/>
  <c r="G44" i="16"/>
  <c r="M44" i="16" s="1"/>
  <c r="I44" i="16"/>
  <c r="K44" i="16"/>
  <c r="O44" i="16"/>
  <c r="Q44" i="16"/>
  <c r="V44" i="16"/>
  <c r="V37" i="16" s="1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I47" i="16"/>
  <c r="G48" i="16"/>
  <c r="M48" i="16" s="1"/>
  <c r="I48" i="16"/>
  <c r="K48" i="16"/>
  <c r="K47" i="16" s="1"/>
  <c r="O48" i="16"/>
  <c r="Q48" i="16"/>
  <c r="V48" i="16"/>
  <c r="V47" i="16" s="1"/>
  <c r="G49" i="16"/>
  <c r="I49" i="16"/>
  <c r="K49" i="16"/>
  <c r="M49" i="16"/>
  <c r="O49" i="16"/>
  <c r="Q49" i="16"/>
  <c r="V49" i="16"/>
  <c r="G50" i="16"/>
  <c r="G47" i="16" s="1"/>
  <c r="I50" i="16"/>
  <c r="K50" i="16"/>
  <c r="O50" i="16"/>
  <c r="O47" i="16" s="1"/>
  <c r="Q50" i="16"/>
  <c r="V50" i="16"/>
  <c r="G55" i="16"/>
  <c r="M55" i="16" s="1"/>
  <c r="I55" i="16"/>
  <c r="K55" i="16"/>
  <c r="O55" i="16"/>
  <c r="Q55" i="16"/>
  <c r="Q47" i="16" s="1"/>
  <c r="V55" i="16"/>
  <c r="V57" i="16"/>
  <c r="G58" i="16"/>
  <c r="I58" i="16"/>
  <c r="K58" i="16"/>
  <c r="M58" i="16"/>
  <c r="O58" i="16"/>
  <c r="Q58" i="16"/>
  <c r="V58" i="16"/>
  <c r="G59" i="16"/>
  <c r="G57" i="16" s="1"/>
  <c r="I59" i="16"/>
  <c r="K59" i="16"/>
  <c r="O59" i="16"/>
  <c r="O57" i="16" s="1"/>
  <c r="Q59" i="16"/>
  <c r="V59" i="16"/>
  <c r="G60" i="16"/>
  <c r="M60" i="16" s="1"/>
  <c r="I60" i="16"/>
  <c r="I57" i="16" s="1"/>
  <c r="K60" i="16"/>
  <c r="O60" i="16"/>
  <c r="Q60" i="16"/>
  <c r="Q57" i="16" s="1"/>
  <c r="V60" i="16"/>
  <c r="G62" i="16"/>
  <c r="M62" i="16" s="1"/>
  <c r="I62" i="16"/>
  <c r="K62" i="16"/>
  <c r="K57" i="16" s="1"/>
  <c r="O62" i="16"/>
  <c r="Q62" i="16"/>
  <c r="V62" i="16"/>
  <c r="G64" i="16"/>
  <c r="I64" i="16"/>
  <c r="K64" i="16"/>
  <c r="M64" i="16"/>
  <c r="O64" i="16"/>
  <c r="Q64" i="16"/>
  <c r="V64" i="16"/>
  <c r="AE67" i="16"/>
  <c r="G19" i="15"/>
  <c r="G8" i="15"/>
  <c r="K8" i="15"/>
  <c r="G9" i="15"/>
  <c r="I9" i="15"/>
  <c r="I8" i="15" s="1"/>
  <c r="K9" i="15"/>
  <c r="M9" i="15"/>
  <c r="M8" i="15" s="1"/>
  <c r="O9" i="15"/>
  <c r="Q9" i="15"/>
  <c r="Q8" i="15" s="1"/>
  <c r="V9" i="15"/>
  <c r="G17" i="15"/>
  <c r="M17" i="15" s="1"/>
  <c r="I17" i="15"/>
  <c r="K17" i="15"/>
  <c r="O17" i="15"/>
  <c r="O8" i="15" s="1"/>
  <c r="Q17" i="15"/>
  <c r="V17" i="15"/>
  <c r="V8" i="15" s="1"/>
  <c r="AE19" i="15"/>
  <c r="AF19" i="15"/>
  <c r="G18" i="14"/>
  <c r="G8" i="14"/>
  <c r="G9" i="14"/>
  <c r="AF18" i="14" s="1"/>
  <c r="I9" i="14"/>
  <c r="I8" i="14" s="1"/>
  <c r="K9" i="14"/>
  <c r="K8" i="14" s="1"/>
  <c r="M9" i="14"/>
  <c r="M8" i="14" s="1"/>
  <c r="O9" i="14"/>
  <c r="Q9" i="14"/>
  <c r="Q8" i="14" s="1"/>
  <c r="V9" i="14"/>
  <c r="V8" i="14" s="1"/>
  <c r="G10" i="14"/>
  <c r="I10" i="14"/>
  <c r="K10" i="14"/>
  <c r="M10" i="14"/>
  <c r="O10" i="14"/>
  <c r="O8" i="14" s="1"/>
  <c r="Q10" i="14"/>
  <c r="V10" i="14"/>
  <c r="G15" i="14"/>
  <c r="I15" i="14"/>
  <c r="K15" i="14"/>
  <c r="M15" i="14"/>
  <c r="O15" i="14"/>
  <c r="Q15" i="14"/>
  <c r="V15" i="14"/>
  <c r="AE18" i="14"/>
  <c r="G216" i="13"/>
  <c r="BA192" i="13"/>
  <c r="BA178" i="13"/>
  <c r="BA33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I10" i="13" s="1"/>
  <c r="K11" i="13"/>
  <c r="M11" i="13"/>
  <c r="O11" i="13"/>
  <c r="O10" i="13" s="1"/>
  <c r="Q11" i="13"/>
  <c r="Q10" i="13" s="1"/>
  <c r="V11" i="13"/>
  <c r="G14" i="13"/>
  <c r="M14" i="13" s="1"/>
  <c r="I14" i="13"/>
  <c r="K14" i="13"/>
  <c r="K10" i="13" s="1"/>
  <c r="O14" i="13"/>
  <c r="Q14" i="13"/>
  <c r="V14" i="13"/>
  <c r="G16" i="13"/>
  <c r="I16" i="13"/>
  <c r="K16" i="13"/>
  <c r="M16" i="13"/>
  <c r="O16" i="13"/>
  <c r="Q16" i="13"/>
  <c r="V16" i="13"/>
  <c r="G18" i="13"/>
  <c r="M18" i="13" s="1"/>
  <c r="I18" i="13"/>
  <c r="K18" i="13"/>
  <c r="O18" i="13"/>
  <c r="Q18" i="13"/>
  <c r="V18" i="13"/>
  <c r="V10" i="13" s="1"/>
  <c r="G20" i="13"/>
  <c r="I20" i="13"/>
  <c r="K20" i="13"/>
  <c r="M20" i="13"/>
  <c r="O20" i="13"/>
  <c r="Q20" i="13"/>
  <c r="V20" i="13"/>
  <c r="G21" i="13"/>
  <c r="G10" i="13" s="1"/>
  <c r="I21" i="13"/>
  <c r="K21" i="13"/>
  <c r="O21" i="13"/>
  <c r="Q21" i="13"/>
  <c r="V21" i="13"/>
  <c r="I30" i="13"/>
  <c r="Q30" i="13"/>
  <c r="G31" i="13"/>
  <c r="G30" i="13" s="1"/>
  <c r="I31" i="13"/>
  <c r="K31" i="13"/>
  <c r="K30" i="13" s="1"/>
  <c r="O31" i="13"/>
  <c r="O30" i="13" s="1"/>
  <c r="Q31" i="13"/>
  <c r="V31" i="13"/>
  <c r="V30" i="13" s="1"/>
  <c r="G34" i="13"/>
  <c r="I34" i="13"/>
  <c r="M34" i="13"/>
  <c r="G35" i="13"/>
  <c r="I35" i="13"/>
  <c r="K35" i="13"/>
  <c r="K34" i="13" s="1"/>
  <c r="M35" i="13"/>
  <c r="O35" i="13"/>
  <c r="O34" i="13" s="1"/>
  <c r="Q35" i="13"/>
  <c r="Q34" i="13" s="1"/>
  <c r="V35" i="13"/>
  <c r="V34" i="13" s="1"/>
  <c r="G37" i="13"/>
  <c r="G38" i="13"/>
  <c r="I38" i="13"/>
  <c r="I37" i="13" s="1"/>
  <c r="K38" i="13"/>
  <c r="M38" i="13"/>
  <c r="O38" i="13"/>
  <c r="O37" i="13" s="1"/>
  <c r="Q38" i="13"/>
  <c r="V38" i="13"/>
  <c r="V37" i="13" s="1"/>
  <c r="G39" i="13"/>
  <c r="I39" i="13"/>
  <c r="K39" i="13"/>
  <c r="K37" i="13" s="1"/>
  <c r="M39" i="13"/>
  <c r="O39" i="13"/>
  <c r="Q39" i="13"/>
  <c r="Q37" i="13" s="1"/>
  <c r="V39" i="13"/>
  <c r="G40" i="13"/>
  <c r="I40" i="13"/>
  <c r="K40" i="13"/>
  <c r="M40" i="13"/>
  <c r="M37" i="13" s="1"/>
  <c r="O40" i="13"/>
  <c r="Q40" i="13"/>
  <c r="V40" i="13"/>
  <c r="G44" i="13"/>
  <c r="M44" i="13" s="1"/>
  <c r="I44" i="13"/>
  <c r="K44" i="13"/>
  <c r="O44" i="13"/>
  <c r="Q44" i="13"/>
  <c r="V44" i="13"/>
  <c r="G46" i="13"/>
  <c r="M46" i="13" s="1"/>
  <c r="I46" i="13"/>
  <c r="K46" i="13"/>
  <c r="O46" i="13"/>
  <c r="Q46" i="13"/>
  <c r="V46" i="13"/>
  <c r="G49" i="13"/>
  <c r="I49" i="13"/>
  <c r="K49" i="13"/>
  <c r="K48" i="13" s="1"/>
  <c r="M49" i="13"/>
  <c r="O49" i="13"/>
  <c r="O48" i="13" s="1"/>
  <c r="Q49" i="13"/>
  <c r="Q48" i="13" s="1"/>
  <c r="V49" i="13"/>
  <c r="G53" i="13"/>
  <c r="G48" i="13" s="1"/>
  <c r="I53" i="13"/>
  <c r="K53" i="13"/>
  <c r="O53" i="13"/>
  <c r="Q53" i="13"/>
  <c r="V53" i="13"/>
  <c r="G55" i="13"/>
  <c r="I55" i="13"/>
  <c r="I48" i="13" s="1"/>
  <c r="K55" i="13"/>
  <c r="M55" i="13"/>
  <c r="O55" i="13"/>
  <c r="Q55" i="13"/>
  <c r="V55" i="13"/>
  <c r="G57" i="13"/>
  <c r="I57" i="13"/>
  <c r="K57" i="13"/>
  <c r="M57" i="13"/>
  <c r="O57" i="13"/>
  <c r="Q57" i="13"/>
  <c r="V57" i="13"/>
  <c r="G58" i="13"/>
  <c r="I58" i="13"/>
  <c r="K58" i="13"/>
  <c r="M58" i="13"/>
  <c r="O58" i="13"/>
  <c r="Q58" i="13"/>
  <c r="V58" i="13"/>
  <c r="G59" i="13"/>
  <c r="M59" i="13" s="1"/>
  <c r="I59" i="13"/>
  <c r="K59" i="13"/>
  <c r="O59" i="13"/>
  <c r="Q59" i="13"/>
  <c r="V59" i="13"/>
  <c r="G61" i="13"/>
  <c r="M61" i="13" s="1"/>
  <c r="I61" i="13"/>
  <c r="K61" i="13"/>
  <c r="O61" i="13"/>
  <c r="Q61" i="13"/>
  <c r="V61" i="13"/>
  <c r="G63" i="13"/>
  <c r="M63" i="13" s="1"/>
  <c r="I63" i="13"/>
  <c r="K63" i="13"/>
  <c r="O63" i="13"/>
  <c r="Q63" i="13"/>
  <c r="V63" i="13"/>
  <c r="V48" i="13" s="1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2" i="13"/>
  <c r="I72" i="13"/>
  <c r="K72" i="13"/>
  <c r="M72" i="13"/>
  <c r="O72" i="13"/>
  <c r="Q72" i="13"/>
  <c r="V72" i="13"/>
  <c r="G74" i="13"/>
  <c r="I74" i="13"/>
  <c r="K74" i="13"/>
  <c r="M74" i="13"/>
  <c r="O74" i="13"/>
  <c r="Q74" i="13"/>
  <c r="V74" i="13"/>
  <c r="G76" i="13"/>
  <c r="I76" i="13"/>
  <c r="K76" i="13"/>
  <c r="M76" i="13"/>
  <c r="O76" i="13"/>
  <c r="Q76" i="13"/>
  <c r="V76" i="13"/>
  <c r="G77" i="13"/>
  <c r="M77" i="13" s="1"/>
  <c r="I77" i="13"/>
  <c r="K77" i="13"/>
  <c r="O77" i="13"/>
  <c r="Q77" i="13"/>
  <c r="V77" i="13"/>
  <c r="G79" i="13"/>
  <c r="M79" i="13" s="1"/>
  <c r="I79" i="13"/>
  <c r="K79" i="13"/>
  <c r="O79" i="13"/>
  <c r="Q79" i="13"/>
  <c r="V79" i="13"/>
  <c r="G81" i="13"/>
  <c r="M81" i="13" s="1"/>
  <c r="I81" i="13"/>
  <c r="K81" i="13"/>
  <c r="O81" i="13"/>
  <c r="Q81" i="13"/>
  <c r="V81" i="13"/>
  <c r="G83" i="13"/>
  <c r="I83" i="13"/>
  <c r="K83" i="13"/>
  <c r="M83" i="13"/>
  <c r="O83" i="13"/>
  <c r="Q83" i="13"/>
  <c r="V83" i="13"/>
  <c r="G86" i="13"/>
  <c r="M86" i="13" s="1"/>
  <c r="I86" i="13"/>
  <c r="K86" i="13"/>
  <c r="O86" i="13"/>
  <c r="Q86" i="13"/>
  <c r="V86" i="13"/>
  <c r="G87" i="13"/>
  <c r="I87" i="13"/>
  <c r="K87" i="13"/>
  <c r="M87" i="13"/>
  <c r="O87" i="13"/>
  <c r="Q87" i="13"/>
  <c r="V87" i="13"/>
  <c r="G90" i="13"/>
  <c r="I90" i="13"/>
  <c r="K90" i="13"/>
  <c r="M90" i="13"/>
  <c r="O90" i="13"/>
  <c r="Q90" i="13"/>
  <c r="V90" i="13"/>
  <c r="G92" i="13"/>
  <c r="I92" i="13"/>
  <c r="K92" i="13"/>
  <c r="M92" i="13"/>
  <c r="O92" i="13"/>
  <c r="Q92" i="13"/>
  <c r="V92" i="13"/>
  <c r="G94" i="13"/>
  <c r="M94" i="13" s="1"/>
  <c r="I94" i="13"/>
  <c r="K94" i="13"/>
  <c r="O94" i="13"/>
  <c r="Q94" i="13"/>
  <c r="V94" i="13"/>
  <c r="G96" i="13"/>
  <c r="M96" i="13" s="1"/>
  <c r="I96" i="13"/>
  <c r="K96" i="13"/>
  <c r="O96" i="13"/>
  <c r="Q96" i="13"/>
  <c r="V96" i="13"/>
  <c r="G98" i="13"/>
  <c r="M98" i="13" s="1"/>
  <c r="I98" i="13"/>
  <c r="K98" i="13"/>
  <c r="O98" i="13"/>
  <c r="Q98" i="13"/>
  <c r="V98" i="13"/>
  <c r="G101" i="13"/>
  <c r="I101" i="13"/>
  <c r="K101" i="13"/>
  <c r="M101" i="13"/>
  <c r="O101" i="13"/>
  <c r="Q101" i="13"/>
  <c r="V101" i="13"/>
  <c r="G103" i="13"/>
  <c r="M103" i="13" s="1"/>
  <c r="I103" i="13"/>
  <c r="K103" i="13"/>
  <c r="O103" i="13"/>
  <c r="Q103" i="13"/>
  <c r="V103" i="13"/>
  <c r="G104" i="13"/>
  <c r="I104" i="13"/>
  <c r="K104" i="13"/>
  <c r="M104" i="13"/>
  <c r="O104" i="13"/>
  <c r="Q104" i="13"/>
  <c r="V104" i="13"/>
  <c r="G105" i="13"/>
  <c r="I105" i="13"/>
  <c r="K105" i="13"/>
  <c r="M105" i="13"/>
  <c r="O105" i="13"/>
  <c r="Q105" i="13"/>
  <c r="V105" i="13"/>
  <c r="G106" i="13"/>
  <c r="I106" i="13"/>
  <c r="K106" i="13"/>
  <c r="M106" i="13"/>
  <c r="O106" i="13"/>
  <c r="Q106" i="13"/>
  <c r="V106" i="13"/>
  <c r="G115" i="13"/>
  <c r="M115" i="13" s="1"/>
  <c r="I115" i="13"/>
  <c r="K115" i="13"/>
  <c r="O115" i="13"/>
  <c r="Q115" i="13"/>
  <c r="V115" i="13"/>
  <c r="G118" i="13"/>
  <c r="M118" i="13" s="1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22" i="13"/>
  <c r="I122" i="13"/>
  <c r="K122" i="13"/>
  <c r="M122" i="13"/>
  <c r="O122" i="13"/>
  <c r="Q122" i="13"/>
  <c r="V122" i="13"/>
  <c r="G124" i="13"/>
  <c r="I124" i="13"/>
  <c r="I123" i="13" s="1"/>
  <c r="K124" i="13"/>
  <c r="M124" i="13"/>
  <c r="O124" i="13"/>
  <c r="O123" i="13" s="1"/>
  <c r="Q124" i="13"/>
  <c r="V124" i="13"/>
  <c r="V123" i="13" s="1"/>
  <c r="G127" i="13"/>
  <c r="I127" i="13"/>
  <c r="K127" i="13"/>
  <c r="K123" i="13" s="1"/>
  <c r="M127" i="13"/>
  <c r="O127" i="13"/>
  <c r="Q127" i="13"/>
  <c r="Q123" i="13" s="1"/>
  <c r="V127" i="13"/>
  <c r="G132" i="13"/>
  <c r="I132" i="13"/>
  <c r="K132" i="13"/>
  <c r="M132" i="13"/>
  <c r="O132" i="13"/>
  <c r="Q132" i="13"/>
  <c r="V132" i="13"/>
  <c r="G133" i="13"/>
  <c r="M133" i="13" s="1"/>
  <c r="I133" i="13"/>
  <c r="K133" i="13"/>
  <c r="O133" i="13"/>
  <c r="Q133" i="13"/>
  <c r="V133" i="13"/>
  <c r="G135" i="13"/>
  <c r="M135" i="13" s="1"/>
  <c r="I135" i="13"/>
  <c r="K135" i="13"/>
  <c r="O135" i="13"/>
  <c r="Q135" i="13"/>
  <c r="V135" i="13"/>
  <c r="G136" i="13"/>
  <c r="M136" i="13" s="1"/>
  <c r="I136" i="13"/>
  <c r="K136" i="13"/>
  <c r="O136" i="13"/>
  <c r="Q136" i="13"/>
  <c r="V136" i="13"/>
  <c r="G137" i="13"/>
  <c r="M137" i="13" s="1"/>
  <c r="I137" i="13"/>
  <c r="K137" i="13"/>
  <c r="O137" i="13"/>
  <c r="Q137" i="13"/>
  <c r="V137" i="13"/>
  <c r="G139" i="13"/>
  <c r="M139" i="13" s="1"/>
  <c r="I139" i="13"/>
  <c r="K139" i="13"/>
  <c r="O139" i="13"/>
  <c r="Q139" i="13"/>
  <c r="V139" i="13"/>
  <c r="G140" i="13"/>
  <c r="I140" i="13"/>
  <c r="K140" i="13"/>
  <c r="M140" i="13"/>
  <c r="O140" i="13"/>
  <c r="Q140" i="13"/>
  <c r="V140" i="13"/>
  <c r="G141" i="13"/>
  <c r="I141" i="13"/>
  <c r="K141" i="13"/>
  <c r="M141" i="13"/>
  <c r="O141" i="13"/>
  <c r="Q141" i="13"/>
  <c r="V141" i="13"/>
  <c r="G146" i="13"/>
  <c r="I146" i="13"/>
  <c r="K146" i="13"/>
  <c r="M146" i="13"/>
  <c r="O146" i="13"/>
  <c r="Q146" i="13"/>
  <c r="V146" i="13"/>
  <c r="G153" i="13"/>
  <c r="M153" i="13" s="1"/>
  <c r="I153" i="13"/>
  <c r="K153" i="13"/>
  <c r="O153" i="13"/>
  <c r="Q153" i="13"/>
  <c r="V153" i="13"/>
  <c r="G155" i="13"/>
  <c r="M155" i="13" s="1"/>
  <c r="I155" i="13"/>
  <c r="K155" i="13"/>
  <c r="O155" i="13"/>
  <c r="Q155" i="13"/>
  <c r="V155" i="13"/>
  <c r="G157" i="13"/>
  <c r="V157" i="13"/>
  <c r="G158" i="13"/>
  <c r="M158" i="13" s="1"/>
  <c r="M157" i="13" s="1"/>
  <c r="I158" i="13"/>
  <c r="I157" i="13" s="1"/>
  <c r="K158" i="13"/>
  <c r="K157" i="13" s="1"/>
  <c r="O158" i="13"/>
  <c r="O157" i="13" s="1"/>
  <c r="Q158" i="13"/>
  <c r="Q157" i="13" s="1"/>
  <c r="V158" i="13"/>
  <c r="G159" i="13"/>
  <c r="K159" i="13"/>
  <c r="Q159" i="13"/>
  <c r="G160" i="13"/>
  <c r="I160" i="13"/>
  <c r="I159" i="13" s="1"/>
  <c r="K160" i="13"/>
  <c r="M160" i="13"/>
  <c r="M159" i="13" s="1"/>
  <c r="O160" i="13"/>
  <c r="O159" i="13" s="1"/>
  <c r="Q160" i="13"/>
  <c r="V160" i="13"/>
  <c r="V159" i="13" s="1"/>
  <c r="G164" i="13"/>
  <c r="I164" i="13"/>
  <c r="I163" i="13" s="1"/>
  <c r="K164" i="13"/>
  <c r="M164" i="13"/>
  <c r="O164" i="13"/>
  <c r="Q164" i="13"/>
  <c r="Q163" i="13" s="1"/>
  <c r="V164" i="13"/>
  <c r="V163" i="13" s="1"/>
  <c r="G165" i="13"/>
  <c r="I165" i="13"/>
  <c r="K165" i="13"/>
  <c r="M165" i="13"/>
  <c r="O165" i="13"/>
  <c r="O163" i="13" s="1"/>
  <c r="Q165" i="13"/>
  <c r="V165" i="13"/>
  <c r="G166" i="13"/>
  <c r="I166" i="13"/>
  <c r="K166" i="13"/>
  <c r="M166" i="13"/>
  <c r="O166" i="13"/>
  <c r="Q166" i="13"/>
  <c r="V166" i="13"/>
  <c r="G167" i="13"/>
  <c r="M167" i="13" s="1"/>
  <c r="I167" i="13"/>
  <c r="K167" i="13"/>
  <c r="O167" i="13"/>
  <c r="Q167" i="13"/>
  <c r="V167" i="13"/>
  <c r="G168" i="13"/>
  <c r="M168" i="13" s="1"/>
  <c r="I168" i="13"/>
  <c r="K168" i="13"/>
  <c r="O168" i="13"/>
  <c r="Q168" i="13"/>
  <c r="V168" i="13"/>
  <c r="G171" i="13"/>
  <c r="M171" i="13" s="1"/>
  <c r="I171" i="13"/>
  <c r="K171" i="13"/>
  <c r="O171" i="13"/>
  <c r="Q171" i="13"/>
  <c r="V171" i="13"/>
  <c r="G173" i="13"/>
  <c r="I173" i="13"/>
  <c r="K173" i="13"/>
  <c r="M173" i="13"/>
  <c r="O173" i="13"/>
  <c r="Q173" i="13"/>
  <c r="V173" i="13"/>
  <c r="G175" i="13"/>
  <c r="M175" i="13" s="1"/>
  <c r="I175" i="13"/>
  <c r="K175" i="13"/>
  <c r="K163" i="13" s="1"/>
  <c r="O175" i="13"/>
  <c r="Q175" i="13"/>
  <c r="V175" i="13"/>
  <c r="G177" i="13"/>
  <c r="I177" i="13"/>
  <c r="I176" i="13" s="1"/>
  <c r="K177" i="13"/>
  <c r="K176" i="13" s="1"/>
  <c r="M177" i="13"/>
  <c r="O177" i="13"/>
  <c r="O176" i="13" s="1"/>
  <c r="Q177" i="13"/>
  <c r="V177" i="13"/>
  <c r="V176" i="13" s="1"/>
  <c r="G183" i="13"/>
  <c r="I183" i="13"/>
  <c r="K183" i="13"/>
  <c r="M183" i="13"/>
  <c r="O183" i="13"/>
  <c r="Q183" i="13"/>
  <c r="Q176" i="13" s="1"/>
  <c r="V183" i="13"/>
  <c r="G191" i="13"/>
  <c r="I191" i="13"/>
  <c r="K191" i="13"/>
  <c r="M191" i="13"/>
  <c r="O191" i="13"/>
  <c r="Q191" i="13"/>
  <c r="V191" i="13"/>
  <c r="G195" i="13"/>
  <c r="M195" i="13" s="1"/>
  <c r="M176" i="13" s="1"/>
  <c r="I195" i="13"/>
  <c r="K195" i="13"/>
  <c r="O195" i="13"/>
  <c r="Q195" i="13"/>
  <c r="V195" i="13"/>
  <c r="G204" i="13"/>
  <c r="M204" i="13" s="1"/>
  <c r="I204" i="13"/>
  <c r="K204" i="13"/>
  <c r="O204" i="13"/>
  <c r="Q204" i="13"/>
  <c r="V204" i="13"/>
  <c r="G208" i="13"/>
  <c r="I208" i="13"/>
  <c r="K208" i="13"/>
  <c r="M208" i="13"/>
  <c r="O208" i="13"/>
  <c r="Q208" i="13"/>
  <c r="V208" i="13"/>
  <c r="G209" i="13"/>
  <c r="M209" i="13" s="1"/>
  <c r="I209" i="13"/>
  <c r="K209" i="13"/>
  <c r="O209" i="13"/>
  <c r="Q209" i="13"/>
  <c r="V209" i="13"/>
  <c r="G210" i="13"/>
  <c r="I210" i="13"/>
  <c r="K210" i="13"/>
  <c r="M210" i="13"/>
  <c r="O210" i="13"/>
  <c r="Q210" i="13"/>
  <c r="V210" i="13"/>
  <c r="G212" i="13"/>
  <c r="M212" i="13" s="1"/>
  <c r="I212" i="13"/>
  <c r="K212" i="13"/>
  <c r="O212" i="13"/>
  <c r="Q212" i="13"/>
  <c r="V212" i="13"/>
  <c r="G213" i="13"/>
  <c r="I213" i="13"/>
  <c r="K213" i="13"/>
  <c r="M213" i="13"/>
  <c r="O213" i="13"/>
  <c r="Q213" i="13"/>
  <c r="V213" i="13"/>
  <c r="G214" i="13"/>
  <c r="I214" i="13"/>
  <c r="K214" i="13"/>
  <c r="M214" i="13"/>
  <c r="O214" i="13"/>
  <c r="Q214" i="13"/>
  <c r="V214" i="13"/>
  <c r="AE216" i="13"/>
  <c r="AF216" i="13"/>
  <c r="G24" i="12"/>
  <c r="G8" i="12"/>
  <c r="G9" i="12"/>
  <c r="I9" i="12"/>
  <c r="I8" i="12" s="1"/>
  <c r="K9" i="12"/>
  <c r="K8" i="12" s="1"/>
  <c r="M9" i="12"/>
  <c r="O9" i="12"/>
  <c r="Q9" i="12"/>
  <c r="V9" i="12"/>
  <c r="G10" i="12"/>
  <c r="M10" i="12" s="1"/>
  <c r="I10" i="12"/>
  <c r="K10" i="12"/>
  <c r="O10" i="12"/>
  <c r="O8" i="12" s="1"/>
  <c r="Q10" i="12"/>
  <c r="V10" i="12"/>
  <c r="G11" i="12"/>
  <c r="I11" i="12"/>
  <c r="K11" i="12"/>
  <c r="M11" i="12"/>
  <c r="O11" i="12"/>
  <c r="Q11" i="12"/>
  <c r="Q8" i="12" s="1"/>
  <c r="V11" i="12"/>
  <c r="G12" i="12"/>
  <c r="M12" i="12" s="1"/>
  <c r="I12" i="12"/>
  <c r="K12" i="12"/>
  <c r="O12" i="12"/>
  <c r="Q12" i="12"/>
  <c r="V12" i="12"/>
  <c r="V8" i="12" s="1"/>
  <c r="G14" i="12"/>
  <c r="G13" i="12" s="1"/>
  <c r="I14" i="12"/>
  <c r="K14" i="12"/>
  <c r="O14" i="12"/>
  <c r="O13" i="12" s="1"/>
  <c r="Q14" i="12"/>
  <c r="V14" i="12"/>
  <c r="V13" i="12" s="1"/>
  <c r="G15" i="12"/>
  <c r="M15" i="12" s="1"/>
  <c r="I15" i="12"/>
  <c r="I13" i="12" s="1"/>
  <c r="K15" i="12"/>
  <c r="O15" i="12"/>
  <c r="Q15" i="12"/>
  <c r="Q13" i="12" s="1"/>
  <c r="V15" i="12"/>
  <c r="G16" i="12"/>
  <c r="M16" i="12" s="1"/>
  <c r="I16" i="12"/>
  <c r="K16" i="12"/>
  <c r="K13" i="12" s="1"/>
  <c r="O16" i="12"/>
  <c r="Q16" i="12"/>
  <c r="V16" i="12"/>
  <c r="G17" i="12"/>
  <c r="I17" i="12"/>
  <c r="K17" i="12"/>
  <c r="M17" i="12"/>
  <c r="O17" i="12"/>
  <c r="Q17" i="12"/>
  <c r="V17" i="12"/>
  <c r="G18" i="12"/>
  <c r="I18" i="12"/>
  <c r="K18" i="12"/>
  <c r="M18" i="12"/>
  <c r="O18" i="12"/>
  <c r="Q18" i="12"/>
  <c r="V18" i="12"/>
  <c r="G19" i="12"/>
  <c r="I19" i="12"/>
  <c r="K19" i="12"/>
  <c r="M19" i="12"/>
  <c r="O19" i="12"/>
  <c r="Q19" i="12"/>
  <c r="V19" i="12"/>
  <c r="G20" i="12"/>
  <c r="M20" i="12" s="1"/>
  <c r="I20" i="12"/>
  <c r="K20" i="12"/>
  <c r="O20" i="12"/>
  <c r="Q20" i="12"/>
  <c r="V20" i="12"/>
  <c r="G21" i="12"/>
  <c r="I21" i="12"/>
  <c r="K21" i="12"/>
  <c r="M21" i="12"/>
  <c r="O21" i="12"/>
  <c r="Q21" i="12"/>
  <c r="V21" i="12"/>
  <c r="G22" i="12"/>
  <c r="M22" i="12" s="1"/>
  <c r="I22" i="12"/>
  <c r="K22" i="12"/>
  <c r="O22" i="12"/>
  <c r="Q22" i="12"/>
  <c r="V22" i="12"/>
  <c r="AE24" i="12"/>
  <c r="AF24" i="12"/>
  <c r="I20" i="1"/>
  <c r="I19" i="1"/>
  <c r="I18" i="1"/>
  <c r="I17" i="1"/>
  <c r="I16" i="1"/>
  <c r="I86" i="1"/>
  <c r="J85" i="1" s="1"/>
  <c r="F50" i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39" i="1"/>
  <c r="I39" i="1" s="1"/>
  <c r="I50" i="1" s="1"/>
  <c r="J79" i="1" l="1"/>
  <c r="J75" i="1"/>
  <c r="J76" i="1"/>
  <c r="J82" i="1"/>
  <c r="J67" i="1"/>
  <c r="J71" i="1"/>
  <c r="J68" i="1"/>
  <c r="J77" i="1"/>
  <c r="J72" i="1"/>
  <c r="J73" i="1"/>
  <c r="J69" i="1"/>
  <c r="J70" i="1"/>
  <c r="J74" i="1"/>
  <c r="J78" i="1"/>
  <c r="J83" i="1"/>
  <c r="J84" i="1"/>
  <c r="J80" i="1"/>
  <c r="A26" i="1"/>
  <c r="G26" i="1"/>
  <c r="G28" i="1"/>
  <c r="G23" i="1"/>
  <c r="M8" i="16"/>
  <c r="M47" i="16"/>
  <c r="M22" i="16"/>
  <c r="M59" i="16"/>
  <c r="M57" i="16" s="1"/>
  <c r="G22" i="16"/>
  <c r="M41" i="16"/>
  <c r="M37" i="16" s="1"/>
  <c r="M50" i="16"/>
  <c r="AF67" i="16"/>
  <c r="M163" i="13"/>
  <c r="M123" i="13"/>
  <c r="G123" i="13"/>
  <c r="M21" i="13"/>
  <c r="M10" i="13" s="1"/>
  <c r="G163" i="13"/>
  <c r="M31" i="13"/>
  <c r="M30" i="13" s="1"/>
  <c r="G176" i="13"/>
  <c r="M53" i="13"/>
  <c r="M48" i="13" s="1"/>
  <c r="M8" i="12"/>
  <c r="M14" i="12"/>
  <c r="M13" i="12" s="1"/>
  <c r="J81" i="1"/>
  <c r="J47" i="1"/>
  <c r="J45" i="1"/>
  <c r="J41" i="1"/>
  <c r="J44" i="1"/>
  <c r="J49" i="1"/>
  <c r="J46" i="1"/>
  <c r="J40" i="1"/>
  <c r="J43" i="1"/>
  <c r="J48" i="1"/>
  <c r="J39" i="1"/>
  <c r="J50" i="1" s="1"/>
  <c r="H50" i="1"/>
  <c r="I21" i="1"/>
  <c r="J28" i="1"/>
  <c r="J26" i="1"/>
  <c r="G38" i="1"/>
  <c r="F38" i="1"/>
  <c r="J23" i="1"/>
  <c r="J24" i="1"/>
  <c r="J25" i="1"/>
  <c r="J27" i="1"/>
  <c r="E24" i="1"/>
  <c r="E26" i="1"/>
  <c r="J86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70934A22-EF69-4E23-A936-D72C6C4530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66CCD40-5AC9-4BFE-AEF9-2A2B77F7279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031BE617-D304-40D9-A3F1-3880C073488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B944C4D-0781-44CF-921A-060F11CE40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58011EF4-DD36-4CA7-836A-0929610FE99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49CA2C8-97C2-43D0-A69F-BD918C1DFA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100B7319-0CE5-4DC1-B164-44CA67D563B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C1E1FDD-019A-4FB4-BE55-27DEDED634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E2581C6F-0BDB-4571-94D1-2AA6F5A3D4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59817AC-E40A-4E9C-9162-48BD6C80754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<sst xmlns="http://schemas.openxmlformats.org/spreadsheetml/2006/main" count="1878" uniqueCount="577">
  <si>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</si>
  <si>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</si>
  <si>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</si>
  <si>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</si>
  <si>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</si>
  <si>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</si>
  <si>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</si>
  <si>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</si>
  <si>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</si>
  <si>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</si>
  <si>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</si>
  <si>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</si>
  <si>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</si>
  <si>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</si>
  <si>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</si>
  <si>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</si>
  <si>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</si>
  <si>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</si>
  <si>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</si>
  <si>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</si>
  <si>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</si>
  <si>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</si>
  <si>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</si>
  <si>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</si>
  <si>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</si>
  <si>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</si>
  <si>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</si>
  <si>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</si>
  <si>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</si>
  <si>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</si>
  <si>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</si>
  <si>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</si>
  <si>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</si>
  <si>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</si>
  <si>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</si>
  <si>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</si>
  <si>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</si>
  <si>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</si>
  <si>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</si>
  <si>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</si>
  <si>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</si>
  <si>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</si>
  <si>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</si>
  <si>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2020/09-05</t>
  </si>
  <si>
    <t>Rehabilitace a obnova NKP Kostel sv. Jakuba Většího v Brně_II</t>
  </si>
  <si>
    <t>Římskokatolická farnost u kostela sv. Jakuba, Brno</t>
  </si>
  <si>
    <t>Jakubská 126/11</t>
  </si>
  <si>
    <t>Brno-Brno-město</t>
  </si>
  <si>
    <t>60200</t>
  </si>
  <si>
    <t>64326314</t>
  </si>
  <si>
    <t>CZ64326314</t>
  </si>
  <si>
    <t>Stavba</t>
  </si>
  <si>
    <t>Ostatní a vedlejší náklady</t>
  </si>
  <si>
    <t>VRN</t>
  </si>
  <si>
    <t xml:space="preserve">Vedlejší náklady </t>
  </si>
  <si>
    <t>Stavební objekt</t>
  </si>
  <si>
    <t>D.1.1.C</t>
  </si>
  <si>
    <t>Oprava krovu a střechy</t>
  </si>
  <si>
    <t>D.1.1.C.1</t>
  </si>
  <si>
    <t>Oprava_sanktusník</t>
  </si>
  <si>
    <t>D.1.1.C.3</t>
  </si>
  <si>
    <t>Sněhové zábrany</t>
  </si>
  <si>
    <t>D.1.4</t>
  </si>
  <si>
    <t>TECHNIKA PROSTŘEDÍ STAVEB</t>
  </si>
  <si>
    <t>D.1.4.H</t>
  </si>
  <si>
    <t>Elektroinstalace-hromosvod a uzemění</t>
  </si>
  <si>
    <t>D.2</t>
  </si>
  <si>
    <t>Technické zařízení</t>
  </si>
  <si>
    <t>D.2.1</t>
  </si>
  <si>
    <t>Lešení k sanktusníku</t>
  </si>
  <si>
    <t>Celkem za stavbu</t>
  </si>
  <si>
    <t>CZK</t>
  </si>
  <si>
    <t>#POPS</t>
  </si>
  <si>
    <t>Popis stavby: 2020/09-05 - Rehabilitace a obnova NKP Kostel sv. Jakuba Většího v Brně_II</t>
  </si>
  <si>
    <t>#POPO</t>
  </si>
  <si>
    <t>Popis objektu: D.1.1.C - Oprava krovu a střechy</t>
  </si>
  <si>
    <t>#POPR</t>
  </si>
  <si>
    <t>Popis rozpočtu: D.1.1.C.1 - Oprava_sanktusník</t>
  </si>
  <si>
    <t>Popis rozpočtu: D.1.1.C.3 - Sněhové zábrany</t>
  </si>
  <si>
    <t>Popis objektu: D.1.4 - TECHNIKA PROSTŘEDÍ STAVEB</t>
  </si>
  <si>
    <t>Popis rozpočtu: D.1.4.H - Elektroinstalace-hromosvod a uzemění</t>
  </si>
  <si>
    <t>Popis objektu: D.2 - Technické zařízení</t>
  </si>
  <si>
    <t>Popis rozpočtu: D.2.1 - Lešení k sanktusníku</t>
  </si>
  <si>
    <t>Popis objektu: VRN - Vedlejší náklady</t>
  </si>
  <si>
    <t xml:space="preserve">Popis rozpočtu: VRN - Vedlejší náklady </t>
  </si>
  <si>
    <t>Rekapitulace dílů</t>
  </si>
  <si>
    <t>Typ dílu</t>
  </si>
  <si>
    <t>94</t>
  </si>
  <si>
    <t>Lešení a stavební výtahy</t>
  </si>
  <si>
    <t>94.1</t>
  </si>
  <si>
    <t>Lešení a stavební výtahy_k lešení sanktusníku</t>
  </si>
  <si>
    <t>94.2</t>
  </si>
  <si>
    <t>Lešení a stavební výtahy_sanktusník</t>
  </si>
  <si>
    <t>94.3</t>
  </si>
  <si>
    <t>Výtah</t>
  </si>
  <si>
    <t>94.4</t>
  </si>
  <si>
    <t>94.5</t>
  </si>
  <si>
    <t>Projekční práce, revize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</si>
  <si>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</si>
  <si>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</si>
  <si>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</si>
  <si>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</si>
  <si>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</si>
  <si>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</si>
  <si>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712</t>
  </si>
  <si>
    <t>Povlakové krytiny</t>
  </si>
  <si>
    <t>762</t>
  </si>
  <si>
    <t>Konstrukce tesařské</t>
  </si>
  <si>
    <t>764</t>
  </si>
  <si>
    <t>Konstrukce klempířské</t>
  </si>
  <si>
    <t>767</t>
  </si>
  <si>
    <t>Konstrukce zámečnické</t>
  </si>
  <si>
    <t>783</t>
  </si>
  <si>
    <t>Nátěry</t>
  </si>
  <si>
    <t>799.R</t>
  </si>
  <si>
    <t>Ostatní__práce uměleckořemeslné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</si>
  <si>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</si>
  <si>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</si>
  <si>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</si>
  <si>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</si>
  <si>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</si>
  <si>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</si>
  <si>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</si>
  <si>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</si>
  <si>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</si>
  <si>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</si>
  <si>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</si>
  <si>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</si>
  <si>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</si>
  <si>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</si>
  <si>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</si>
  <si>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</si>
  <si>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</si>
  <si>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</si>
  <si>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</si>
  <si>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</si>
  <si>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</si>
  <si>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</si>
  <si>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</si>
  <si>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</si>
  <si>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</si>
  <si>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</si>
  <si>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</si>
  <si>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</si>
  <si>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</si>
  <si>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</si>
  <si>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</si>
  <si>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</si>
  <si>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</si>
  <si>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</si>
  <si>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</si>
  <si>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</si>
  <si>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</si>
  <si>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</si>
  <si>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</si>
  <si>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</si>
  <si>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24/ II</t>
  </si>
  <si>
    <t>Indiv</t>
  </si>
  <si>
    <t>Běžná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</si>
  <si>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</si>
  <si>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</si>
  <si>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</si>
  <si>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</si>
  <si>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</si>
  <si>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</si>
  <si>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</si>
  <si>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005122010R</t>
  </si>
  <si>
    <t xml:space="preserve">Provoz objednatele </t>
  </si>
  <si>
    <t>005211010R</t>
  </si>
  <si>
    <t>Předání a převzetí staveniště</t>
  </si>
  <si>
    <t>005211030R</t>
  </si>
  <si>
    <t xml:space="preserve">Dočasná dopravní opatření </t>
  </si>
  <si>
    <t>005211080R</t>
  </si>
  <si>
    <t xml:space="preserve">Bezpečnostní a hygienická opatření na staveništi </t>
  </si>
  <si>
    <t>00524 R</t>
  </si>
  <si>
    <t>Předání a převzetí díla</t>
  </si>
  <si>
    <t>005241010R</t>
  </si>
  <si>
    <t xml:space="preserve">Dokumentace skutečného provedení </t>
  </si>
  <si>
    <t>00528 R</t>
  </si>
  <si>
    <t>Podmínky dotačních programů</t>
  </si>
  <si>
    <t>0049007R</t>
  </si>
  <si>
    <t>Zpracování harmonogramu stavby, včetně průběžné aktualizace</t>
  </si>
  <si>
    <t>Vlastní</t>
  </si>
  <si>
    <t>0062305</t>
  </si>
  <si>
    <t>Fotodokumentace průběhu výstavby a dle specifikace uvedené SoD a podmínek dotačního titulu</t>
  </si>
  <si>
    <t>SUM</t>
  </si>
  <si>
    <t>END</t>
  </si>
  <si>
    <t>Položkový soupis prací a dodávek</t>
  </si>
  <si>
    <t>941955202R00</t>
  </si>
  <si>
    <t>Lešení lehké pracovní pomocné ve světlíku nebo šachtě, půdorysné plochy do 6 m2, o výšce lešeňové podlahy přes 1,5 do 3,5 m</t>
  </si>
  <si>
    <t>m2</t>
  </si>
  <si>
    <t>800-3</t>
  </si>
  <si>
    <t>Práce</t>
  </si>
  <si>
    <t>POL1_</t>
  </si>
  <si>
    <t>952902121R00</t>
  </si>
  <si>
    <t>Čištění budov odstranění holubího trusu z podlah tl. do 5 cm</t>
  </si>
  <si>
    <t>801-4</t>
  </si>
  <si>
    <t>odhad : 50</t>
  </si>
  <si>
    <t>VV</t>
  </si>
  <si>
    <t>Odkaz na mn. položky pořadí 6 : 20,00000*-1</t>
  </si>
  <si>
    <t>952902122R00</t>
  </si>
  <si>
    <t>Čištění budov příplatek k odstranění holubího trusu za každých 5 cm</t>
  </si>
  <si>
    <t>Odkaz na mn. položky pořadí 2 : 30,00000*3</t>
  </si>
  <si>
    <t>952902123R00</t>
  </si>
  <si>
    <t>Čištění budov k odstranění holubího trusu za ztížený přístup</t>
  </si>
  <si>
    <t>Odkaz na mn. položky pořadí 2 : 30,00000</t>
  </si>
  <si>
    <t>952902212R00</t>
  </si>
  <si>
    <t>Čištění budov dezinsekce podlah a stěn - holubí roztoči 1x, Hmota nátěrová funkce: antibakteriální</t>
  </si>
  <si>
    <t>952903111R00</t>
  </si>
  <si>
    <t>Čištění budov odstranění prachu z trámů</t>
  </si>
  <si>
    <t>95494-01</t>
  </si>
  <si>
    <t>Dělící kostrukce, Montáž, demontáž</t>
  </si>
  <si>
    <t>kpl</t>
  </si>
  <si>
    <t>POP</t>
  </si>
  <si>
    <t>v úrovni cca +36,000</t>
  </si>
  <si>
    <t>provedeno nad osvětlením v krovu</t>
  </si>
  <si>
    <t/>
  </si>
  <si>
    <t>zabednění OSB deskami + geotextilie (téměř bezprašné provedení)</t>
  </si>
  <si>
    <t>uchycení do konstrukce stávajícího krovu</t>
  </si>
  <si>
    <t>vč. opatření proti zatékání do stávajícího krovu</t>
  </si>
  <si>
    <t>vč. vyčištění prostor po demontáži</t>
  </si>
  <si>
    <t>96000-01</t>
  </si>
  <si>
    <t>Odstrojení kabelů a zařízení, vč. odvozu a ekologické likvidace</t>
  </si>
  <si>
    <t>Cca 6x kabel x délka po strop lucerny od hřebene cca 6m. = kabeláž 36 - 40bm v sanktusníku + pod střechou cca 6x15=90bm</t>
  </si>
  <si>
    <t>999281114R00</t>
  </si>
  <si>
    <t xml:space="preserve">Přesun hmot pro opravy a údržbu objektů pro opravy a údržbu dosavadních objektů včetně vnějších plášťů  výšky přes 48 do 60 m,  </t>
  </si>
  <si>
    <t>t</t>
  </si>
  <si>
    <t>Přesun hmot</t>
  </si>
  <si>
    <t>POL7_1</t>
  </si>
  <si>
    <t>oborů 801, 803, 811 a 812</t>
  </si>
  <si>
    <t>SPI</t>
  </si>
  <si>
    <t>712691687R00</t>
  </si>
  <si>
    <t>Povlaková krytina střech nad 30° ostatní přibití asfaltových pásů hřebíky (drátěnkami)</t>
  </si>
  <si>
    <t>800-711</t>
  </si>
  <si>
    <t>712699098R00</t>
  </si>
  <si>
    <t xml:space="preserve">Povlaková krytina střech nad 30° ostatní příplatek k ceně za sklon přes 45 do 60° </t>
  </si>
  <si>
    <t>62822021Rpol</t>
  </si>
  <si>
    <t>Pás podkladní 1,5 mm</t>
  </si>
  <si>
    <t>Specifikace</t>
  </si>
  <si>
    <t>POL3_</t>
  </si>
  <si>
    <t>Asfaltový podkladový pás se samolepícími spoji určený k pokládce na dřevěné bednění nebo OSB desky.</t>
  </si>
  <si>
    <t>309</t>
  </si>
  <si>
    <t>Koeficient : 0,4</t>
  </si>
  <si>
    <t>998712106R00</t>
  </si>
  <si>
    <t>Přesun hmot pro povlakové krytiny v objektech výšky přes 48 do 60 m</t>
  </si>
  <si>
    <t>POL7_</t>
  </si>
  <si>
    <t>50 m vodorovně</t>
  </si>
  <si>
    <t>998712192R00</t>
  </si>
  <si>
    <t>Přesun hmot pro povlakové krytiny příplatek k ceně za zvětšený přesun přes vymezenou největší dopravní vzdálenost  do 100 m</t>
  </si>
  <si>
    <t>762085151R00</t>
  </si>
  <si>
    <t>Zvláštní výkony hoblování viditelných částí krovu  strojně na pile</t>
  </si>
  <si>
    <t>m3</t>
  </si>
  <si>
    <t>800-762</t>
  </si>
  <si>
    <t>plocha záklopu : 309*0,04</t>
  </si>
  <si>
    <t>podlaha lucerny věže : 10*0,04</t>
  </si>
  <si>
    <t>762085153R00</t>
  </si>
  <si>
    <t>Zvláštní výkony hoblování viditelných částí krovu  ručně, před osazením</t>
  </si>
  <si>
    <t>plocha hranolů : 32</t>
  </si>
  <si>
    <t>762088113R00</t>
  </si>
  <si>
    <t>Zvláštní výkony zakrývání rozpracovaných tesařských konstrukcí těžkou plachtou na ochranu před srážkovou vodou, včetně odstranění 12 x 15 m</t>
  </si>
  <si>
    <t>kus</t>
  </si>
  <si>
    <t>Zakrývání rozpracovaných tesařských konstrukcí těžkou plachtou na ochranu před srážkovou vodou.</t>
  </si>
  <si>
    <t>762134811R00</t>
  </si>
  <si>
    <t>Demontáž bednění svislých a nadstřešních stěn z fošen</t>
  </si>
  <si>
    <t>762313112R00</t>
  </si>
  <si>
    <t>Montáž ocelových spojovacích prostředků svorníků, šroubů   délky přes 150 do 300 mm</t>
  </si>
  <si>
    <t>762331911R00</t>
  </si>
  <si>
    <t>Vázané konstrukce krovů vyřezání střešní vazby  průřezové plochy řeziva do 120 cm2, délky vyřezané části krovu do 3 m</t>
  </si>
  <si>
    <t>m</t>
  </si>
  <si>
    <t>ramenáty z fošen : 60</t>
  </si>
  <si>
    <t>762331931R00</t>
  </si>
  <si>
    <t>Vázané konstrukce krovů vyřezání střešní vazby  průřezové plochy řeziva přes 224 do 288 cm2, délky vyřezané části krovu do 3 m</t>
  </si>
  <si>
    <t>POL1_7</t>
  </si>
  <si>
    <t>"odhad vzhledem k nepřístupné konstrukce" : 15</t>
  </si>
  <si>
    <t>762331941R00</t>
  </si>
  <si>
    <t>Vázané konstrukce krovů vyřezání střešní vazby  průřezové plochy řeziva přes 288 do 450 cm2, délky vyřezané části krovu do 3 m</t>
  </si>
  <si>
    <t>"odhad vzhledem k nepřístupné konstrukce" : 30</t>
  </si>
  <si>
    <t>profilované římsy : 29,1</t>
  </si>
  <si>
    <t>hrotnice : 3</t>
  </si>
  <si>
    <t>sloupky : 8*3,00</t>
  </si>
  <si>
    <t>762332931RV1</t>
  </si>
  <si>
    <t>Vázané konstrukce krovů doplnění části střešní vazby z hranolků, hranolů včetně dodávky řeziva  průřezové plochy do 120 cm2, bez dodávky řeziva</t>
  </si>
  <si>
    <t>Odkaz na mn. položky pořadí 20 : 60,00000</t>
  </si>
  <si>
    <t>762332933RV1</t>
  </si>
  <si>
    <t>Vázané konstrukce krovů doplnění části střešní vazby z hranolků, hranolů včetně dodávky řeziva  průřezové plochy přes 224 do 288 cm2, bez dodávky řeziva</t>
  </si>
  <si>
    <t>Odkaz na mn. položky pořadí 21 : 15,00000</t>
  </si>
  <si>
    <t>762332934RV1</t>
  </si>
  <si>
    <t>Vázané konstrukce krovů doplnění části střešní vazby z hranolků, hranolů včetně dodávky řeziva  průřezové plochy přes 288 do 450 cm2, bez dodávky řeziva</t>
  </si>
  <si>
    <t>Odkaz na mn. položky pořadí 22 : 86,10000</t>
  </si>
  <si>
    <t>762330911R00</t>
  </si>
  <si>
    <t>Vázané konstrukce krovů zvedání konstrukcí krovů  o hmotnosti do 12 t</t>
  </si>
  <si>
    <t>vynesení nosných prvků při výměnách : 4*4,5</t>
  </si>
  <si>
    <t>762337113RT3</t>
  </si>
  <si>
    <t>Vázané konstrukce krovů celodřevěný plátový spoj střešní vazby průřezové plochy řeziva do 450 cm2, čtyřkolíkový spoj včetně 1 čepu (hmoždíku)</t>
  </si>
  <si>
    <t>762341315R00</t>
  </si>
  <si>
    <t xml:space="preserve">Montáž bednění střech obloukových o sklonu do 60°, nároží, úžlabí, nadstřešních konstrukcí, z prken hrubých dl. do 1 m,  </t>
  </si>
  <si>
    <t>kompletní plocha : 309</t>
  </si>
  <si>
    <t>762341620R00</t>
  </si>
  <si>
    <t xml:space="preserve">Montáž bednění okapových říms, krajnic, závětrných prken, a žaluzií ve spádu nebo rovnoběžně s okapem z palubek , pero - drážka,  </t>
  </si>
  <si>
    <t>římsy tvarované : (2,2*0,5)+(3,2*0,9)+(10*0,6)+(18*1,5)+(10*1,5)+(14*2)+(14*1,7)+(10,5*1,7)+(13,5*2)</t>
  </si>
  <si>
    <t>762373111R00</t>
  </si>
  <si>
    <t>Prvky historických staveb výroba a montáž dřevěných profilovaných říms</t>
  </si>
  <si>
    <t>ze 30 % výměry : (3,5+4+11,5+12+14+14+14+10,5+13,5)*0,3</t>
  </si>
  <si>
    <t>762395000R00</t>
  </si>
  <si>
    <t>Spojovací a ochranné prostředky svory, prkna, hřebíky, pásová ocel, vruty, impregnace</t>
  </si>
  <si>
    <t>Odkaz na mn. položky pořadí 43 : 23,99241</t>
  </si>
  <si>
    <t>Odkaz na mn. položky pořadí 44 : 0,11800</t>
  </si>
  <si>
    <t>762395010R00</t>
  </si>
  <si>
    <t>Spojovací a ochranné prostředky zajištění spojů tesařským lepidlem</t>
  </si>
  <si>
    <t>762523104R00</t>
  </si>
  <si>
    <t>Položení podlah montáž  z prken hoblovaných na sraz</t>
  </si>
  <si>
    <t>podlaha lucerny věže : 25</t>
  </si>
  <si>
    <t xml:space="preserve">včetně prostupu : </t>
  </si>
  <si>
    <t>762521812R00</t>
  </si>
  <si>
    <t>Demontáž podlah bez polštářů , z prken, tloušťky přes 32 do 50 mm</t>
  </si>
  <si>
    <t>Odkaz na mn. položky pořadí 33 : 25,00000</t>
  </si>
  <si>
    <t>76208512Rpol</t>
  </si>
  <si>
    <t>Dvojnásobné atypické podkosení spodní hrany desky bednění střechy</t>
  </si>
  <si>
    <t>podkosení obou hran desky : 309/0,12*2</t>
  </si>
  <si>
    <t>7623319Rpol</t>
  </si>
  <si>
    <t>Vyřezání části střešní vazby</t>
  </si>
  <si>
    <t>Odkaz na mn. položky pořadí 37 : 20,00000</t>
  </si>
  <si>
    <t>7623329Rpol</t>
  </si>
  <si>
    <t>Doplnění střešní vazby z hranolů</t>
  </si>
  <si>
    <t>nepřístupná část_věžička sanktusníku_odhad 80% z celkového objemu : 25,00*0,80</t>
  </si>
  <si>
    <t>76291111Rpol</t>
  </si>
  <si>
    <t>Impregnace řeziva - nové řezivo</t>
  </si>
  <si>
    <t>900      RT5</t>
  </si>
  <si>
    <t>HZS, Práce v tarifní třídě 8 (např. tesař)</t>
  </si>
  <si>
    <t>h</t>
  </si>
  <si>
    <t>Prav.M</t>
  </si>
  <si>
    <t>RTS 23/ II</t>
  </si>
  <si>
    <t>HZS</t>
  </si>
  <si>
    <t>POL10_</t>
  </si>
  <si>
    <t>příplatek za složitost výměn konstrukčního celku věže : 180</t>
  </si>
  <si>
    <t>309001160000R</t>
  </si>
  <si>
    <t>šroub ocelový; přesný se šestihran.hlavou a závitem k hlavě; pr. M16; l = 80 mm; pevnost 8.8</t>
  </si>
  <si>
    <t>SPCM</t>
  </si>
  <si>
    <t>31121222R</t>
  </si>
  <si>
    <t>Podložka</t>
  </si>
  <si>
    <t>1000 ks</t>
  </si>
  <si>
    <t>31179109R</t>
  </si>
  <si>
    <t>tyč závitová M16; l = 1 000 mm; mat. ocel 4,8 - DIN 975; povrch bez úpravy</t>
  </si>
  <si>
    <t>60515282Rpol</t>
  </si>
  <si>
    <t>Řezivo JD hoblované</t>
  </si>
  <si>
    <t>Odkaz na mn. položky pořadí 23 : 60,00000*0,012</t>
  </si>
  <si>
    <t>Odkaz na mn. položky pořadí 24 : 15,00000*0,0288</t>
  </si>
  <si>
    <t>Odkaz na mn. položky pořadí 22 : 86,10000*0,045</t>
  </si>
  <si>
    <t>Odkaz na mn. položky pořadí 28 : 309,00000*0,035</t>
  </si>
  <si>
    <t>Odkaz na mn. položky pořadí 29 : 148,63000*0,035</t>
  </si>
  <si>
    <t>Odkaz na mn. položky pořadí 33 : 25,00000*0,035</t>
  </si>
  <si>
    <t>Koeficient : 0,1</t>
  </si>
  <si>
    <t>Odkaz na mn. položky pořadí 44 : 0,11800*-1</t>
  </si>
  <si>
    <t>60515289Rpol</t>
  </si>
  <si>
    <t>Řezivo Dub hoblované</t>
  </si>
  <si>
    <t>Hranolové řezivo - hrotnice : 0,1</t>
  </si>
  <si>
    <t>Koeficient Přípočet ztratného ve výši 18 %: 0,18</t>
  </si>
  <si>
    <t>998762104R00</t>
  </si>
  <si>
    <t>Přesun hmot pro konstrukce tesařské v objektech výšky do 36 m</t>
  </si>
  <si>
    <t>998762194R00</t>
  </si>
  <si>
    <t>Přesun hmot pro konstrukce tesařské příplatek k ceně za zvětšený přesun přes vymezenou největší dopravní vzdálenost  do 1000 m</t>
  </si>
  <si>
    <t>998762107Rpol</t>
  </si>
  <si>
    <t>Příplatek za ztížený přesun hmot pro kce tesařské v do 65 m</t>
  </si>
  <si>
    <t xml:space="preserve">t     </t>
  </si>
  <si>
    <t>764211201R00</t>
  </si>
  <si>
    <t>Krytiny z měděného plechu výroba a montáž hladké střešní krytiny s úpravou krytiny u okapů, prostupů a výčnělků  z tabulí velikosti 2 000 x 1000 mm, sklonu do 30°, Výrobek plochý měděný - plech; tl = 0,60 mm</t>
  </si>
  <si>
    <t>800-764</t>
  </si>
  <si>
    <t>včetně podkladní lepenky, spojovacích prostředků a zednické výpomoci.</t>
  </si>
  <si>
    <t>764211236RT2</t>
  </si>
  <si>
    <t>Krytiny z měděného plechu výroba a montáž hladké střešní krytiny s úpravou krytiny u okapů, prostupů a výčnělků  z atypických šablon š. 500 mm, ozdobné prvky nad 20% plochy, sklonu přes 45° , Výrobek plochý měděný - plech; tl = 0,60 mm</t>
  </si>
  <si>
    <t>včetně podkladní lepenky a spojovacích prostředků.</t>
  </si>
  <si>
    <t xml:space="preserve">plocha krytiny věže bez prostřihu na falce a přeložení : </t>
  </si>
  <si>
    <t>rovné plochy_plech 0,6mm : 192</t>
  </si>
  <si>
    <t>prolisy_plech 0,8mm : 117</t>
  </si>
  <si>
    <t>764262220R00</t>
  </si>
  <si>
    <t>Střešní otvory z měděného plechu výroba a montáž střešního okna se zasklením sklem drátovým  v krytině hladké a drážkové, 600 x 600 mm, Výrobek plochý měděný - plech; tl = 0,60 mm</t>
  </si>
  <si>
    <t>764311821R00</t>
  </si>
  <si>
    <t xml:space="preserve">Demontáž krytiny hladké střešní z tabulí 2 x 1 m, plochy do 25 m, sklonu do 30° </t>
  </si>
  <si>
    <t>záklop : 25</t>
  </si>
  <si>
    <t>764312841R00</t>
  </si>
  <si>
    <t xml:space="preserve">Demontáž krytiny hladké střešní z tabulí 2 x 0,67 m, plochy do 25 m, sklonu přes 45° </t>
  </si>
  <si>
    <t>764362811R00</t>
  </si>
  <si>
    <t>Demontáž střešních otvorů střešních oken a poklopů, na krytině hladké a drážkové, sklonu přes 30 do 45°</t>
  </si>
  <si>
    <t>76421-01</t>
  </si>
  <si>
    <t>Zapravení střechy</t>
  </si>
  <si>
    <t>po kotvách lešení a případně dlaší nutné zásahy do stávající konstrukce a pláště střechy</t>
  </si>
  <si>
    <t>76422-01</t>
  </si>
  <si>
    <t>Oplechování sloupů lucerny</t>
  </si>
  <si>
    <t>76422-02</t>
  </si>
  <si>
    <t>Napojení základny věže na stávající klempířské konstrukce</t>
  </si>
  <si>
    <t>bm</t>
  </si>
  <si>
    <t>POL10_1</t>
  </si>
  <si>
    <t>Šetrná demontáž plechových ozdobných prvků pro výrobu kopie - příplatek : 33</t>
  </si>
  <si>
    <t>Příprava a výroba na dílně , výroba šablon,přípravky pro ozdobné prvky věže - příplatek : 781</t>
  </si>
  <si>
    <t>Očištění a nátěr pásoviny š.30mm, tl.7mm 8x 10m : 80*0,5</t>
  </si>
  <si>
    <t>provedení větracích otvorů : 4*12</t>
  </si>
  <si>
    <t>19621027R</t>
  </si>
  <si>
    <t>Výrobek plochý měděný - plech; tl = 0,80 mm</t>
  </si>
  <si>
    <t>kg</t>
  </si>
  <si>
    <t xml:space="preserve">dopočet hmotnosti k normě položky : </t>
  </si>
  <si>
    <t xml:space="preserve">v normě položky 764211236 = 10,2 kg/m2 (plech tl. 0,60mm; hmotnost plechu 5,34 kg/m2) = 91 % prostřih : </t>
  </si>
  <si>
    <t>Odkaz na mn. položky pořadí 49 : 309,00000*-10,2</t>
  </si>
  <si>
    <t xml:space="preserve">uvažovaný plech tl. 0,80 mm = 11,39 kg/m2 (hmotnost plechu 7,12 kg/m2 + 60% prostřih) : </t>
  </si>
  <si>
    <t>Odkaz na mn. položky pořadí 49 : 309,00000*11,39</t>
  </si>
  <si>
    <t>Mezisoučet</t>
  </si>
  <si>
    <t>998764106R00</t>
  </si>
  <si>
    <t>Přesun hmot pro konstrukce klempířské v objektech výšky do 60 m</t>
  </si>
  <si>
    <t>998764192R00</t>
  </si>
  <si>
    <t>Přesun hmot pro konstrukce klempířské příplatek k ceně za zvětšený přesun přes vymezenou největší dopravní vzdálenost  do 100 m</t>
  </si>
  <si>
    <t>76780-01</t>
  </si>
  <si>
    <t>D+M Výměna zasíťování otvorů sanktusníku</t>
  </si>
  <si>
    <t>ks</t>
  </si>
  <si>
    <t>POL1_0</t>
  </si>
  <si>
    <t>783782221R00</t>
  </si>
  <si>
    <t>Nátěr tesařských konstrukcí ochranný biocidní (proti hmyzu), dvojnásobný, Hmota nátěrová typ: impregnace; funkce: biocidní; barva: bezbarvá; typové ozn. Ip, 1, 2, 3, S</t>
  </si>
  <si>
    <t>800-783</t>
  </si>
  <si>
    <t>včetně montáže, dodávky a demontáže lešení.</t>
  </si>
  <si>
    <t>plocha kce krovu a věže : 850</t>
  </si>
  <si>
    <t>76424-01A</t>
  </si>
  <si>
    <t>Demontáž makovice ke zpětnému použití</t>
  </si>
  <si>
    <t>76424-02A</t>
  </si>
  <si>
    <t>Odvoz na dílnu makovice a návoz na stavbu</t>
  </si>
  <si>
    <t>76424-03A</t>
  </si>
  <si>
    <t>Zlacení makovice 24ct zlatem</t>
  </si>
  <si>
    <t>76424-04A</t>
  </si>
  <si>
    <t>Montáž, očištění, drobná oprava</t>
  </si>
  <si>
    <t>76790-01</t>
  </si>
  <si>
    <t>Demontáž atypických ocelových konstrukcí - ocelový kříž vč. podpěrné tyče</t>
  </si>
  <si>
    <t>Ozdobný kříž_hmotnost odhadem cca 75 kg</t>
  </si>
  <si>
    <t>Podpěrná tyč_hmotnost odhadem cca 55 kg</t>
  </si>
  <si>
    <t>76790-02</t>
  </si>
  <si>
    <t>Odvoz na dílnu a dovoz na stavbu</t>
  </si>
  <si>
    <t>Odkaz na mn. položky pořadí 67 : 1,00000</t>
  </si>
  <si>
    <t>76790-03</t>
  </si>
  <si>
    <t>Montáž,očištění, drobná oprava atypické ocelové konstrukce, nátěr kovářskou černí  - ocelový kříž</t>
  </si>
  <si>
    <t>799_001</t>
  </si>
  <si>
    <t>Průzkumné práce - materiálová stratigrafie</t>
  </si>
  <si>
    <t>979951141R00</t>
  </si>
  <si>
    <t>Výkup kovů měď, staré kusy a plechy</t>
  </si>
  <si>
    <t>801-3</t>
  </si>
  <si>
    <t>Pro vyjádření výnosu ve prospěch zhotovitele je nutné jednotkovou cenu uvést se záporným znaménkem. (Získaná částka ponižuje náklad stavby.)</t>
  </si>
  <si>
    <t xml:space="preserve">tloušťka plechu 0,8 mm : </t>
  </si>
  <si>
    <t>Odkaz na dem. hmot. položky pořadí 52 : 2,32059</t>
  </si>
  <si>
    <t>Odkaz na dem. hmot. položky pořadí 51 : 0,18300</t>
  </si>
  <si>
    <t>Koeficient : -0,20</t>
  </si>
  <si>
    <t>979990161R00</t>
  </si>
  <si>
    <t>Poplatek za uložení, dřevo,  , skupina 17 02 01 z Katalogu odpadů</t>
  </si>
  <si>
    <t>kategorie 17 02 01 dřevo</t>
  </si>
  <si>
    <t>Odkaz na dem. hmot. položky pořadí 18 : 9,27000</t>
  </si>
  <si>
    <t>Odkaz na dem. hmot. položky pořadí 20 : 0,39600</t>
  </si>
  <si>
    <t>Odkaz na dem. hmot. položky pořadí 21 : 0,23760</t>
  </si>
  <si>
    <t>Odkaz na dem. hmot. položky pořadí 22 : 2,13098</t>
  </si>
  <si>
    <t>Odkaz na dem. hmot. položky pořadí 34 : 0,60000</t>
  </si>
  <si>
    <t>Odkaz na dem. hmot. položky pořadí 36 : 11,00000</t>
  </si>
  <si>
    <t>979990210R00</t>
  </si>
  <si>
    <t xml:space="preserve">Poplatek za likvidaci, nebezpečný odpad - holubí trus,  ,  </t>
  </si>
  <si>
    <t>Odpad katalogové číslo 02 01 06 O/N - Zvířecí trus, moč a hnůj (včetně znečištěné slámy), kapalné odpady, soustřeďované odděleně a zpracovávané mimo místo vzniku</t>
  </si>
  <si>
    <t>Odkaz na dem. hmot. položky pořadí 2 : 1,50000</t>
  </si>
  <si>
    <t>Odkaz na dem. hmot. položky pořadí 3 : 4,50000</t>
  </si>
  <si>
    <t>979999998R00</t>
  </si>
  <si>
    <t>Poplatek za recyklaci, suti s 5 % příměsi dřeva, plastu apod. ,  , skupina 17 01 07 z Katalogu odpadů</t>
  </si>
  <si>
    <t>Odkaz na dem. hmot. položky pořadí 26 : 0,14400</t>
  </si>
  <si>
    <t>Odkaz na dem. hmot. položky pořadí 53 : 0,02008</t>
  </si>
  <si>
    <t>Koeficient : 0</t>
  </si>
  <si>
    <t>Koeficient : -0,80</t>
  </si>
  <si>
    <t>97909814Rpol</t>
  </si>
  <si>
    <t>Odvoz nebezpečného odpadu - ptačí trus, ptačí skelety atd. nad 20 km</t>
  </si>
  <si>
    <t>dle možnosti zhotovitele</t>
  </si>
  <si>
    <t>979011111R00</t>
  </si>
  <si>
    <t>Svislá doprava suti a vybouraných hmot za prvé podlaží nad nebo pod základním podlažím</t>
  </si>
  <si>
    <t>Přesun suti</t>
  </si>
  <si>
    <t>POL8_</t>
  </si>
  <si>
    <t>979011121R00</t>
  </si>
  <si>
    <t>Svislá doprava suti a vybouraných hmot příplatek za každé další podlaží</t>
  </si>
  <si>
    <t>POL8_9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</si>
  <si>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</si>
  <si>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</si>
  <si>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</si>
  <si>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</si>
  <si>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</si>
  <si>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</si>
  <si>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</si>
  <si>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</si>
  <si>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</si>
  <si>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bezpečnostní oddělení pracovního prostoru sanktusníku od průvodcovského prostoru</t>
  </si>
  <si>
    <t>V lucerně je 1 vysílač, cca 6 kabelů, vedeny do podlahy lucerny a potom krovem kostela.</t>
  </si>
  <si>
    <t>764348815R00</t>
  </si>
  <si>
    <t xml:space="preserve">Demontáž ostatních kusových prvků demontáž sněhového zachytávače, držáku lana bleskosvodu  sklonu přes 45° </t>
  </si>
  <si>
    <t>764248221Rpol</t>
  </si>
  <si>
    <t>Ostatní kusové prvky z měděného plechu výroba a montáž sněhového zachytače , jednotrubkový</t>
  </si>
  <si>
    <t>SOD-D2_rozp. Z02_D.1.1.C_VP_ pol. 5</t>
  </si>
  <si>
    <t>KL8 - třetí řada jednotrubkových zábran včetně rozražečů ledu : 148,00*0,9</t>
  </si>
  <si>
    <t>KL8 - čvrtá řada jednotrubkových zábran včetně rozražečů ledu : 148,00*0,8</t>
  </si>
  <si>
    <t>KL8 - pátá řada jednotrubkových zábran včetně rozražečů ledu : 148,00*0,7</t>
  </si>
  <si>
    <t>998764104R00</t>
  </si>
  <si>
    <t>Přesun hmot pro konstrukce klempířské v objektech výšky do 36 m</t>
  </si>
  <si>
    <t>21022000Rpol</t>
  </si>
  <si>
    <t>Vedení uzemňovací</t>
  </si>
  <si>
    <t>POL1_1</t>
  </si>
  <si>
    <t>včetně montáže svorek spojovacích, odbočných, upevňovacího a spojovacího materiálu.</t>
  </si>
  <si>
    <t>nový hromosvod na sanktusníku ve dvou svodech po celé výšce.</t>
  </si>
  <si>
    <t>viz txt ze zprávy k hromosvodu:</t>
  </si>
  <si>
    <t>- ochranné soustavy sanktusníku, propojeno s hřebenovým vedením</t>
  </si>
  <si>
    <t>- provedeny jako pásové, drát Cu D=8mm</t>
  </si>
  <si>
    <t>2x 35 m : 1</t>
  </si>
  <si>
    <t>21000000Rpol</t>
  </si>
  <si>
    <t>Revize a dokumentace</t>
  </si>
  <si>
    <t>94.1_001</t>
  </si>
  <si>
    <t>Doprava lešení</t>
  </si>
  <si>
    <t>dovoz : 1</t>
  </si>
  <si>
    <t>odvoz : 1</t>
  </si>
  <si>
    <t>94.1_002</t>
  </si>
  <si>
    <t xml:space="preserve">Lešení_montáž, vč. kotvení </t>
  </si>
  <si>
    <t>94.1_003</t>
  </si>
  <si>
    <t>Lešení_nájemné</t>
  </si>
  <si>
    <t>dobu nájmu stanoví zhotovitel na základě zpracovaného harmonogramu prací : 1</t>
  </si>
  <si>
    <t>94.1_004</t>
  </si>
  <si>
    <t>Lešení_demontáž</t>
  </si>
  <si>
    <t>94.1_005</t>
  </si>
  <si>
    <t>Montáž ochranné sítě z umělých vláken</t>
  </si>
  <si>
    <t>94.1_006</t>
  </si>
  <si>
    <t>Nájemné za použití sítí</t>
  </si>
  <si>
    <t>94.1_007</t>
  </si>
  <si>
    <t>Demontáž ochranné sítě z umělých vláken</t>
  </si>
  <si>
    <t>94.1_008</t>
  </si>
  <si>
    <t>Přídavné konstrukce k lešení, nosníky, a pod.</t>
  </si>
  <si>
    <t>94.1_009</t>
  </si>
  <si>
    <t>Úpravy lešení během realizace stavby</t>
  </si>
  <si>
    <t>včetně potřebné pracovní výšky lešení</t>
  </si>
  <si>
    <t>94.2_001</t>
  </si>
  <si>
    <t>94.2_002</t>
  </si>
  <si>
    <t>94.2_003</t>
  </si>
  <si>
    <t>94.2_004</t>
  </si>
  <si>
    <t>94.2_005</t>
  </si>
  <si>
    <t>94.2_006</t>
  </si>
  <si>
    <t>94.2_007</t>
  </si>
  <si>
    <t>94.2_008</t>
  </si>
  <si>
    <t>94.2_009</t>
  </si>
  <si>
    <t>94.3_001</t>
  </si>
  <si>
    <t>Doprava výtahu včetně manipulace</t>
  </si>
  <si>
    <t xml:space="preserve"> návoz : 1</t>
  </si>
  <si>
    <t>94.3_002</t>
  </si>
  <si>
    <t>Výtah osobo/nákladní, výška do 40 m, montáž, včetně kotvení</t>
  </si>
  <si>
    <t>94.3_003</t>
  </si>
  <si>
    <t>Výtah osobo/nákladní, výška do 40 m, nájem</t>
  </si>
  <si>
    <t>94.3_004</t>
  </si>
  <si>
    <t>Výtah osobo/nákladní, výška do 40 m, demontáž</t>
  </si>
  <si>
    <t>94.3_005</t>
  </si>
  <si>
    <t>Montáž patrového výstupu</t>
  </si>
  <si>
    <t>94.3_006</t>
  </si>
  <si>
    <t>Demontáž patrového výstupu</t>
  </si>
  <si>
    <t xml:space="preserve">kpl   </t>
  </si>
  <si>
    <t>94.4_001</t>
  </si>
  <si>
    <t>Uzemění lešení včetně revizní zprávy</t>
  </si>
  <si>
    <t>94.4_002</t>
  </si>
  <si>
    <t>Geotextílie netkaná_ochrana pod lešení, 1 vrstva - montáž</t>
  </si>
  <si>
    <t>94.4_003</t>
  </si>
  <si>
    <t>Zřízení horolezeckého úvazu pro práci ve výškách</t>
  </si>
  <si>
    <t xml:space="preserve">počet úvazů urří zhotovitel na základě projektu lešení : </t>
  </si>
  <si>
    <t>na střeše_založení lešení : 1</t>
  </si>
  <si>
    <t>na střeše_demontáž lešení : 1</t>
  </si>
  <si>
    <t>v krovu_čištění : 1</t>
  </si>
  <si>
    <t>94.4_004</t>
  </si>
  <si>
    <t>Geotextilie netkaná 600 g/m2_dodávka</t>
  </si>
  <si>
    <t>Odkaz na mn. položky pořadí 26 : 1,00000</t>
  </si>
  <si>
    <t>94.5_001</t>
  </si>
  <si>
    <t>Statický výpočet lešení, projektová dokumentace</t>
  </si>
  <si>
    <t>94.5_002</t>
  </si>
  <si>
    <t>Statický posudek a speciální kotvení výtahu</t>
  </si>
  <si>
    <t>94.5_003</t>
  </si>
  <si>
    <t>Kontrola lešení statikem, revize</t>
  </si>
  <si>
    <t>četnost revizí stanoví zhotovitel na základě zpracovaného harmonogramu prací : 1</t>
  </si>
  <si>
    <t>94.5_004</t>
  </si>
  <si>
    <t>Revize výtahu</t>
  </si>
  <si>
    <t>94.5_005</t>
  </si>
  <si>
    <t>Odborný dozor v průběhu montáže a demontáže lešení a výtahu</t>
  </si>
  <si>
    <t>množství hodin stanoví zhotovitel na základě zpracovaného projektu 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</si>
</sst>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14"/>
      <name val="Arial CE"/>
      <charset val="238"/>
    </font>
    <font>
      <sz val="8"/>
      <color rgb="FFDF7000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5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6" fillId="0" borderId="18" xfId="0" applyNumberFormat="1" applyFont="1" applyBorder="1" applyAlignment="1">
      <alignment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ewThynqdR1YEtE8j/9d7a0ysWkqzD8Jx5RuPf7HEGDV63sP863jG1x4MR5QU6dj1pkrJZ1fSCeKsc7U1rpadSA==" saltValue="naXN2u+sVtJiXkyl7523S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9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6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SUMIF(F67:F85,A16,I67:I85)+SUMIF(F67:F85,"PSU",I67:I85)</f>
        <v>0</v>
      </c>
      <c r="J16" s="85"/>
    </row>
    <row r="17" spans="1:10" ht="23.25" customHeight="1" x14ac:dyDescent="0.2">
      <c r="A17" s="196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SUMIF(F67:F85,A17,I67:I85)</f>
        <v>0</v>
      </c>
      <c r="J17" s="85"/>
    </row>
    <row r="18" spans="1:10" ht="23.25" customHeight="1" x14ac:dyDescent="0.2">
      <c r="A18" s="196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SUMIF(F67:F85,A18,I67:I85)</f>
        <v>0</v>
      </c>
      <c r="J18" s="85"/>
    </row>
    <row r="19" spans="1:10" ht="23.25" customHeight="1" x14ac:dyDescent="0.2">
      <c r="A19" s="196" t="s">
        <v>121</v>
      </c>
      <c r="B19" s="38" t="s">
        <v>27</v>
      </c>
      <c r="C19" s="62"/>
      <c r="D19" s="63"/>
      <c r="E19" s="83"/>
      <c r="F19" s="84"/>
      <c r="G19" s="83"/>
      <c r="H19" s="84"/>
      <c r="I19" s="83">
        <f>SUMIF(F67:F85,A19,I67:I85)</f>
        <v>0</v>
      </c>
      <c r="J19" s="85"/>
    </row>
    <row r="20" spans="1:10" ht="23.25" customHeight="1" x14ac:dyDescent="0.2">
      <c r="A20" s="196" t="s">
        <v>122</v>
      </c>
      <c r="B20" s="38" t="s">
        <v>28</v>
      </c>
      <c r="C20" s="62"/>
      <c r="D20" s="63"/>
      <c r="E20" s="83"/>
      <c r="F20" s="84"/>
      <c r="G20" s="83"/>
      <c r="H20" s="84"/>
      <c r="I20" s="83">
        <f>SUMIF(F67:F85,A20,I67:I85)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'VRN VRN Naklady'!AE24+'D.1.1.C D.1.1.C.1 Pol'!AE216+'D.1.1.C D.1.1.C.3 Pol'!AE18+'D.1.4 D.1.4.H Pol'!AE19+'D.2 D.2.1 Pol'!AE67</f>
        <v>0</v>
      </c>
      <c r="G39" s="149">
        <f>'VRN VRN Naklady'!AF24+'D.1.1.C D.1.1.C.1 Pol'!AF216+'D.1.1.C D.1.1.C.3 Pol'!AF18+'D.1.4 D.1.4.H Pol'!AF19+'D.2 D.2.1 Pol'!AF67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>
        <f>'VRN VRN Naklady'!AE24</f>
        <v>0</v>
      </c>
      <c r="G40" s="155">
        <f>'VRN VRN Naklady'!AF24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53</v>
      </c>
      <c r="C41" s="147" t="s">
        <v>54</v>
      </c>
      <c r="D41" s="147"/>
      <c r="E41" s="147"/>
      <c r="F41" s="158">
        <f>'VRN VRN Naklady'!AE24</f>
        <v>0</v>
      </c>
      <c r="G41" s="150">
        <f>'VRN VRN Naklady'!AF24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55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56</v>
      </c>
      <c r="C43" s="153" t="s">
        <v>57</v>
      </c>
      <c r="D43" s="153"/>
      <c r="E43" s="153"/>
      <c r="F43" s="154">
        <f>'D.1.1.C D.1.1.C.1 Pol'!AE216+'D.1.1.C D.1.1.C.3 Pol'!AE18</f>
        <v>0</v>
      </c>
      <c r="G43" s="155">
        <f>'D.1.1.C D.1.1.C.1 Pol'!AF216+'D.1.1.C D.1.1.C.3 Pol'!AF18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58</v>
      </c>
      <c r="C44" s="147" t="s">
        <v>59</v>
      </c>
      <c r="D44" s="147"/>
      <c r="E44" s="147"/>
      <c r="F44" s="158">
        <f>'D.1.1.C D.1.1.C.1 Pol'!AE216</f>
        <v>0</v>
      </c>
      <c r="G44" s="150">
        <f>'D.1.1.C D.1.1.C.1 Pol'!AF216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60</v>
      </c>
      <c r="C45" s="147" t="s">
        <v>61</v>
      </c>
      <c r="D45" s="147"/>
      <c r="E45" s="147"/>
      <c r="F45" s="158">
        <f>'D.1.1.C D.1.1.C.3 Pol'!AE18</f>
        <v>0</v>
      </c>
      <c r="G45" s="150">
        <f>'D.1.1.C D.1.1.C.3 Pol'!AF18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2</v>
      </c>
      <c r="B46" s="152" t="s">
        <v>62</v>
      </c>
      <c r="C46" s="153" t="s">
        <v>63</v>
      </c>
      <c r="D46" s="153"/>
      <c r="E46" s="153"/>
      <c r="F46" s="154">
        <f>'D.1.4 D.1.4.H Pol'!AE19</f>
        <v>0</v>
      </c>
      <c r="G46" s="155">
        <f>'D.1.4 D.1.4.H Pol'!AF19</f>
        <v>0</v>
      </c>
      <c r="H46" s="155">
        <f>(F46*SazbaDPH1/100)+(G46*SazbaDPH2/100)</f>
        <v>0</v>
      </c>
      <c r="I46" s="155">
        <f>F46+G46+H46</f>
        <v>0</v>
      </c>
      <c r="J46" s="156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64</v>
      </c>
      <c r="C47" s="147" t="s">
        <v>65</v>
      </c>
      <c r="D47" s="147"/>
      <c r="E47" s="147"/>
      <c r="F47" s="158">
        <f>'D.1.4 D.1.4.H Pol'!AE19</f>
        <v>0</v>
      </c>
      <c r="G47" s="150">
        <f>'D.1.4 D.1.4.H Pol'!AF19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2</v>
      </c>
      <c r="B48" s="152" t="s">
        <v>66</v>
      </c>
      <c r="C48" s="153" t="s">
        <v>67</v>
      </c>
      <c r="D48" s="153"/>
      <c r="E48" s="153"/>
      <c r="F48" s="154">
        <f>'D.2 D.2.1 Pol'!AE67</f>
        <v>0</v>
      </c>
      <c r="G48" s="155">
        <f>'D.2 D.2.1 Pol'!AF67</f>
        <v>0</v>
      </c>
      <c r="H48" s="155">
        <f>(F48*SazbaDPH1/100)+(G48*SazbaDPH2/100)</f>
        <v>0</v>
      </c>
      <c r="I48" s="155">
        <f>F48+G48+H48</f>
        <v>0</v>
      </c>
      <c r="J48" s="156" t="str">
        <f>IF(CenaCelkemVypocet=0,"",I48/CenaCelkemVypocet*100)</f>
        <v/>
      </c>
    </row>
    <row r="49" spans="1:10" ht="25.5" customHeight="1" x14ac:dyDescent="0.2">
      <c r="A49" s="136">
        <v>3</v>
      </c>
      <c r="B49" s="157" t="s">
        <v>68</v>
      </c>
      <c r="C49" s="147" t="s">
        <v>69</v>
      </c>
      <c r="D49" s="147"/>
      <c r="E49" s="147"/>
      <c r="F49" s="158">
        <f>'D.2 D.2.1 Pol'!AE67</f>
        <v>0</v>
      </c>
      <c r="G49" s="150">
        <f>'D.2 D.2.1 Pol'!AF67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10" ht="25.5" customHeight="1" x14ac:dyDescent="0.2">
      <c r="A50" s="136"/>
      <c r="B50" s="159" t="s">
        <v>70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10" x14ac:dyDescent="0.2">
      <c r="A52" t="s">
        <v>72</v>
      </c>
      <c r="B52" t="s">
        <v>73</v>
      </c>
    </row>
    <row r="53" spans="1:10" x14ac:dyDescent="0.2">
      <c r="A53" t="s">
        <v>74</v>
      </c>
      <c r="B53" t="s">
        <v>75</v>
      </c>
    </row>
    <row r="54" spans="1:10" x14ac:dyDescent="0.2">
      <c r="A54" t="s">
        <v>76</v>
      </c>
      <c r="B54" t="s">
        <v>77</v>
      </c>
    </row>
    <row r="55" spans="1:10" x14ac:dyDescent="0.2">
      <c r="A55" t="s">
        <v>76</v>
      </c>
      <c r="B55" t="s">
        <v>78</v>
      </c>
    </row>
    <row r="56" spans="1:10" x14ac:dyDescent="0.2">
      <c r="A56" t="s">
        <v>74</v>
      </c>
      <c r="B56" t="s">
        <v>79</v>
      </c>
    </row>
    <row r="57" spans="1:10" x14ac:dyDescent="0.2">
      <c r="A57" t="s">
        <v>76</v>
      </c>
      <c r="B57" t="s">
        <v>80</v>
      </c>
    </row>
    <row r="58" spans="1:10" x14ac:dyDescent="0.2">
      <c r="A58" t="s">
        <v>74</v>
      </c>
      <c r="B58" t="s">
        <v>81</v>
      </c>
    </row>
    <row r="59" spans="1:10" x14ac:dyDescent="0.2">
      <c r="A59" t="s">
        <v>76</v>
      </c>
      <c r="B59" t="s">
        <v>82</v>
      </c>
    </row>
    <row r="60" spans="1:10" x14ac:dyDescent="0.2">
      <c r="A60" t="s">
        <v>74</v>
      </c>
      <c r="B60" t="s">
        <v>83</v>
      </c>
    </row>
    <row r="61" spans="1:10" x14ac:dyDescent="0.2">
      <c r="A61" t="s">
        <v>76</v>
      </c>
      <c r="B61" t="s">
        <v>84</v>
      </c>
    </row>
    <row r="64" spans="1:10" ht="15.75" x14ac:dyDescent="0.25">
      <c r="B64" s="175" t="s">
        <v>85</v>
      </c>
    </row>
    <row r="66" spans="1:10" ht="25.5" customHeight="1" x14ac:dyDescent="0.2">
      <c r="A66" s="177"/>
      <c r="B66" s="180" t="s">
        <v>17</v>
      </c>
      <c r="C66" s="180" t="s">
        <v>5</v>
      </c>
      <c r="D66" s="181"/>
      <c r="E66" s="181"/>
      <c r="F66" s="182" t="s">
        <v>86</v>
      </c>
      <c r="G66" s="182"/>
      <c r="H66" s="182"/>
      <c r="I66" s="182" t="s">
        <v>29</v>
      </c>
      <c r="J66" s="182" t="s">
        <v>0</v>
      </c>
    </row>
    <row r="67" spans="1:10" ht="36.75" customHeight="1" x14ac:dyDescent="0.2">
      <c r="A67" s="178"/>
      <c r="B67" s="183" t="s">
        <v>87</v>
      </c>
      <c r="C67" s="184" t="s">
        <v>88</v>
      </c>
      <c r="D67" s="185"/>
      <c r="E67" s="185"/>
      <c r="F67" s="192" t="s">
        <v>24</v>
      </c>
      <c r="G67" s="193"/>
      <c r="H67" s="193"/>
      <c r="I67" s="193">
        <f>'D.1.1.C D.1.1.C.1 Pol'!G8</f>
        <v>0</v>
      </c>
      <c r="J67" s="189" t="str">
        <f>IF(I86=0,"",I67/I86*100)</f>
        <v/>
      </c>
    </row>
    <row r="68" spans="1:10" ht="36.75" customHeight="1" x14ac:dyDescent="0.2">
      <c r="A68" s="178"/>
      <c r="B68" s="183" t="s">
        <v>89</v>
      </c>
      <c r="C68" s="184" t="s">
        <v>90</v>
      </c>
      <c r="D68" s="185"/>
      <c r="E68" s="185"/>
      <c r="F68" s="192" t="s">
        <v>24</v>
      </c>
      <c r="G68" s="193"/>
      <c r="H68" s="193"/>
      <c r="I68" s="193">
        <f>'D.2 D.2.1 Pol'!G8</f>
        <v>0</v>
      </c>
      <c r="J68" s="189" t="str">
        <f>IF(I86=0,"",I68/I86*100)</f>
        <v/>
      </c>
    </row>
    <row r="69" spans="1:10" ht="36.75" customHeight="1" x14ac:dyDescent="0.2">
      <c r="A69" s="178"/>
      <c r="B69" s="183" t="s">
        <v>91</v>
      </c>
      <c r="C69" s="184" t="s">
        <v>92</v>
      </c>
      <c r="D69" s="185"/>
      <c r="E69" s="185"/>
      <c r="F69" s="192" t="s">
        <v>24</v>
      </c>
      <c r="G69" s="193"/>
      <c r="H69" s="193"/>
      <c r="I69" s="193">
        <f>'D.2 D.2.1 Pol'!G22</f>
        <v>0</v>
      </c>
      <c r="J69" s="189" t="str">
        <f>IF(I86=0,"",I69/I86*100)</f>
        <v/>
      </c>
    </row>
    <row r="70" spans="1:10" ht="36.75" customHeight="1" x14ac:dyDescent="0.2">
      <c r="A70" s="178"/>
      <c r="B70" s="183" t="s">
        <v>93</v>
      </c>
      <c r="C70" s="184" t="s">
        <v>94</v>
      </c>
      <c r="D70" s="185"/>
      <c r="E70" s="185"/>
      <c r="F70" s="192" t="s">
        <v>24</v>
      </c>
      <c r="G70" s="193"/>
      <c r="H70" s="193"/>
      <c r="I70" s="193">
        <f>'D.2 D.2.1 Pol'!G37</f>
        <v>0</v>
      </c>
      <c r="J70" s="189" t="str">
        <f>IF(I86=0,"",I70/I86*100)</f>
        <v/>
      </c>
    </row>
    <row r="71" spans="1:10" ht="36.75" customHeight="1" x14ac:dyDescent="0.2">
      <c r="A71" s="178"/>
      <c r="B71" s="183" t="s">
        <v>95</v>
      </c>
      <c r="C71" s="184" t="s">
        <v>28</v>
      </c>
      <c r="D71" s="185"/>
      <c r="E71" s="185"/>
      <c r="F71" s="192" t="s">
        <v>24</v>
      </c>
      <c r="G71" s="193"/>
      <c r="H71" s="193"/>
      <c r="I71" s="193">
        <f>'D.2 D.2.1 Pol'!G47</f>
        <v>0</v>
      </c>
      <c r="J71" s="189" t="str">
        <f>IF(I86=0,"",I71/I86*100)</f>
        <v/>
      </c>
    </row>
    <row r="72" spans="1:10" ht="36.75" customHeight="1" x14ac:dyDescent="0.2">
      <c r="A72" s="178"/>
      <c r="B72" s="183" t="s">
        <v>96</v>
      </c>
      <c r="C72" s="184" t="s">
        <v>97</v>
      </c>
      <c r="D72" s="185"/>
      <c r="E72" s="185"/>
      <c r="F72" s="192" t="s">
        <v>24</v>
      </c>
      <c r="G72" s="193"/>
      <c r="H72" s="193"/>
      <c r="I72" s="193">
        <f>'D.2 D.2.1 Pol'!G57</f>
        <v>0</v>
      </c>
      <c r="J72" s="189" t="str">
        <f>IF(I86=0,"",I72/I86*100)</f>
        <v/>
      </c>
    </row>
    <row r="73" spans="1:10" ht="36.75" customHeight="1" x14ac:dyDescent="0.2">
      <c r="A73" s="178"/>
      <c r="B73" s="183" t="s">
        <v>98</v>
      </c>
      <c r="C73" s="184" t="s">
        <v>99</v>
      </c>
      <c r="D73" s="185"/>
      <c r="E73" s="185"/>
      <c r="F73" s="192" t="s">
        <v>24</v>
      </c>
      <c r="G73" s="193"/>
      <c r="H73" s="193"/>
      <c r="I73" s="193">
        <f>'D.1.1.C D.1.1.C.1 Pol'!G10</f>
        <v>0</v>
      </c>
      <c r="J73" s="189" t="str">
        <f>IF(I86=0,"",I73/I86*100)</f>
        <v/>
      </c>
    </row>
    <row r="74" spans="1:10" ht="36.75" customHeight="1" x14ac:dyDescent="0.2">
      <c r="A74" s="178"/>
      <c r="B74" s="183" t="s">
        <v>100</v>
      </c>
      <c r="C74" s="184" t="s">
        <v>101</v>
      </c>
      <c r="D74" s="185"/>
      <c r="E74" s="185"/>
      <c r="F74" s="192" t="s">
        <v>24</v>
      </c>
      <c r="G74" s="193"/>
      <c r="H74" s="193"/>
      <c r="I74" s="193">
        <f>'D.1.1.C D.1.1.C.1 Pol'!G30</f>
        <v>0</v>
      </c>
      <c r="J74" s="189" t="str">
        <f>IF(I86=0,"",I74/I86*100)</f>
        <v/>
      </c>
    </row>
    <row r="75" spans="1:10" ht="36.75" customHeight="1" x14ac:dyDescent="0.2">
      <c r="A75" s="178"/>
      <c r="B75" s="183" t="s">
        <v>102</v>
      </c>
      <c r="C75" s="184" t="s">
        <v>103</v>
      </c>
      <c r="D75" s="185"/>
      <c r="E75" s="185"/>
      <c r="F75" s="192" t="s">
        <v>24</v>
      </c>
      <c r="G75" s="193"/>
      <c r="H75" s="193"/>
      <c r="I75" s="193">
        <f>'D.1.1.C D.1.1.C.1 Pol'!G34</f>
        <v>0</v>
      </c>
      <c r="J75" s="189" t="str">
        <f>IF(I86=0,"",I75/I86*100)</f>
        <v/>
      </c>
    </row>
    <row r="76" spans="1:10" ht="36.75" customHeight="1" x14ac:dyDescent="0.2">
      <c r="A76" s="178"/>
      <c r="B76" s="183" t="s">
        <v>104</v>
      </c>
      <c r="C76" s="184" t="s">
        <v>105</v>
      </c>
      <c r="D76" s="185"/>
      <c r="E76" s="185"/>
      <c r="F76" s="192" t="s">
        <v>25</v>
      </c>
      <c r="G76" s="193"/>
      <c r="H76" s="193"/>
      <c r="I76" s="193">
        <f>'D.1.1.C D.1.1.C.1 Pol'!G37</f>
        <v>0</v>
      </c>
      <c r="J76" s="189" t="str">
        <f>IF(I86=0,"",I76/I86*100)</f>
        <v/>
      </c>
    </row>
    <row r="77" spans="1:10" ht="36.75" customHeight="1" x14ac:dyDescent="0.2">
      <c r="A77" s="178"/>
      <c r="B77" s="183" t="s">
        <v>106</v>
      </c>
      <c r="C77" s="184" t="s">
        <v>107</v>
      </c>
      <c r="D77" s="185"/>
      <c r="E77" s="185"/>
      <c r="F77" s="192" t="s">
        <v>25</v>
      </c>
      <c r="G77" s="193"/>
      <c r="H77" s="193"/>
      <c r="I77" s="193">
        <f>'D.1.1.C D.1.1.C.1 Pol'!G48</f>
        <v>0</v>
      </c>
      <c r="J77" s="189" t="str">
        <f>IF(I86=0,"",I77/I86*100)</f>
        <v/>
      </c>
    </row>
    <row r="78" spans="1:10" ht="36.75" customHeight="1" x14ac:dyDescent="0.2">
      <c r="A78" s="178"/>
      <c r="B78" s="183" t="s">
        <v>108</v>
      </c>
      <c r="C78" s="184" t="s">
        <v>109</v>
      </c>
      <c r="D78" s="185"/>
      <c r="E78" s="185"/>
      <c r="F78" s="192" t="s">
        <v>25</v>
      </c>
      <c r="G78" s="193"/>
      <c r="H78" s="193"/>
      <c r="I78" s="193">
        <f>'D.1.1.C D.1.1.C.1 Pol'!G123+'D.1.1.C D.1.1.C.3 Pol'!G8</f>
        <v>0</v>
      </c>
      <c r="J78" s="189" t="str">
        <f>IF(I86=0,"",I78/I86*100)</f>
        <v/>
      </c>
    </row>
    <row r="79" spans="1:10" ht="36.75" customHeight="1" x14ac:dyDescent="0.2">
      <c r="A79" s="178"/>
      <c r="B79" s="183" t="s">
        <v>110</v>
      </c>
      <c r="C79" s="184" t="s">
        <v>111</v>
      </c>
      <c r="D79" s="185"/>
      <c r="E79" s="185"/>
      <c r="F79" s="192" t="s">
        <v>25</v>
      </c>
      <c r="G79" s="193"/>
      <c r="H79" s="193"/>
      <c r="I79" s="193">
        <f>'D.1.1.C D.1.1.C.1 Pol'!G157</f>
        <v>0</v>
      </c>
      <c r="J79" s="189" t="str">
        <f>IF(I86=0,"",I79/I86*100)</f>
        <v/>
      </c>
    </row>
    <row r="80" spans="1:10" ht="36.75" customHeight="1" x14ac:dyDescent="0.2">
      <c r="A80" s="178"/>
      <c r="B80" s="183" t="s">
        <v>112</v>
      </c>
      <c r="C80" s="184" t="s">
        <v>113</v>
      </c>
      <c r="D80" s="185"/>
      <c r="E80" s="185"/>
      <c r="F80" s="192" t="s">
        <v>25</v>
      </c>
      <c r="G80" s="193"/>
      <c r="H80" s="193"/>
      <c r="I80" s="193">
        <f>'D.1.1.C D.1.1.C.1 Pol'!G159</f>
        <v>0</v>
      </c>
      <c r="J80" s="189" t="str">
        <f>IF(I86=0,"",I80/I86*100)</f>
        <v/>
      </c>
    </row>
    <row r="81" spans="1:10" ht="36.75" customHeight="1" x14ac:dyDescent="0.2">
      <c r="A81" s="178"/>
      <c r="B81" s="183" t="s">
        <v>114</v>
      </c>
      <c r="C81" s="184" t="s">
        <v>115</v>
      </c>
      <c r="D81" s="185"/>
      <c r="E81" s="185"/>
      <c r="F81" s="192" t="s">
        <v>25</v>
      </c>
      <c r="G81" s="193"/>
      <c r="H81" s="193"/>
      <c r="I81" s="193">
        <f>'D.1.1.C D.1.1.C.1 Pol'!G163</f>
        <v>0</v>
      </c>
      <c r="J81" s="189" t="str">
        <f>IF(I86=0,"",I81/I86*100)</f>
        <v/>
      </c>
    </row>
    <row r="82" spans="1:10" ht="36.75" customHeight="1" x14ac:dyDescent="0.2">
      <c r="A82" s="178"/>
      <c r="B82" s="183" t="s">
        <v>116</v>
      </c>
      <c r="C82" s="184" t="s">
        <v>117</v>
      </c>
      <c r="D82" s="185"/>
      <c r="E82" s="185"/>
      <c r="F82" s="192" t="s">
        <v>26</v>
      </c>
      <c r="G82" s="193"/>
      <c r="H82" s="193"/>
      <c r="I82" s="193">
        <f>'D.1.4 D.1.4.H Pol'!G8</f>
        <v>0</v>
      </c>
      <c r="J82" s="189" t="str">
        <f>IF(I86=0,"",I82/I86*100)</f>
        <v/>
      </c>
    </row>
    <row r="83" spans="1:10" ht="36.75" customHeight="1" x14ac:dyDescent="0.2">
      <c r="A83" s="178"/>
      <c r="B83" s="183" t="s">
        <v>118</v>
      </c>
      <c r="C83" s="184" t="s">
        <v>119</v>
      </c>
      <c r="D83" s="185"/>
      <c r="E83" s="185"/>
      <c r="F83" s="192" t="s">
        <v>120</v>
      </c>
      <c r="G83" s="193"/>
      <c r="H83" s="193"/>
      <c r="I83" s="193">
        <f>'D.1.1.C D.1.1.C.1 Pol'!G176</f>
        <v>0</v>
      </c>
      <c r="J83" s="189" t="str">
        <f>IF(I86=0,"",I83/I86*100)</f>
        <v/>
      </c>
    </row>
    <row r="84" spans="1:10" ht="36.75" customHeight="1" x14ac:dyDescent="0.2">
      <c r="A84" s="178"/>
      <c r="B84" s="183" t="s">
        <v>121</v>
      </c>
      <c r="C84" s="184" t="s">
        <v>27</v>
      </c>
      <c r="D84" s="185"/>
      <c r="E84" s="185"/>
      <c r="F84" s="192" t="s">
        <v>121</v>
      </c>
      <c r="G84" s="193"/>
      <c r="H84" s="193"/>
      <c r="I84" s="193">
        <f>'VRN VRN Naklady'!G8</f>
        <v>0</v>
      </c>
      <c r="J84" s="189" t="str">
        <f>IF(I86=0,"",I84/I86*100)</f>
        <v/>
      </c>
    </row>
    <row r="85" spans="1:10" ht="36.75" customHeight="1" x14ac:dyDescent="0.2">
      <c r="A85" s="178"/>
      <c r="B85" s="183" t="s">
        <v>122</v>
      </c>
      <c r="C85" s="184" t="s">
        <v>28</v>
      </c>
      <c r="D85" s="185"/>
      <c r="E85" s="185"/>
      <c r="F85" s="192" t="s">
        <v>122</v>
      </c>
      <c r="G85" s="193"/>
      <c r="H85" s="193"/>
      <c r="I85" s="193">
        <f>'VRN VRN Naklady'!G13</f>
        <v>0</v>
      </c>
      <c r="J85" s="189" t="str">
        <f>IF(I86=0,"",I85/I86*100)</f>
        <v/>
      </c>
    </row>
    <row r="86" spans="1:10" ht="25.5" customHeight="1" x14ac:dyDescent="0.2">
      <c r="A86" s="179"/>
      <c r="B86" s="186" t="s">
        <v>1</v>
      </c>
      <c r="C86" s="187"/>
      <c r="D86" s="188"/>
      <c r="E86" s="188"/>
      <c r="F86" s="194"/>
      <c r="G86" s="195"/>
      <c r="H86" s="195"/>
      <c r="I86" s="195">
        <f>SUM(I67:I85)</f>
        <v>0</v>
      </c>
      <c r="J86" s="190">
        <f>SUM(J67:J85)</f>
        <v>0</v>
      </c>
    </row>
    <row r="87" spans="1:10" x14ac:dyDescent="0.2">
      <c r="F87" s="135"/>
      <c r="G87" s="135"/>
      <c r="H87" s="135"/>
      <c r="I87" s="135"/>
      <c r="J87" s="191"/>
    </row>
    <row r="88" spans="1:10" x14ac:dyDescent="0.2">
      <c r="F88" s="135"/>
      <c r="G88" s="135"/>
      <c r="H88" s="135"/>
      <c r="I88" s="135"/>
      <c r="J88" s="191"/>
    </row>
    <row r="89" spans="1:10" x14ac:dyDescent="0.2">
      <c r="F89" s="135"/>
      <c r="G89" s="135"/>
      <c r="H89" s="135"/>
      <c r="I89" s="135"/>
      <c r="J89" s="191"/>
    </row>
  </sheetData>
  <sheetProtection algorithmName="SHA-512" hashValue="XpJH9pv+GtvyGuC5WW8Z1Z2VYcXO+tuPNIjXla/YQqbxzZHDWzbI8RYR3v62f5rm9UGDpYTuX/FULRPcvM+Sww==" saltValue="fQ0JEfQ0gEXVi4TAOlkgG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2">
    <mergeCell ref="C85:E85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49:E49"/>
    <mergeCell ref="B50:E50"/>
    <mergeCell ref="C67:E67"/>
    <mergeCell ref="C68:E68"/>
    <mergeCell ref="C69:E6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+Q64LK9JstDEGVBAFu3rPNVvQR3z1ySgCmtOMmCLNVcTrEJ2d989PEqHz2PteGVMUoag7ILOVgOufZIU5rWMQw==" saltValue="FVhNR9C/bH+1yS2vdZkAr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E0C46-7363-4D3C-B680-5F5B1A26224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123</v>
      </c>
      <c r="B1" s="197"/>
      <c r="C1" s="197"/>
      <c r="D1" s="197"/>
      <c r="E1" s="197"/>
      <c r="F1" s="197"/>
      <c r="G1" s="197"/>
      <c r="AG1" t="s">
        <v>124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125</v>
      </c>
    </row>
    <row r="3" spans="1:60" ht="24.95" customHeight="1" x14ac:dyDescent="0.2">
      <c r="A3" s="198" t="s">
        <v>8</v>
      </c>
      <c r="B3" s="49" t="s">
        <v>53</v>
      </c>
      <c r="C3" s="201" t="s">
        <v>27</v>
      </c>
      <c r="D3" s="199"/>
      <c r="E3" s="199"/>
      <c r="F3" s="199"/>
      <c r="G3" s="200"/>
      <c r="AC3" s="176" t="s">
        <v>126</v>
      </c>
      <c r="AG3" t="s">
        <v>127</v>
      </c>
    </row>
    <row r="4" spans="1:60" ht="24.95" customHeight="1" x14ac:dyDescent="0.2">
      <c r="A4" s="202" t="s">
        <v>9</v>
      </c>
      <c r="B4" s="203" t="s">
        <v>53</v>
      </c>
      <c r="C4" s="204" t="s">
        <v>54</v>
      </c>
      <c r="D4" s="205"/>
      <c r="E4" s="205"/>
      <c r="F4" s="205"/>
      <c r="G4" s="206"/>
      <c r="AG4" t="s">
        <v>128</v>
      </c>
    </row>
    <row r="5" spans="1:60" x14ac:dyDescent="0.2">
      <c r="D5" s="10"/>
    </row>
    <row r="6" spans="1:60" ht="38.25" x14ac:dyDescent="0.2">
      <c r="A6" s="208" t="s">
        <v>129</v>
      </c>
      <c r="B6" s="210" t="s">
        <v>130</v>
      </c>
      <c r="C6" s="210" t="s">
        <v>131</v>
      </c>
      <c r="D6" s="209" t="s">
        <v>132</v>
      </c>
      <c r="E6" s="208" t="s">
        <v>133</v>
      </c>
      <c r="F6" s="207" t="s">
        <v>134</v>
      </c>
      <c r="G6" s="208" t="s">
        <v>29</v>
      </c>
      <c r="H6" s="211" t="s">
        <v>30</v>
      </c>
      <c r="I6" s="211" t="s">
        <v>135</v>
      </c>
      <c r="J6" s="211" t="s">
        <v>31</v>
      </c>
      <c r="K6" s="211" t="s">
        <v>136</v>
      </c>
      <c r="L6" s="211" t="s">
        <v>137</v>
      </c>
      <c r="M6" s="211" t="s">
        <v>138</v>
      </c>
      <c r="N6" s="211" t="s">
        <v>139</v>
      </c>
      <c r="O6" s="211" t="s">
        <v>140</v>
      </c>
      <c r="P6" s="211" t="s">
        <v>141</v>
      </c>
      <c r="Q6" s="211" t="s">
        <v>142</v>
      </c>
      <c r="R6" s="211" t="s">
        <v>143</v>
      </c>
      <c r="S6" s="211" t="s">
        <v>144</v>
      </c>
      <c r="T6" s="211" t="s">
        <v>145</v>
      </c>
      <c r="U6" s="211" t="s">
        <v>146</v>
      </c>
      <c r="V6" s="211" t="s">
        <v>147</v>
      </c>
      <c r="W6" s="211" t="s">
        <v>148</v>
      </c>
      <c r="X6" s="211" t="s">
        <v>149</v>
      </c>
      <c r="Y6" s="211" t="s">
        <v>150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4" t="s">
        <v>151</v>
      </c>
      <c r="B8" s="225" t="s">
        <v>121</v>
      </c>
      <c r="C8" s="248" t="s">
        <v>27</v>
      </c>
      <c r="D8" s="226"/>
      <c r="E8" s="227"/>
      <c r="F8" s="228"/>
      <c r="G8" s="228">
        <f>SUMIF(AG9:AG12,"&lt;&gt;NOR",G9:G12)</f>
        <v>0</v>
      </c>
      <c r="H8" s="228"/>
      <c r="I8" s="228">
        <f>SUM(I9:I12)</f>
        <v>0</v>
      </c>
      <c r="J8" s="228"/>
      <c r="K8" s="228">
        <f>SUM(K9:K12)</f>
        <v>0</v>
      </c>
      <c r="L8" s="228"/>
      <c r="M8" s="228">
        <f>SUM(M9:M12)</f>
        <v>0</v>
      </c>
      <c r="N8" s="227"/>
      <c r="O8" s="227">
        <f>SUM(O9:O12)</f>
        <v>0</v>
      </c>
      <c r="P8" s="227"/>
      <c r="Q8" s="227">
        <f>SUM(Q9:Q12)</f>
        <v>0</v>
      </c>
      <c r="R8" s="228"/>
      <c r="S8" s="228"/>
      <c r="T8" s="229"/>
      <c r="U8" s="223"/>
      <c r="V8" s="223">
        <f>SUM(V9:V12)</f>
        <v>0</v>
      </c>
      <c r="W8" s="223"/>
      <c r="X8" s="223"/>
      <c r="Y8" s="223"/>
      <c r="AG8" t="s">
        <v>152</v>
      </c>
    </row>
    <row r="9" spans="1:60" outlineLevel="1" x14ac:dyDescent="0.2">
      <c r="A9" s="241">
        <v>1</v>
      </c>
      <c r="B9" s="242" t="s">
        <v>153</v>
      </c>
      <c r="C9" s="249" t="s">
        <v>154</v>
      </c>
      <c r="D9" s="243" t="s">
        <v>155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156</v>
      </c>
      <c r="T9" s="247" t="s">
        <v>157</v>
      </c>
      <c r="U9" s="222">
        <v>0</v>
      </c>
      <c r="V9" s="222">
        <f>ROUND(E9*U9,2)</f>
        <v>0</v>
      </c>
      <c r="W9" s="222"/>
      <c r="X9" s="222" t="s">
        <v>53</v>
      </c>
      <c r="Y9" s="222" t="s">
        <v>158</v>
      </c>
      <c r="Z9" s="212"/>
      <c r="AA9" s="212"/>
      <c r="AB9" s="212"/>
      <c r="AC9" s="212"/>
      <c r="AD9" s="212"/>
      <c r="AE9" s="212"/>
      <c r="AF9" s="212"/>
      <c r="AG9" s="212" t="s">
        <v>159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41">
        <v>2</v>
      </c>
      <c r="B10" s="242" t="s">
        <v>160</v>
      </c>
      <c r="C10" s="249" t="s">
        <v>161</v>
      </c>
      <c r="D10" s="243" t="s">
        <v>155</v>
      </c>
      <c r="E10" s="244">
        <v>1</v>
      </c>
      <c r="F10" s="245"/>
      <c r="G10" s="246">
        <f>ROUND(E10*F10,2)</f>
        <v>0</v>
      </c>
      <c r="H10" s="245"/>
      <c r="I10" s="246">
        <f>ROUND(E10*H10,2)</f>
        <v>0</v>
      </c>
      <c r="J10" s="245"/>
      <c r="K10" s="246">
        <f>ROUND(E10*J10,2)</f>
        <v>0</v>
      </c>
      <c r="L10" s="246">
        <v>21</v>
      </c>
      <c r="M10" s="246">
        <f>G10*(1+L10/100)</f>
        <v>0</v>
      </c>
      <c r="N10" s="244">
        <v>0</v>
      </c>
      <c r="O10" s="244">
        <f>ROUND(E10*N10,2)</f>
        <v>0</v>
      </c>
      <c r="P10" s="244">
        <v>0</v>
      </c>
      <c r="Q10" s="244">
        <f>ROUND(E10*P10,2)</f>
        <v>0</v>
      </c>
      <c r="R10" s="246"/>
      <c r="S10" s="246" t="s">
        <v>156</v>
      </c>
      <c r="T10" s="247" t="s">
        <v>157</v>
      </c>
      <c r="U10" s="222">
        <v>0</v>
      </c>
      <c r="V10" s="222">
        <f>ROUND(E10*U10,2)</f>
        <v>0</v>
      </c>
      <c r="W10" s="222"/>
      <c r="X10" s="222" t="s">
        <v>53</v>
      </c>
      <c r="Y10" s="222" t="s">
        <v>158</v>
      </c>
      <c r="Z10" s="212"/>
      <c r="AA10" s="212"/>
      <c r="AB10" s="212"/>
      <c r="AC10" s="212"/>
      <c r="AD10" s="212"/>
      <c r="AE10" s="212"/>
      <c r="AF10" s="212"/>
      <c r="AG10" s="212" t="s">
        <v>159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1">
        <v>3</v>
      </c>
      <c r="B11" s="242" t="s">
        <v>162</v>
      </c>
      <c r="C11" s="249" t="s">
        <v>163</v>
      </c>
      <c r="D11" s="243" t="s">
        <v>155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156</v>
      </c>
      <c r="T11" s="247" t="s">
        <v>157</v>
      </c>
      <c r="U11" s="222">
        <v>0</v>
      </c>
      <c r="V11" s="222">
        <f>ROUND(E11*U11,2)</f>
        <v>0</v>
      </c>
      <c r="W11" s="222"/>
      <c r="X11" s="222" t="s">
        <v>53</v>
      </c>
      <c r="Y11" s="222" t="s">
        <v>158</v>
      </c>
      <c r="Z11" s="212"/>
      <c r="AA11" s="212"/>
      <c r="AB11" s="212"/>
      <c r="AC11" s="212"/>
      <c r="AD11" s="212"/>
      <c r="AE11" s="212"/>
      <c r="AF11" s="212"/>
      <c r="AG11" s="212" t="s">
        <v>159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1">
        <v>4</v>
      </c>
      <c r="B12" s="242" t="s">
        <v>164</v>
      </c>
      <c r="C12" s="249" t="s">
        <v>165</v>
      </c>
      <c r="D12" s="243" t="s">
        <v>155</v>
      </c>
      <c r="E12" s="244">
        <v>1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156</v>
      </c>
      <c r="T12" s="247" t="s">
        <v>157</v>
      </c>
      <c r="U12" s="222">
        <v>0</v>
      </c>
      <c r="V12" s="222">
        <f>ROUND(E12*U12,2)</f>
        <v>0</v>
      </c>
      <c r="W12" s="222"/>
      <c r="X12" s="222" t="s">
        <v>53</v>
      </c>
      <c r="Y12" s="222" t="s">
        <v>158</v>
      </c>
      <c r="Z12" s="212"/>
      <c r="AA12" s="212"/>
      <c r="AB12" s="212"/>
      <c r="AC12" s="212"/>
      <c r="AD12" s="212"/>
      <c r="AE12" s="212"/>
      <c r="AF12" s="212"/>
      <c r="AG12" s="212" t="s">
        <v>159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">
      <c r="A13" s="224" t="s">
        <v>151</v>
      </c>
      <c r="B13" s="225" t="s">
        <v>122</v>
      </c>
      <c r="C13" s="248" t="s">
        <v>28</v>
      </c>
      <c r="D13" s="226"/>
      <c r="E13" s="227"/>
      <c r="F13" s="228"/>
      <c r="G13" s="228">
        <f>SUMIF(AG14:AG22,"&lt;&gt;NOR",G14:G22)</f>
        <v>0</v>
      </c>
      <c r="H13" s="228"/>
      <c r="I13" s="228">
        <f>SUM(I14:I22)</f>
        <v>0</v>
      </c>
      <c r="J13" s="228"/>
      <c r="K13" s="228">
        <f>SUM(K14:K22)</f>
        <v>0</v>
      </c>
      <c r="L13" s="228"/>
      <c r="M13" s="228">
        <f>SUM(M14:M22)</f>
        <v>0</v>
      </c>
      <c r="N13" s="227"/>
      <c r="O13" s="227">
        <f>SUM(O14:O22)</f>
        <v>0</v>
      </c>
      <c r="P13" s="227"/>
      <c r="Q13" s="227">
        <f>SUM(Q14:Q22)</f>
        <v>0</v>
      </c>
      <c r="R13" s="228"/>
      <c r="S13" s="228"/>
      <c r="T13" s="229"/>
      <c r="U13" s="223"/>
      <c r="V13" s="223">
        <f>SUM(V14:V22)</f>
        <v>0</v>
      </c>
      <c r="W13" s="223"/>
      <c r="X13" s="223"/>
      <c r="Y13" s="223"/>
      <c r="AG13" t="s">
        <v>152</v>
      </c>
    </row>
    <row r="14" spans="1:60" outlineLevel="1" x14ac:dyDescent="0.2">
      <c r="A14" s="241">
        <v>5</v>
      </c>
      <c r="B14" s="242" t="s">
        <v>166</v>
      </c>
      <c r="C14" s="249" t="s">
        <v>167</v>
      </c>
      <c r="D14" s="243" t="s">
        <v>155</v>
      </c>
      <c r="E14" s="244">
        <v>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156</v>
      </c>
      <c r="T14" s="247" t="s">
        <v>157</v>
      </c>
      <c r="U14" s="222">
        <v>0</v>
      </c>
      <c r="V14" s="222">
        <f>ROUND(E14*U14,2)</f>
        <v>0</v>
      </c>
      <c r="W14" s="222"/>
      <c r="X14" s="222" t="s">
        <v>53</v>
      </c>
      <c r="Y14" s="222" t="s">
        <v>158</v>
      </c>
      <c r="Z14" s="212"/>
      <c r="AA14" s="212"/>
      <c r="AB14" s="212"/>
      <c r="AC14" s="212"/>
      <c r="AD14" s="212"/>
      <c r="AE14" s="212"/>
      <c r="AF14" s="212"/>
      <c r="AG14" s="212" t="s">
        <v>159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1">
        <v>6</v>
      </c>
      <c r="B15" s="242" t="s">
        <v>168</v>
      </c>
      <c r="C15" s="249" t="s">
        <v>169</v>
      </c>
      <c r="D15" s="243" t="s">
        <v>155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156</v>
      </c>
      <c r="T15" s="247" t="s">
        <v>157</v>
      </c>
      <c r="U15" s="222">
        <v>0</v>
      </c>
      <c r="V15" s="222">
        <f>ROUND(E15*U15,2)</f>
        <v>0</v>
      </c>
      <c r="W15" s="222"/>
      <c r="X15" s="222" t="s">
        <v>53</v>
      </c>
      <c r="Y15" s="222" t="s">
        <v>158</v>
      </c>
      <c r="Z15" s="212"/>
      <c r="AA15" s="212"/>
      <c r="AB15" s="212"/>
      <c r="AC15" s="212"/>
      <c r="AD15" s="212"/>
      <c r="AE15" s="212"/>
      <c r="AF15" s="212"/>
      <c r="AG15" s="212" t="s">
        <v>159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1">
        <v>7</v>
      </c>
      <c r="B16" s="242" t="s">
        <v>170</v>
      </c>
      <c r="C16" s="249" t="s">
        <v>171</v>
      </c>
      <c r="D16" s="243" t="s">
        <v>155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156</v>
      </c>
      <c r="T16" s="247" t="s">
        <v>157</v>
      </c>
      <c r="U16" s="222">
        <v>0</v>
      </c>
      <c r="V16" s="222">
        <f>ROUND(E16*U16,2)</f>
        <v>0</v>
      </c>
      <c r="W16" s="222"/>
      <c r="X16" s="222" t="s">
        <v>53</v>
      </c>
      <c r="Y16" s="222" t="s">
        <v>158</v>
      </c>
      <c r="Z16" s="212"/>
      <c r="AA16" s="212"/>
      <c r="AB16" s="212"/>
      <c r="AC16" s="212"/>
      <c r="AD16" s="212"/>
      <c r="AE16" s="212"/>
      <c r="AF16" s="212"/>
      <c r="AG16" s="212" t="s">
        <v>159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41">
        <v>8</v>
      </c>
      <c r="B17" s="242" t="s">
        <v>172</v>
      </c>
      <c r="C17" s="249" t="s">
        <v>173</v>
      </c>
      <c r="D17" s="243" t="s">
        <v>155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156</v>
      </c>
      <c r="T17" s="247" t="s">
        <v>157</v>
      </c>
      <c r="U17" s="222">
        <v>0</v>
      </c>
      <c r="V17" s="222">
        <f>ROUND(E17*U17,2)</f>
        <v>0</v>
      </c>
      <c r="W17" s="222"/>
      <c r="X17" s="222" t="s">
        <v>53</v>
      </c>
      <c r="Y17" s="222" t="s">
        <v>158</v>
      </c>
      <c r="Z17" s="212"/>
      <c r="AA17" s="212"/>
      <c r="AB17" s="212"/>
      <c r="AC17" s="212"/>
      <c r="AD17" s="212"/>
      <c r="AE17" s="212"/>
      <c r="AF17" s="212"/>
      <c r="AG17" s="212" t="s">
        <v>159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1">
        <v>9</v>
      </c>
      <c r="B18" s="242" t="s">
        <v>174</v>
      </c>
      <c r="C18" s="249" t="s">
        <v>175</v>
      </c>
      <c r="D18" s="243" t="s">
        <v>155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156</v>
      </c>
      <c r="T18" s="247" t="s">
        <v>157</v>
      </c>
      <c r="U18" s="222">
        <v>0</v>
      </c>
      <c r="V18" s="222">
        <f>ROUND(E18*U18,2)</f>
        <v>0</v>
      </c>
      <c r="W18" s="222"/>
      <c r="X18" s="222" t="s">
        <v>53</v>
      </c>
      <c r="Y18" s="222" t="s">
        <v>158</v>
      </c>
      <c r="Z18" s="212"/>
      <c r="AA18" s="212"/>
      <c r="AB18" s="212"/>
      <c r="AC18" s="212"/>
      <c r="AD18" s="212"/>
      <c r="AE18" s="212"/>
      <c r="AF18" s="212"/>
      <c r="AG18" s="212" t="s">
        <v>159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41">
        <v>10</v>
      </c>
      <c r="B19" s="242" t="s">
        <v>176</v>
      </c>
      <c r="C19" s="249" t="s">
        <v>177</v>
      </c>
      <c r="D19" s="243" t="s">
        <v>155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156</v>
      </c>
      <c r="T19" s="247" t="s">
        <v>157</v>
      </c>
      <c r="U19" s="222">
        <v>0</v>
      </c>
      <c r="V19" s="222">
        <f>ROUND(E19*U19,2)</f>
        <v>0</v>
      </c>
      <c r="W19" s="222"/>
      <c r="X19" s="222" t="s">
        <v>53</v>
      </c>
      <c r="Y19" s="222" t="s">
        <v>158</v>
      </c>
      <c r="Z19" s="212"/>
      <c r="AA19" s="212"/>
      <c r="AB19" s="212"/>
      <c r="AC19" s="212"/>
      <c r="AD19" s="212"/>
      <c r="AE19" s="212"/>
      <c r="AF19" s="212"/>
      <c r="AG19" s="212" t="s">
        <v>159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1">
        <v>11</v>
      </c>
      <c r="B20" s="242" t="s">
        <v>178</v>
      </c>
      <c r="C20" s="249" t="s">
        <v>179</v>
      </c>
      <c r="D20" s="243" t="s">
        <v>155</v>
      </c>
      <c r="E20" s="244">
        <v>1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156</v>
      </c>
      <c r="T20" s="247" t="s">
        <v>157</v>
      </c>
      <c r="U20" s="222">
        <v>0</v>
      </c>
      <c r="V20" s="222">
        <f>ROUND(E20*U20,2)</f>
        <v>0</v>
      </c>
      <c r="W20" s="222"/>
      <c r="X20" s="222" t="s">
        <v>53</v>
      </c>
      <c r="Y20" s="222" t="s">
        <v>158</v>
      </c>
      <c r="Z20" s="212"/>
      <c r="AA20" s="212"/>
      <c r="AB20" s="212"/>
      <c r="AC20" s="212"/>
      <c r="AD20" s="212"/>
      <c r="AE20" s="212"/>
      <c r="AF20" s="212"/>
      <c r="AG20" s="212" t="s">
        <v>159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1">
        <v>12</v>
      </c>
      <c r="B21" s="242" t="s">
        <v>180</v>
      </c>
      <c r="C21" s="249" t="s">
        <v>181</v>
      </c>
      <c r="D21" s="243" t="s">
        <v>155</v>
      </c>
      <c r="E21" s="244">
        <v>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182</v>
      </c>
      <c r="T21" s="247" t="s">
        <v>157</v>
      </c>
      <c r="U21" s="222">
        <v>0</v>
      </c>
      <c r="V21" s="222">
        <f>ROUND(E21*U21,2)</f>
        <v>0</v>
      </c>
      <c r="W21" s="222"/>
      <c r="X21" s="222" t="s">
        <v>53</v>
      </c>
      <c r="Y21" s="222" t="s">
        <v>158</v>
      </c>
      <c r="Z21" s="212"/>
      <c r="AA21" s="212"/>
      <c r="AB21" s="212"/>
      <c r="AC21" s="212"/>
      <c r="AD21" s="212"/>
      <c r="AE21" s="212"/>
      <c r="AF21" s="212"/>
      <c r="AG21" s="212" t="s">
        <v>159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34">
        <v>13</v>
      </c>
      <c r="B22" s="235" t="s">
        <v>183</v>
      </c>
      <c r="C22" s="250" t="s">
        <v>184</v>
      </c>
      <c r="D22" s="236" t="s">
        <v>155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182</v>
      </c>
      <c r="T22" s="240" t="s">
        <v>157</v>
      </c>
      <c r="U22" s="222">
        <v>0</v>
      </c>
      <c r="V22" s="222">
        <f>ROUND(E22*U22,2)</f>
        <v>0</v>
      </c>
      <c r="W22" s="222"/>
      <c r="X22" s="222" t="s">
        <v>53</v>
      </c>
      <c r="Y22" s="222" t="s">
        <v>158</v>
      </c>
      <c r="Z22" s="212"/>
      <c r="AA22" s="212"/>
      <c r="AB22" s="212"/>
      <c r="AC22" s="212"/>
      <c r="AD22" s="212"/>
      <c r="AE22" s="212"/>
      <c r="AF22" s="212"/>
      <c r="AG22" s="212" t="s">
        <v>159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">
      <c r="A23" s="3"/>
      <c r="B23" s="4"/>
      <c r="C23" s="251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v>12</v>
      </c>
      <c r="AF23">
        <v>21</v>
      </c>
      <c r="AG23" t="s">
        <v>137</v>
      </c>
    </row>
    <row r="24" spans="1:60" x14ac:dyDescent="0.2">
      <c r="A24" s="215"/>
      <c r="B24" s="216" t="s">
        <v>29</v>
      </c>
      <c r="C24" s="252"/>
      <c r="D24" s="217"/>
      <c r="E24" s="218"/>
      <c r="F24" s="218"/>
      <c r="G24" s="233">
        <f>G8+G13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f>SUMIF(L7:L22,AE23,G7:G22)</f>
        <v>0</v>
      </c>
      <c r="AF24">
        <f>SUMIF(L7:L22,AF23,G7:G22)</f>
        <v>0</v>
      </c>
      <c r="AG24" t="s">
        <v>185</v>
      </c>
    </row>
    <row r="25" spans="1:60" x14ac:dyDescent="0.2">
      <c r="C25" s="253"/>
      <c r="D25" s="10"/>
      <c r="AG25" t="s">
        <v>186</v>
      </c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E14zLIAByOof8NOnUwe3/FCS6sh/ad0Ll8Yhg4H3/fTZyOxXTZbh/OH7mdzhYOGFXlQRYcXHlshI7COo98Omw==" saltValue="Rp4d1uSGOzSmyt4HTw5mK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242F5-E5E6-4D54-BDB0-CFE8BC2E055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187</v>
      </c>
      <c r="B1" s="197"/>
      <c r="C1" s="197"/>
      <c r="D1" s="197"/>
      <c r="E1" s="197"/>
      <c r="F1" s="197"/>
      <c r="G1" s="197"/>
      <c r="AG1" t="s">
        <v>124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125</v>
      </c>
    </row>
    <row r="3" spans="1:60" ht="24.95" customHeight="1" x14ac:dyDescent="0.2">
      <c r="A3" s="198" t="s">
        <v>8</v>
      </c>
      <c r="B3" s="49" t="s">
        <v>56</v>
      </c>
      <c r="C3" s="201" t="s">
        <v>57</v>
      </c>
      <c r="D3" s="199"/>
      <c r="E3" s="199"/>
      <c r="F3" s="199"/>
      <c r="G3" s="200"/>
      <c r="AC3" s="176" t="s">
        <v>125</v>
      </c>
      <c r="AG3" t="s">
        <v>127</v>
      </c>
    </row>
    <row r="4" spans="1:60" ht="24.95" customHeight="1" x14ac:dyDescent="0.2">
      <c r="A4" s="202" t="s">
        <v>9</v>
      </c>
      <c r="B4" s="203" t="s">
        <v>58</v>
      </c>
      <c r="C4" s="204" t="s">
        <v>59</v>
      </c>
      <c r="D4" s="205"/>
      <c r="E4" s="205"/>
      <c r="F4" s="205"/>
      <c r="G4" s="206"/>
      <c r="AG4" t="s">
        <v>128</v>
      </c>
    </row>
    <row r="5" spans="1:60" x14ac:dyDescent="0.2">
      <c r="D5" s="10"/>
    </row>
    <row r="6" spans="1:60" ht="38.25" x14ac:dyDescent="0.2">
      <c r="A6" s="208" t="s">
        <v>129</v>
      </c>
      <c r="B6" s="210" t="s">
        <v>130</v>
      </c>
      <c r="C6" s="210" t="s">
        <v>131</v>
      </c>
      <c r="D6" s="209" t="s">
        <v>132</v>
      </c>
      <c r="E6" s="208" t="s">
        <v>133</v>
      </c>
      <c r="F6" s="207" t="s">
        <v>134</v>
      </c>
      <c r="G6" s="208" t="s">
        <v>29</v>
      </c>
      <c r="H6" s="211" t="s">
        <v>30</v>
      </c>
      <c r="I6" s="211" t="s">
        <v>135</v>
      </c>
      <c r="J6" s="211" t="s">
        <v>31</v>
      </c>
      <c r="K6" s="211" t="s">
        <v>136</v>
      </c>
      <c r="L6" s="211" t="s">
        <v>137</v>
      </c>
      <c r="M6" s="211" t="s">
        <v>138</v>
      </c>
      <c r="N6" s="211" t="s">
        <v>139</v>
      </c>
      <c r="O6" s="211" t="s">
        <v>140</v>
      </c>
      <c r="P6" s="211" t="s">
        <v>141</v>
      </c>
      <c r="Q6" s="211" t="s">
        <v>142</v>
      </c>
      <c r="R6" s="211" t="s">
        <v>143</v>
      </c>
      <c r="S6" s="211" t="s">
        <v>144</v>
      </c>
      <c r="T6" s="211" t="s">
        <v>145</v>
      </c>
      <c r="U6" s="211" t="s">
        <v>146</v>
      </c>
      <c r="V6" s="211" t="s">
        <v>147</v>
      </c>
      <c r="W6" s="211" t="s">
        <v>148</v>
      </c>
      <c r="X6" s="211" t="s">
        <v>149</v>
      </c>
      <c r="Y6" s="211" t="s">
        <v>150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4" t="s">
        <v>151</v>
      </c>
      <c r="B8" s="225" t="s">
        <v>87</v>
      </c>
      <c r="C8" s="248" t="s">
        <v>88</v>
      </c>
      <c r="D8" s="226"/>
      <c r="E8" s="227"/>
      <c r="F8" s="228"/>
      <c r="G8" s="228">
        <f>SUMIF(AG9:AG9,"&lt;&gt;NOR",G9:G9)</f>
        <v>0</v>
      </c>
      <c r="H8" s="228"/>
      <c r="I8" s="228">
        <f>SUM(I9:I9)</f>
        <v>0</v>
      </c>
      <c r="J8" s="228"/>
      <c r="K8" s="228">
        <f>SUM(K9:K9)</f>
        <v>0</v>
      </c>
      <c r="L8" s="228"/>
      <c r="M8" s="228">
        <f>SUM(M9:M9)</f>
        <v>0</v>
      </c>
      <c r="N8" s="227"/>
      <c r="O8" s="227">
        <f>SUM(O9:O9)</f>
        <v>0.32</v>
      </c>
      <c r="P8" s="227"/>
      <c r="Q8" s="227">
        <f>SUM(Q9:Q9)</f>
        <v>0</v>
      </c>
      <c r="R8" s="228"/>
      <c r="S8" s="228"/>
      <c r="T8" s="229"/>
      <c r="U8" s="223"/>
      <c r="V8" s="223">
        <f>SUM(V9:V9)</f>
        <v>88.65</v>
      </c>
      <c r="W8" s="223"/>
      <c r="X8" s="223"/>
      <c r="Y8" s="223"/>
      <c r="AG8" t="s">
        <v>152</v>
      </c>
    </row>
    <row r="9" spans="1:60" ht="22.5" outlineLevel="1" x14ac:dyDescent="0.2">
      <c r="A9" s="241">
        <v>1</v>
      </c>
      <c r="B9" s="242" t="s">
        <v>188</v>
      </c>
      <c r="C9" s="249" t="s">
        <v>189</v>
      </c>
      <c r="D9" s="243" t="s">
        <v>190</v>
      </c>
      <c r="E9" s="244">
        <v>150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2.14E-3</v>
      </c>
      <c r="O9" s="244">
        <f>ROUND(E9*N9,2)</f>
        <v>0.32</v>
      </c>
      <c r="P9" s="244">
        <v>0</v>
      </c>
      <c r="Q9" s="244">
        <f>ROUND(E9*P9,2)</f>
        <v>0</v>
      </c>
      <c r="R9" s="246" t="s">
        <v>191</v>
      </c>
      <c r="S9" s="246" t="s">
        <v>156</v>
      </c>
      <c r="T9" s="247" t="s">
        <v>156</v>
      </c>
      <c r="U9" s="222">
        <v>0.59099999999999997</v>
      </c>
      <c r="V9" s="222">
        <f>ROUND(E9*U9,2)</f>
        <v>88.65</v>
      </c>
      <c r="W9" s="222"/>
      <c r="X9" s="222" t="s">
        <v>192</v>
      </c>
      <c r="Y9" s="222" t="s">
        <v>158</v>
      </c>
      <c r="Z9" s="212"/>
      <c r="AA9" s="212"/>
      <c r="AB9" s="212"/>
      <c r="AC9" s="212"/>
      <c r="AD9" s="212"/>
      <c r="AE9" s="212"/>
      <c r="AF9" s="212"/>
      <c r="AG9" s="212" t="s">
        <v>193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">
      <c r="A10" s="224" t="s">
        <v>151</v>
      </c>
      <c r="B10" s="225" t="s">
        <v>98</v>
      </c>
      <c r="C10" s="248" t="s">
        <v>99</v>
      </c>
      <c r="D10" s="226"/>
      <c r="E10" s="227"/>
      <c r="F10" s="228"/>
      <c r="G10" s="228">
        <f>SUMIF(AG11:AG29,"&lt;&gt;NOR",G11:G29)</f>
        <v>0</v>
      </c>
      <c r="H10" s="228"/>
      <c r="I10" s="228">
        <f>SUM(I11:I29)</f>
        <v>0</v>
      </c>
      <c r="J10" s="228"/>
      <c r="K10" s="228">
        <f>SUM(K11:K29)</f>
        <v>0</v>
      </c>
      <c r="L10" s="228"/>
      <c r="M10" s="228">
        <f>SUM(M11:M29)</f>
        <v>0</v>
      </c>
      <c r="N10" s="227"/>
      <c r="O10" s="227">
        <f>SUM(O11:O29)</f>
        <v>0.02</v>
      </c>
      <c r="P10" s="227"/>
      <c r="Q10" s="227">
        <f>SUM(Q11:Q29)</f>
        <v>6</v>
      </c>
      <c r="R10" s="228"/>
      <c r="S10" s="228"/>
      <c r="T10" s="229"/>
      <c r="U10" s="223"/>
      <c r="V10" s="223">
        <f>SUM(V11:V29)</f>
        <v>26.099999999999998</v>
      </c>
      <c r="W10" s="223"/>
      <c r="X10" s="223"/>
      <c r="Y10" s="223"/>
      <c r="AG10" t="s">
        <v>152</v>
      </c>
    </row>
    <row r="11" spans="1:60" outlineLevel="1" x14ac:dyDescent="0.2">
      <c r="A11" s="234">
        <v>2</v>
      </c>
      <c r="B11" s="235" t="s">
        <v>194</v>
      </c>
      <c r="C11" s="250" t="s">
        <v>195</v>
      </c>
      <c r="D11" s="236" t="s">
        <v>190</v>
      </c>
      <c r="E11" s="237">
        <v>30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0.05</v>
      </c>
      <c r="Q11" s="237">
        <f>ROUND(E11*P11,2)</f>
        <v>1.5</v>
      </c>
      <c r="R11" s="239" t="s">
        <v>196</v>
      </c>
      <c r="S11" s="239" t="s">
        <v>156</v>
      </c>
      <c r="T11" s="240" t="s">
        <v>156</v>
      </c>
      <c r="U11" s="222">
        <v>0.35</v>
      </c>
      <c r="V11" s="222">
        <f>ROUND(E11*U11,2)</f>
        <v>10.5</v>
      </c>
      <c r="W11" s="222"/>
      <c r="X11" s="222" t="s">
        <v>192</v>
      </c>
      <c r="Y11" s="222" t="s">
        <v>158</v>
      </c>
      <c r="Z11" s="212"/>
      <c r="AA11" s="212"/>
      <c r="AB11" s="212"/>
      <c r="AC11" s="212"/>
      <c r="AD11" s="212"/>
      <c r="AE11" s="212"/>
      <c r="AF11" s="212"/>
      <c r="AG11" s="212" t="s">
        <v>193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67" t="s">
        <v>197</v>
      </c>
      <c r="D12" s="254"/>
      <c r="E12" s="255">
        <v>50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198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19"/>
      <c r="B13" s="220"/>
      <c r="C13" s="267" t="s">
        <v>199</v>
      </c>
      <c r="D13" s="254"/>
      <c r="E13" s="255">
        <v>-20</v>
      </c>
      <c r="F13" s="222"/>
      <c r="G13" s="222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198</v>
      </c>
      <c r="AH13" s="212">
        <v>5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34">
        <v>3</v>
      </c>
      <c r="B14" s="235" t="s">
        <v>200</v>
      </c>
      <c r="C14" s="250" t="s">
        <v>201</v>
      </c>
      <c r="D14" s="236" t="s">
        <v>190</v>
      </c>
      <c r="E14" s="237">
        <v>90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21</v>
      </c>
      <c r="M14" s="239">
        <f>G14*(1+L14/100)</f>
        <v>0</v>
      </c>
      <c r="N14" s="237">
        <v>0</v>
      </c>
      <c r="O14" s="237">
        <f>ROUND(E14*N14,2)</f>
        <v>0</v>
      </c>
      <c r="P14" s="237">
        <v>0.05</v>
      </c>
      <c r="Q14" s="237">
        <f>ROUND(E14*P14,2)</f>
        <v>4.5</v>
      </c>
      <c r="R14" s="239" t="s">
        <v>196</v>
      </c>
      <c r="S14" s="239" t="s">
        <v>156</v>
      </c>
      <c r="T14" s="240" t="s">
        <v>156</v>
      </c>
      <c r="U14" s="222">
        <v>0.05</v>
      </c>
      <c r="V14" s="222">
        <f>ROUND(E14*U14,2)</f>
        <v>4.5</v>
      </c>
      <c r="W14" s="222"/>
      <c r="X14" s="222" t="s">
        <v>192</v>
      </c>
      <c r="Y14" s="222" t="s">
        <v>158</v>
      </c>
      <c r="Z14" s="212"/>
      <c r="AA14" s="212"/>
      <c r="AB14" s="212"/>
      <c r="AC14" s="212"/>
      <c r="AD14" s="212"/>
      <c r="AE14" s="212"/>
      <c r="AF14" s="212"/>
      <c r="AG14" s="212" t="s">
        <v>193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67" t="s">
        <v>202</v>
      </c>
      <c r="D15" s="254"/>
      <c r="E15" s="255">
        <v>90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198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34">
        <v>4</v>
      </c>
      <c r="B16" s="235" t="s">
        <v>203</v>
      </c>
      <c r="C16" s="250" t="s">
        <v>204</v>
      </c>
      <c r="D16" s="236" t="s">
        <v>190</v>
      </c>
      <c r="E16" s="237">
        <v>30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 t="s">
        <v>196</v>
      </c>
      <c r="S16" s="239" t="s">
        <v>156</v>
      </c>
      <c r="T16" s="240" t="s">
        <v>156</v>
      </c>
      <c r="U16" s="222">
        <v>0.15</v>
      </c>
      <c r="V16" s="222">
        <f>ROUND(E16*U16,2)</f>
        <v>4.5</v>
      </c>
      <c r="W16" s="222"/>
      <c r="X16" s="222" t="s">
        <v>192</v>
      </c>
      <c r="Y16" s="222" t="s">
        <v>158</v>
      </c>
      <c r="Z16" s="212"/>
      <c r="AA16" s="212"/>
      <c r="AB16" s="212"/>
      <c r="AC16" s="212"/>
      <c r="AD16" s="212"/>
      <c r="AE16" s="212"/>
      <c r="AF16" s="212"/>
      <c r="AG16" s="212" t="s">
        <v>193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67" t="s">
        <v>205</v>
      </c>
      <c r="D17" s="254"/>
      <c r="E17" s="255">
        <v>30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198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4">
        <v>5</v>
      </c>
      <c r="B18" s="235" t="s">
        <v>206</v>
      </c>
      <c r="C18" s="250" t="s">
        <v>207</v>
      </c>
      <c r="D18" s="236" t="s">
        <v>190</v>
      </c>
      <c r="E18" s="237">
        <v>30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5.0000000000000002E-5</v>
      </c>
      <c r="O18" s="237">
        <f>ROUND(E18*N18,2)</f>
        <v>0</v>
      </c>
      <c r="P18" s="237">
        <v>0</v>
      </c>
      <c r="Q18" s="237">
        <f>ROUND(E18*P18,2)</f>
        <v>0</v>
      </c>
      <c r="R18" s="239" t="s">
        <v>196</v>
      </c>
      <c r="S18" s="239" t="s">
        <v>156</v>
      </c>
      <c r="T18" s="240" t="s">
        <v>156</v>
      </c>
      <c r="U18" s="222">
        <v>0.08</v>
      </c>
      <c r="V18" s="222">
        <f>ROUND(E18*U18,2)</f>
        <v>2.4</v>
      </c>
      <c r="W18" s="222"/>
      <c r="X18" s="222" t="s">
        <v>192</v>
      </c>
      <c r="Y18" s="222" t="s">
        <v>158</v>
      </c>
      <c r="Z18" s="212"/>
      <c r="AA18" s="212"/>
      <c r="AB18" s="212"/>
      <c r="AC18" s="212"/>
      <c r="AD18" s="212"/>
      <c r="AE18" s="212"/>
      <c r="AF18" s="212"/>
      <c r="AG18" s="212" t="s">
        <v>193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7" t="s">
        <v>205</v>
      </c>
      <c r="D19" s="254"/>
      <c r="E19" s="255">
        <v>30</v>
      </c>
      <c r="F19" s="222"/>
      <c r="G19" s="22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198</v>
      </c>
      <c r="AH19" s="212">
        <v>5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1">
        <v>6</v>
      </c>
      <c r="B20" s="242" t="s">
        <v>208</v>
      </c>
      <c r="C20" s="249" t="s">
        <v>209</v>
      </c>
      <c r="D20" s="243" t="s">
        <v>190</v>
      </c>
      <c r="E20" s="244">
        <v>20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 t="s">
        <v>196</v>
      </c>
      <c r="S20" s="246" t="s">
        <v>156</v>
      </c>
      <c r="T20" s="247" t="s">
        <v>156</v>
      </c>
      <c r="U20" s="222">
        <v>0.2</v>
      </c>
      <c r="V20" s="222">
        <f>ROUND(E20*U20,2)</f>
        <v>4</v>
      </c>
      <c r="W20" s="222"/>
      <c r="X20" s="222" t="s">
        <v>192</v>
      </c>
      <c r="Y20" s="222" t="s">
        <v>158</v>
      </c>
      <c r="Z20" s="212"/>
      <c r="AA20" s="212"/>
      <c r="AB20" s="212"/>
      <c r="AC20" s="212"/>
      <c r="AD20" s="212"/>
      <c r="AE20" s="212"/>
      <c r="AF20" s="212"/>
      <c r="AG20" s="212" t="s">
        <v>193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34">
        <v>7</v>
      </c>
      <c r="B21" s="235" t="s">
        <v>210</v>
      </c>
      <c r="C21" s="250" t="s">
        <v>211</v>
      </c>
      <c r="D21" s="236" t="s">
        <v>212</v>
      </c>
      <c r="E21" s="237">
        <v>1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2.1909999999999999E-2</v>
      </c>
      <c r="O21" s="237">
        <f>ROUND(E21*N21,2)</f>
        <v>0.02</v>
      </c>
      <c r="P21" s="237">
        <v>0</v>
      </c>
      <c r="Q21" s="237">
        <f>ROUND(E21*P21,2)</f>
        <v>0</v>
      </c>
      <c r="R21" s="239"/>
      <c r="S21" s="239" t="s">
        <v>182</v>
      </c>
      <c r="T21" s="240" t="s">
        <v>157</v>
      </c>
      <c r="U21" s="222">
        <v>0.20300000000000001</v>
      </c>
      <c r="V21" s="222">
        <f>ROUND(E21*U21,2)</f>
        <v>0.2</v>
      </c>
      <c r="W21" s="222"/>
      <c r="X21" s="222" t="s">
        <v>192</v>
      </c>
      <c r="Y21" s="222" t="s">
        <v>158</v>
      </c>
      <c r="Z21" s="212"/>
      <c r="AA21" s="212"/>
      <c r="AB21" s="212"/>
      <c r="AC21" s="212"/>
      <c r="AD21" s="212"/>
      <c r="AE21" s="212"/>
      <c r="AF21" s="212"/>
      <c r="AG21" s="212" t="s">
        <v>193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19"/>
      <c r="B22" s="220"/>
      <c r="C22" s="268" t="s">
        <v>484</v>
      </c>
      <c r="D22" s="263"/>
      <c r="E22" s="263"/>
      <c r="F22" s="263"/>
      <c r="G22" s="263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213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19"/>
      <c r="B23" s="220"/>
      <c r="C23" s="269" t="s">
        <v>214</v>
      </c>
      <c r="D23" s="264"/>
      <c r="E23" s="264"/>
      <c r="F23" s="264"/>
      <c r="G23" s="264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213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19"/>
      <c r="B24" s="220"/>
      <c r="C24" s="269" t="s">
        <v>215</v>
      </c>
      <c r="D24" s="264"/>
      <c r="E24" s="264"/>
      <c r="F24" s="264"/>
      <c r="G24" s="264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213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19"/>
      <c r="B25" s="220"/>
      <c r="C25" s="270" t="s">
        <v>216</v>
      </c>
      <c r="D25" s="256"/>
      <c r="E25" s="257"/>
      <c r="F25" s="258"/>
      <c r="G25" s="258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213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19"/>
      <c r="B26" s="220"/>
      <c r="C26" s="269" t="s">
        <v>217</v>
      </c>
      <c r="D26" s="264"/>
      <c r="E26" s="264"/>
      <c r="F26" s="264"/>
      <c r="G26" s="264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213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19"/>
      <c r="B27" s="220"/>
      <c r="C27" s="269" t="s">
        <v>218</v>
      </c>
      <c r="D27" s="264"/>
      <c r="E27" s="264"/>
      <c r="F27" s="264"/>
      <c r="G27" s="264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213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19"/>
      <c r="B28" s="220"/>
      <c r="C28" s="269" t="s">
        <v>219</v>
      </c>
      <c r="D28" s="264"/>
      <c r="E28" s="264"/>
      <c r="F28" s="264"/>
      <c r="G28" s="264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213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19"/>
      <c r="B29" s="220"/>
      <c r="C29" s="269" t="s">
        <v>220</v>
      </c>
      <c r="D29" s="264"/>
      <c r="E29" s="264"/>
      <c r="F29" s="264"/>
      <c r="G29" s="264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213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x14ac:dyDescent="0.2">
      <c r="A30" s="224" t="s">
        <v>151</v>
      </c>
      <c r="B30" s="225" t="s">
        <v>100</v>
      </c>
      <c r="C30" s="248" t="s">
        <v>101</v>
      </c>
      <c r="D30" s="226"/>
      <c r="E30" s="227"/>
      <c r="F30" s="228"/>
      <c r="G30" s="228">
        <f>SUMIF(AG31:AG33,"&lt;&gt;NOR",G31:G33)</f>
        <v>0</v>
      </c>
      <c r="H30" s="228"/>
      <c r="I30" s="228">
        <f>SUM(I31:I33)</f>
        <v>0</v>
      </c>
      <c r="J30" s="228"/>
      <c r="K30" s="228">
        <f>SUM(K31:K33)</f>
        <v>0</v>
      </c>
      <c r="L30" s="228"/>
      <c r="M30" s="228">
        <f>SUM(M31:M33)</f>
        <v>0</v>
      </c>
      <c r="N30" s="227"/>
      <c r="O30" s="227">
        <f>SUM(O31:O33)</f>
        <v>0</v>
      </c>
      <c r="P30" s="227"/>
      <c r="Q30" s="227">
        <f>SUM(Q31:Q33)</f>
        <v>0</v>
      </c>
      <c r="R30" s="228"/>
      <c r="S30" s="228"/>
      <c r="T30" s="229"/>
      <c r="U30" s="223"/>
      <c r="V30" s="223">
        <f>SUM(V31:V33)</f>
        <v>0</v>
      </c>
      <c r="W30" s="223"/>
      <c r="X30" s="223"/>
      <c r="Y30" s="223"/>
      <c r="AG30" t="s">
        <v>152</v>
      </c>
    </row>
    <row r="31" spans="1:60" outlineLevel="1" x14ac:dyDescent="0.2">
      <c r="A31" s="234">
        <v>8</v>
      </c>
      <c r="B31" s="235" t="s">
        <v>221</v>
      </c>
      <c r="C31" s="250" t="s">
        <v>222</v>
      </c>
      <c r="D31" s="236" t="s">
        <v>212</v>
      </c>
      <c r="E31" s="237">
        <v>1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9"/>
      <c r="S31" s="239" t="s">
        <v>182</v>
      </c>
      <c r="T31" s="240" t="s">
        <v>157</v>
      </c>
      <c r="U31" s="222">
        <v>0</v>
      </c>
      <c r="V31" s="222">
        <f>ROUND(E31*U31,2)</f>
        <v>0</v>
      </c>
      <c r="W31" s="222"/>
      <c r="X31" s="222" t="s">
        <v>192</v>
      </c>
      <c r="Y31" s="222" t="s">
        <v>158</v>
      </c>
      <c r="Z31" s="212"/>
      <c r="AA31" s="212"/>
      <c r="AB31" s="212"/>
      <c r="AC31" s="212"/>
      <c r="AD31" s="212"/>
      <c r="AE31" s="212"/>
      <c r="AF31" s="212"/>
      <c r="AG31" s="212" t="s">
        <v>193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68" t="s">
        <v>485</v>
      </c>
      <c r="D32" s="263"/>
      <c r="E32" s="263"/>
      <c r="F32" s="263"/>
      <c r="G32" s="263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213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19"/>
      <c r="B33" s="220"/>
      <c r="C33" s="269" t="s">
        <v>223</v>
      </c>
      <c r="D33" s="264"/>
      <c r="E33" s="264"/>
      <c r="F33" s="264"/>
      <c r="G33" s="264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213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65" t="str">
        <f>C33</f>
        <v>Cca 6x kabel x délka po strop lucerny od hřebene cca 6m. = kabeláž 36 - 40bm v sanktusníku + pod střechou cca 6x15=90bm</v>
      </c>
      <c r="BB33" s="212"/>
      <c r="BC33" s="212"/>
      <c r="BD33" s="212"/>
      <c r="BE33" s="212"/>
      <c r="BF33" s="212"/>
      <c r="BG33" s="212"/>
      <c r="BH33" s="212"/>
    </row>
    <row r="34" spans="1:60" x14ac:dyDescent="0.2">
      <c r="A34" s="224" t="s">
        <v>151</v>
      </c>
      <c r="B34" s="225" t="s">
        <v>102</v>
      </c>
      <c r="C34" s="248" t="s">
        <v>103</v>
      </c>
      <c r="D34" s="226"/>
      <c r="E34" s="227"/>
      <c r="F34" s="228"/>
      <c r="G34" s="228">
        <f>SUMIF(AG35:AG36,"&lt;&gt;NOR",G35:G36)</f>
        <v>0</v>
      </c>
      <c r="H34" s="228"/>
      <c r="I34" s="228">
        <f>SUM(I35:I36)</f>
        <v>0</v>
      </c>
      <c r="J34" s="228"/>
      <c r="K34" s="228">
        <f>SUM(K35:K36)</f>
        <v>0</v>
      </c>
      <c r="L34" s="228"/>
      <c r="M34" s="228">
        <f>SUM(M35:M36)</f>
        <v>0</v>
      </c>
      <c r="N34" s="227"/>
      <c r="O34" s="227">
        <f>SUM(O35:O36)</f>
        <v>0</v>
      </c>
      <c r="P34" s="227"/>
      <c r="Q34" s="227">
        <f>SUM(Q35:Q36)</f>
        <v>0</v>
      </c>
      <c r="R34" s="228"/>
      <c r="S34" s="228"/>
      <c r="T34" s="229"/>
      <c r="U34" s="223"/>
      <c r="V34" s="223">
        <f>SUM(V35:V36)</f>
        <v>1.1599999999999999</v>
      </c>
      <c r="W34" s="223"/>
      <c r="X34" s="223"/>
      <c r="Y34" s="223"/>
      <c r="AG34" t="s">
        <v>152</v>
      </c>
    </row>
    <row r="35" spans="1:60" ht="22.5" outlineLevel="1" x14ac:dyDescent="0.2">
      <c r="A35" s="234">
        <v>9</v>
      </c>
      <c r="B35" s="235" t="s">
        <v>224</v>
      </c>
      <c r="C35" s="250" t="s">
        <v>225</v>
      </c>
      <c r="D35" s="236" t="s">
        <v>226</v>
      </c>
      <c r="E35" s="237">
        <v>0.34440999999999999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7">
        <v>0</v>
      </c>
      <c r="O35" s="237">
        <f>ROUND(E35*N35,2)</f>
        <v>0</v>
      </c>
      <c r="P35" s="237">
        <v>0</v>
      </c>
      <c r="Q35" s="237">
        <f>ROUND(E35*P35,2)</f>
        <v>0</v>
      </c>
      <c r="R35" s="239" t="s">
        <v>196</v>
      </c>
      <c r="S35" s="239" t="s">
        <v>156</v>
      </c>
      <c r="T35" s="240" t="s">
        <v>156</v>
      </c>
      <c r="U35" s="222">
        <v>3.3719999999999999</v>
      </c>
      <c r="V35" s="222">
        <f>ROUND(E35*U35,2)</f>
        <v>1.1599999999999999</v>
      </c>
      <c r="W35" s="222"/>
      <c r="X35" s="222" t="s">
        <v>227</v>
      </c>
      <c r="Y35" s="222" t="s">
        <v>158</v>
      </c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71" t="s">
        <v>229</v>
      </c>
      <c r="D36" s="266"/>
      <c r="E36" s="266"/>
      <c r="F36" s="266"/>
      <c r="G36" s="266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230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24" t="s">
        <v>151</v>
      </c>
      <c r="B37" s="225" t="s">
        <v>104</v>
      </c>
      <c r="C37" s="248" t="s">
        <v>105</v>
      </c>
      <c r="D37" s="226"/>
      <c r="E37" s="227"/>
      <c r="F37" s="228"/>
      <c r="G37" s="228">
        <f>SUMIF(AG38:AG47,"&lt;&gt;NOR",G38:G47)</f>
        <v>0</v>
      </c>
      <c r="H37" s="228"/>
      <c r="I37" s="228">
        <f>SUM(I38:I47)</f>
        <v>0</v>
      </c>
      <c r="J37" s="228"/>
      <c r="K37" s="228">
        <f>SUM(K38:K47)</f>
        <v>0</v>
      </c>
      <c r="L37" s="228"/>
      <c r="M37" s="228">
        <f>SUM(M38:M47)</f>
        <v>0</v>
      </c>
      <c r="N37" s="227"/>
      <c r="O37" s="227">
        <f>SUM(O38:O47)</f>
        <v>0.13</v>
      </c>
      <c r="P37" s="227"/>
      <c r="Q37" s="227">
        <f>SUM(Q38:Q47)</f>
        <v>0</v>
      </c>
      <c r="R37" s="228"/>
      <c r="S37" s="228"/>
      <c r="T37" s="229"/>
      <c r="U37" s="223"/>
      <c r="V37" s="223">
        <f>SUM(V38:V47)</f>
        <v>50.94</v>
      </c>
      <c r="W37" s="223"/>
      <c r="X37" s="223"/>
      <c r="Y37" s="223"/>
      <c r="AG37" t="s">
        <v>152</v>
      </c>
    </row>
    <row r="38" spans="1:60" outlineLevel="1" x14ac:dyDescent="0.2">
      <c r="A38" s="241">
        <v>10</v>
      </c>
      <c r="B38" s="242" t="s">
        <v>231</v>
      </c>
      <c r="C38" s="249" t="s">
        <v>232</v>
      </c>
      <c r="D38" s="243" t="s">
        <v>190</v>
      </c>
      <c r="E38" s="244">
        <v>309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3.0000000000000001E-5</v>
      </c>
      <c r="O38" s="244">
        <f>ROUND(E38*N38,2)</f>
        <v>0.01</v>
      </c>
      <c r="P38" s="244">
        <v>0</v>
      </c>
      <c r="Q38" s="244">
        <f>ROUND(E38*P38,2)</f>
        <v>0</v>
      </c>
      <c r="R38" s="246" t="s">
        <v>233</v>
      </c>
      <c r="S38" s="246" t="s">
        <v>156</v>
      </c>
      <c r="T38" s="247" t="s">
        <v>156</v>
      </c>
      <c r="U38" s="222">
        <v>0.14000000000000001</v>
      </c>
      <c r="V38" s="222">
        <f>ROUND(E38*U38,2)</f>
        <v>43.26</v>
      </c>
      <c r="W38" s="222"/>
      <c r="X38" s="222" t="s">
        <v>192</v>
      </c>
      <c r="Y38" s="222" t="s">
        <v>158</v>
      </c>
      <c r="Z38" s="212"/>
      <c r="AA38" s="212"/>
      <c r="AB38" s="212"/>
      <c r="AC38" s="212"/>
      <c r="AD38" s="212"/>
      <c r="AE38" s="212"/>
      <c r="AF38" s="212"/>
      <c r="AG38" s="212" t="s">
        <v>193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1">
        <v>11</v>
      </c>
      <c r="B39" s="242" t="s">
        <v>234</v>
      </c>
      <c r="C39" s="249" t="s">
        <v>235</v>
      </c>
      <c r="D39" s="243" t="s">
        <v>190</v>
      </c>
      <c r="E39" s="244">
        <v>309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 t="s">
        <v>233</v>
      </c>
      <c r="S39" s="246" t="s">
        <v>156</v>
      </c>
      <c r="T39" s="247" t="s">
        <v>156</v>
      </c>
      <c r="U39" s="222">
        <v>2.4E-2</v>
      </c>
      <c r="V39" s="222">
        <f>ROUND(E39*U39,2)</f>
        <v>7.42</v>
      </c>
      <c r="W39" s="222"/>
      <c r="X39" s="222" t="s">
        <v>192</v>
      </c>
      <c r="Y39" s="222" t="s">
        <v>158</v>
      </c>
      <c r="Z39" s="212"/>
      <c r="AA39" s="212"/>
      <c r="AB39" s="212"/>
      <c r="AC39" s="212"/>
      <c r="AD39" s="212"/>
      <c r="AE39" s="212"/>
      <c r="AF39" s="212"/>
      <c r="AG39" s="212" t="s">
        <v>193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34">
        <v>12</v>
      </c>
      <c r="B40" s="235" t="s">
        <v>236</v>
      </c>
      <c r="C40" s="250" t="s">
        <v>237</v>
      </c>
      <c r="D40" s="236" t="s">
        <v>190</v>
      </c>
      <c r="E40" s="237">
        <v>432.6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2.7E-4</v>
      </c>
      <c r="O40" s="237">
        <f>ROUND(E40*N40,2)</f>
        <v>0.12</v>
      </c>
      <c r="P40" s="237">
        <v>0</v>
      </c>
      <c r="Q40" s="237">
        <f>ROUND(E40*P40,2)</f>
        <v>0</v>
      </c>
      <c r="R40" s="239"/>
      <c r="S40" s="239" t="s">
        <v>182</v>
      </c>
      <c r="T40" s="240" t="s">
        <v>157</v>
      </c>
      <c r="U40" s="222">
        <v>0</v>
      </c>
      <c r="V40" s="222">
        <f>ROUND(E40*U40,2)</f>
        <v>0</v>
      </c>
      <c r="W40" s="222"/>
      <c r="X40" s="222" t="s">
        <v>238</v>
      </c>
      <c r="Y40" s="222" t="s">
        <v>158</v>
      </c>
      <c r="Z40" s="212"/>
      <c r="AA40" s="212"/>
      <c r="AB40" s="212"/>
      <c r="AC40" s="212"/>
      <c r="AD40" s="212"/>
      <c r="AE40" s="212"/>
      <c r="AF40" s="212"/>
      <c r="AG40" s="212" t="s">
        <v>239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19"/>
      <c r="B41" s="220"/>
      <c r="C41" s="268" t="s">
        <v>240</v>
      </c>
      <c r="D41" s="263"/>
      <c r="E41" s="263"/>
      <c r="F41" s="263"/>
      <c r="G41" s="263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213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67" t="s">
        <v>241</v>
      </c>
      <c r="D42" s="254"/>
      <c r="E42" s="255">
        <v>309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198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19"/>
      <c r="B43" s="220"/>
      <c r="C43" s="272" t="s">
        <v>242</v>
      </c>
      <c r="D43" s="259"/>
      <c r="E43" s="260">
        <v>123.6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198</v>
      </c>
      <c r="AH43" s="212">
        <v>4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34">
        <v>13</v>
      </c>
      <c r="B44" s="235" t="s">
        <v>243</v>
      </c>
      <c r="C44" s="250" t="s">
        <v>244</v>
      </c>
      <c r="D44" s="236" t="s">
        <v>226</v>
      </c>
      <c r="E44" s="237">
        <v>0.12606999999999999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0</v>
      </c>
      <c r="O44" s="237">
        <f>ROUND(E44*N44,2)</f>
        <v>0</v>
      </c>
      <c r="P44" s="237">
        <v>0</v>
      </c>
      <c r="Q44" s="237">
        <f>ROUND(E44*P44,2)</f>
        <v>0</v>
      </c>
      <c r="R44" s="239" t="s">
        <v>233</v>
      </c>
      <c r="S44" s="239" t="s">
        <v>156</v>
      </c>
      <c r="T44" s="240" t="s">
        <v>156</v>
      </c>
      <c r="U44" s="222">
        <v>1.9450000000000001</v>
      </c>
      <c r="V44" s="222">
        <f>ROUND(E44*U44,2)</f>
        <v>0.25</v>
      </c>
      <c r="W44" s="222"/>
      <c r="X44" s="222" t="s">
        <v>227</v>
      </c>
      <c r="Y44" s="222" t="s">
        <v>158</v>
      </c>
      <c r="Z44" s="212"/>
      <c r="AA44" s="212"/>
      <c r="AB44" s="212"/>
      <c r="AC44" s="212"/>
      <c r="AD44" s="212"/>
      <c r="AE44" s="212"/>
      <c r="AF44" s="212"/>
      <c r="AG44" s="212" t="s">
        <v>245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71" t="s">
        <v>246</v>
      </c>
      <c r="D45" s="266"/>
      <c r="E45" s="266"/>
      <c r="F45" s="266"/>
      <c r="G45" s="266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230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34">
        <v>14</v>
      </c>
      <c r="B46" s="235" t="s">
        <v>247</v>
      </c>
      <c r="C46" s="250" t="s">
        <v>248</v>
      </c>
      <c r="D46" s="236" t="s">
        <v>226</v>
      </c>
      <c r="E46" s="237">
        <v>0.12606999999999999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 t="s">
        <v>233</v>
      </c>
      <c r="S46" s="239" t="s">
        <v>156</v>
      </c>
      <c r="T46" s="240" t="s">
        <v>156</v>
      </c>
      <c r="U46" s="222">
        <v>6.6000000000000003E-2</v>
      </c>
      <c r="V46" s="222">
        <f>ROUND(E46*U46,2)</f>
        <v>0.01</v>
      </c>
      <c r="W46" s="222"/>
      <c r="X46" s="222" t="s">
        <v>227</v>
      </c>
      <c r="Y46" s="222" t="s">
        <v>158</v>
      </c>
      <c r="Z46" s="212"/>
      <c r="AA46" s="212"/>
      <c r="AB46" s="212"/>
      <c r="AC46" s="212"/>
      <c r="AD46" s="212"/>
      <c r="AE46" s="212"/>
      <c r="AF46" s="212"/>
      <c r="AG46" s="212" t="s">
        <v>245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71" t="s">
        <v>246</v>
      </c>
      <c r="D47" s="266"/>
      <c r="E47" s="266"/>
      <c r="F47" s="266"/>
      <c r="G47" s="266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230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">
      <c r="A48" s="224" t="s">
        <v>151</v>
      </c>
      <c r="B48" s="225" t="s">
        <v>106</v>
      </c>
      <c r="C48" s="248" t="s">
        <v>107</v>
      </c>
      <c r="D48" s="226"/>
      <c r="E48" s="227"/>
      <c r="F48" s="228"/>
      <c r="G48" s="228">
        <f>SUMIF(AG49:AG122,"&lt;&gt;NOR",G49:G122)</f>
        <v>0</v>
      </c>
      <c r="H48" s="228"/>
      <c r="I48" s="228">
        <f>SUM(I49:I122)</f>
        <v>0</v>
      </c>
      <c r="J48" s="228"/>
      <c r="K48" s="228">
        <f>SUM(K49:K122)</f>
        <v>0</v>
      </c>
      <c r="L48" s="228"/>
      <c r="M48" s="228">
        <f>SUM(M49:M122)</f>
        <v>0</v>
      </c>
      <c r="N48" s="227"/>
      <c r="O48" s="227">
        <f>SUM(O49:O122)</f>
        <v>25.969999999999995</v>
      </c>
      <c r="P48" s="227"/>
      <c r="Q48" s="227">
        <f>SUM(Q49:Q122)</f>
        <v>23.78</v>
      </c>
      <c r="R48" s="228"/>
      <c r="S48" s="228"/>
      <c r="T48" s="229"/>
      <c r="U48" s="223"/>
      <c r="V48" s="223">
        <f>SUM(V49:V122)</f>
        <v>1225.3300000000002</v>
      </c>
      <c r="W48" s="223"/>
      <c r="X48" s="223"/>
      <c r="Y48" s="223"/>
      <c r="AG48" t="s">
        <v>152</v>
      </c>
    </row>
    <row r="49" spans="1:60" outlineLevel="1" x14ac:dyDescent="0.2">
      <c r="A49" s="234">
        <v>15</v>
      </c>
      <c r="B49" s="235" t="s">
        <v>249</v>
      </c>
      <c r="C49" s="250" t="s">
        <v>250</v>
      </c>
      <c r="D49" s="236" t="s">
        <v>251</v>
      </c>
      <c r="E49" s="237">
        <v>17.864000000000001</v>
      </c>
      <c r="F49" s="238"/>
      <c r="G49" s="239">
        <f>ROUND(E49*F49,2)</f>
        <v>0</v>
      </c>
      <c r="H49" s="238"/>
      <c r="I49" s="239">
        <f>ROUND(E49*H49,2)</f>
        <v>0</v>
      </c>
      <c r="J49" s="238"/>
      <c r="K49" s="239">
        <f>ROUND(E49*J49,2)</f>
        <v>0</v>
      </c>
      <c r="L49" s="239">
        <v>21</v>
      </c>
      <c r="M49" s="239">
        <f>G49*(1+L49/100)</f>
        <v>0</v>
      </c>
      <c r="N49" s="237">
        <v>0</v>
      </c>
      <c r="O49" s="237">
        <f>ROUND(E49*N49,2)</f>
        <v>0</v>
      </c>
      <c r="P49" s="237">
        <v>0</v>
      </c>
      <c r="Q49" s="237">
        <f>ROUND(E49*P49,2)</f>
        <v>0</v>
      </c>
      <c r="R49" s="239" t="s">
        <v>252</v>
      </c>
      <c r="S49" s="239" t="s">
        <v>156</v>
      </c>
      <c r="T49" s="240" t="s">
        <v>156</v>
      </c>
      <c r="U49" s="222">
        <v>0</v>
      </c>
      <c r="V49" s="222">
        <f>ROUND(E49*U49,2)</f>
        <v>0</v>
      </c>
      <c r="W49" s="222"/>
      <c r="X49" s="222" t="s">
        <v>192</v>
      </c>
      <c r="Y49" s="222" t="s">
        <v>158</v>
      </c>
      <c r="Z49" s="212"/>
      <c r="AA49" s="212"/>
      <c r="AB49" s="212"/>
      <c r="AC49" s="212"/>
      <c r="AD49" s="212"/>
      <c r="AE49" s="212"/>
      <c r="AF49" s="212"/>
      <c r="AG49" s="212" t="s">
        <v>193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67" t="s">
        <v>253</v>
      </c>
      <c r="D50" s="254"/>
      <c r="E50" s="255">
        <v>12.36</v>
      </c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198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19"/>
      <c r="B51" s="220"/>
      <c r="C51" s="267" t="s">
        <v>254</v>
      </c>
      <c r="D51" s="254"/>
      <c r="E51" s="255">
        <v>0.4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198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72" t="s">
        <v>242</v>
      </c>
      <c r="D52" s="259"/>
      <c r="E52" s="260">
        <v>5.1040000000000001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198</v>
      </c>
      <c r="AH52" s="212">
        <v>4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34">
        <v>16</v>
      </c>
      <c r="B53" s="235" t="s">
        <v>255</v>
      </c>
      <c r="C53" s="250" t="s">
        <v>256</v>
      </c>
      <c r="D53" s="236" t="s">
        <v>190</v>
      </c>
      <c r="E53" s="237">
        <v>32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 t="s">
        <v>252</v>
      </c>
      <c r="S53" s="239" t="s">
        <v>156</v>
      </c>
      <c r="T53" s="240" t="s">
        <v>156</v>
      </c>
      <c r="U53" s="222">
        <v>0.17</v>
      </c>
      <c r="V53" s="222">
        <f>ROUND(E53*U53,2)</f>
        <v>5.44</v>
      </c>
      <c r="W53" s="222"/>
      <c r="X53" s="222" t="s">
        <v>192</v>
      </c>
      <c r="Y53" s="222" t="s">
        <v>158</v>
      </c>
      <c r="Z53" s="212"/>
      <c r="AA53" s="212"/>
      <c r="AB53" s="212"/>
      <c r="AC53" s="212"/>
      <c r="AD53" s="212"/>
      <c r="AE53" s="212"/>
      <c r="AF53" s="212"/>
      <c r="AG53" s="212" t="s">
        <v>193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67" t="s">
        <v>257</v>
      </c>
      <c r="D54" s="254"/>
      <c r="E54" s="255">
        <v>32</v>
      </c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198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34">
        <v>17</v>
      </c>
      <c r="B55" s="235" t="s">
        <v>258</v>
      </c>
      <c r="C55" s="250" t="s">
        <v>259</v>
      </c>
      <c r="D55" s="236" t="s">
        <v>260</v>
      </c>
      <c r="E55" s="237">
        <v>10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0.10007000000000001</v>
      </c>
      <c r="O55" s="237">
        <f>ROUND(E55*N55,2)</f>
        <v>1</v>
      </c>
      <c r="P55" s="237">
        <v>0</v>
      </c>
      <c r="Q55" s="237">
        <f>ROUND(E55*P55,2)</f>
        <v>0</v>
      </c>
      <c r="R55" s="239" t="s">
        <v>252</v>
      </c>
      <c r="S55" s="239" t="s">
        <v>156</v>
      </c>
      <c r="T55" s="240" t="s">
        <v>156</v>
      </c>
      <c r="U55" s="222">
        <v>26</v>
      </c>
      <c r="V55" s="222">
        <f>ROUND(E55*U55,2)</f>
        <v>260</v>
      </c>
      <c r="W55" s="222"/>
      <c r="X55" s="222" t="s">
        <v>192</v>
      </c>
      <c r="Y55" s="222" t="s">
        <v>158</v>
      </c>
      <c r="Z55" s="212"/>
      <c r="AA55" s="212"/>
      <c r="AB55" s="212"/>
      <c r="AC55" s="212"/>
      <c r="AD55" s="212"/>
      <c r="AE55" s="212"/>
      <c r="AF55" s="212"/>
      <c r="AG55" s="212" t="s">
        <v>193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68" t="s">
        <v>261</v>
      </c>
      <c r="D56" s="263"/>
      <c r="E56" s="263"/>
      <c r="F56" s="263"/>
      <c r="G56" s="263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213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41">
        <v>18</v>
      </c>
      <c r="B57" s="242" t="s">
        <v>262</v>
      </c>
      <c r="C57" s="249" t="s">
        <v>263</v>
      </c>
      <c r="D57" s="243" t="s">
        <v>190</v>
      </c>
      <c r="E57" s="244">
        <v>309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1.6000000000000001E-4</v>
      </c>
      <c r="O57" s="244">
        <f>ROUND(E57*N57,2)</f>
        <v>0.05</v>
      </c>
      <c r="P57" s="244">
        <v>0.03</v>
      </c>
      <c r="Q57" s="244">
        <f>ROUND(E57*P57,2)</f>
        <v>9.27</v>
      </c>
      <c r="R57" s="246" t="s">
        <v>252</v>
      </c>
      <c r="S57" s="246" t="s">
        <v>156</v>
      </c>
      <c r="T57" s="247" t="s">
        <v>156</v>
      </c>
      <c r="U57" s="222">
        <v>0.17399999999999999</v>
      </c>
      <c r="V57" s="222">
        <f>ROUND(E57*U57,2)</f>
        <v>53.77</v>
      </c>
      <c r="W57" s="222"/>
      <c r="X57" s="222" t="s">
        <v>192</v>
      </c>
      <c r="Y57" s="222" t="s">
        <v>158</v>
      </c>
      <c r="Z57" s="212"/>
      <c r="AA57" s="212"/>
      <c r="AB57" s="212"/>
      <c r="AC57" s="212"/>
      <c r="AD57" s="212"/>
      <c r="AE57" s="212"/>
      <c r="AF57" s="212"/>
      <c r="AG57" s="212" t="s">
        <v>193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41">
        <v>19</v>
      </c>
      <c r="B58" s="242" t="s">
        <v>264</v>
      </c>
      <c r="C58" s="249" t="s">
        <v>265</v>
      </c>
      <c r="D58" s="243" t="s">
        <v>260</v>
      </c>
      <c r="E58" s="244">
        <v>150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 t="s">
        <v>252</v>
      </c>
      <c r="S58" s="246" t="s">
        <v>156</v>
      </c>
      <c r="T58" s="247" t="s">
        <v>156</v>
      </c>
      <c r="U58" s="222">
        <v>8.4000000000000005E-2</v>
      </c>
      <c r="V58" s="222">
        <f>ROUND(E58*U58,2)</f>
        <v>12.6</v>
      </c>
      <c r="W58" s="222"/>
      <c r="X58" s="222" t="s">
        <v>192</v>
      </c>
      <c r="Y58" s="222" t="s">
        <v>158</v>
      </c>
      <c r="Z58" s="212"/>
      <c r="AA58" s="212"/>
      <c r="AB58" s="212"/>
      <c r="AC58" s="212"/>
      <c r="AD58" s="212"/>
      <c r="AE58" s="212"/>
      <c r="AF58" s="212"/>
      <c r="AG58" s="212" t="s">
        <v>193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34">
        <v>20</v>
      </c>
      <c r="B59" s="235" t="s">
        <v>266</v>
      </c>
      <c r="C59" s="250" t="s">
        <v>267</v>
      </c>
      <c r="D59" s="236" t="s">
        <v>268</v>
      </c>
      <c r="E59" s="237">
        <v>60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1.6000000000000001E-4</v>
      </c>
      <c r="O59" s="237">
        <f>ROUND(E59*N59,2)</f>
        <v>0.01</v>
      </c>
      <c r="P59" s="237">
        <v>6.6E-3</v>
      </c>
      <c r="Q59" s="237">
        <f>ROUND(E59*P59,2)</f>
        <v>0.4</v>
      </c>
      <c r="R59" s="239" t="s">
        <v>252</v>
      </c>
      <c r="S59" s="239" t="s">
        <v>156</v>
      </c>
      <c r="T59" s="240" t="s">
        <v>156</v>
      </c>
      <c r="U59" s="222">
        <v>0.27043</v>
      </c>
      <c r="V59" s="222">
        <f>ROUND(E59*U59,2)</f>
        <v>16.23</v>
      </c>
      <c r="W59" s="222"/>
      <c r="X59" s="222" t="s">
        <v>192</v>
      </c>
      <c r="Y59" s="222" t="s">
        <v>158</v>
      </c>
      <c r="Z59" s="212"/>
      <c r="AA59" s="212"/>
      <c r="AB59" s="212"/>
      <c r="AC59" s="212"/>
      <c r="AD59" s="212"/>
      <c r="AE59" s="212"/>
      <c r="AF59" s="212"/>
      <c r="AG59" s="212" t="s">
        <v>193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67" t="s">
        <v>269</v>
      </c>
      <c r="D60" s="254"/>
      <c r="E60" s="255">
        <v>60</v>
      </c>
      <c r="F60" s="222"/>
      <c r="G60" s="222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198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2.5" outlineLevel="1" x14ac:dyDescent="0.2">
      <c r="A61" s="234">
        <v>21</v>
      </c>
      <c r="B61" s="235" t="s">
        <v>270</v>
      </c>
      <c r="C61" s="250" t="s">
        <v>271</v>
      </c>
      <c r="D61" s="236" t="s">
        <v>268</v>
      </c>
      <c r="E61" s="237">
        <v>15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1.6000000000000001E-4</v>
      </c>
      <c r="O61" s="237">
        <f>ROUND(E61*N61,2)</f>
        <v>0</v>
      </c>
      <c r="P61" s="237">
        <v>1.584E-2</v>
      </c>
      <c r="Q61" s="237">
        <f>ROUND(E61*P61,2)</f>
        <v>0.24</v>
      </c>
      <c r="R61" s="239" t="s">
        <v>252</v>
      </c>
      <c r="S61" s="239" t="s">
        <v>156</v>
      </c>
      <c r="T61" s="240" t="s">
        <v>156</v>
      </c>
      <c r="U61" s="222">
        <v>0.41909999999999997</v>
      </c>
      <c r="V61" s="222">
        <f>ROUND(E61*U61,2)</f>
        <v>6.29</v>
      </c>
      <c r="W61" s="222"/>
      <c r="X61" s="222" t="s">
        <v>192</v>
      </c>
      <c r="Y61" s="222" t="s">
        <v>158</v>
      </c>
      <c r="Z61" s="212"/>
      <c r="AA61" s="212"/>
      <c r="AB61" s="212"/>
      <c r="AC61" s="212"/>
      <c r="AD61" s="212"/>
      <c r="AE61" s="212"/>
      <c r="AF61" s="212"/>
      <c r="AG61" s="212" t="s">
        <v>272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67" t="s">
        <v>273</v>
      </c>
      <c r="D62" s="254"/>
      <c r="E62" s="255">
        <v>15</v>
      </c>
      <c r="F62" s="222"/>
      <c r="G62" s="222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198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34">
        <v>22</v>
      </c>
      <c r="B63" s="235" t="s">
        <v>274</v>
      </c>
      <c r="C63" s="250" t="s">
        <v>275</v>
      </c>
      <c r="D63" s="236" t="s">
        <v>268</v>
      </c>
      <c r="E63" s="237">
        <v>86.1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1.6000000000000001E-4</v>
      </c>
      <c r="O63" s="237">
        <f>ROUND(E63*N63,2)</f>
        <v>0.01</v>
      </c>
      <c r="P63" s="237">
        <v>2.4750000000000001E-2</v>
      </c>
      <c r="Q63" s="237">
        <f>ROUND(E63*P63,2)</f>
        <v>2.13</v>
      </c>
      <c r="R63" s="239" t="s">
        <v>252</v>
      </c>
      <c r="S63" s="239" t="s">
        <v>156</v>
      </c>
      <c r="T63" s="240" t="s">
        <v>156</v>
      </c>
      <c r="U63" s="222">
        <v>0.44929999999999998</v>
      </c>
      <c r="V63" s="222">
        <f>ROUND(E63*U63,2)</f>
        <v>38.68</v>
      </c>
      <c r="W63" s="222"/>
      <c r="X63" s="222" t="s">
        <v>192</v>
      </c>
      <c r="Y63" s="222" t="s">
        <v>158</v>
      </c>
      <c r="Z63" s="212"/>
      <c r="AA63" s="212"/>
      <c r="AB63" s="212"/>
      <c r="AC63" s="212"/>
      <c r="AD63" s="212"/>
      <c r="AE63" s="212"/>
      <c r="AF63" s="212"/>
      <c r="AG63" s="212" t="s">
        <v>272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67" t="s">
        <v>276</v>
      </c>
      <c r="D64" s="254"/>
      <c r="E64" s="255">
        <v>30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198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19"/>
      <c r="B65" s="220"/>
      <c r="C65" s="267" t="s">
        <v>277</v>
      </c>
      <c r="D65" s="254"/>
      <c r="E65" s="255">
        <v>29.1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198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19"/>
      <c r="B66" s="220"/>
      <c r="C66" s="267" t="s">
        <v>278</v>
      </c>
      <c r="D66" s="254"/>
      <c r="E66" s="255">
        <v>3</v>
      </c>
      <c r="F66" s="222"/>
      <c r="G66" s="222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198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19"/>
      <c r="B67" s="220"/>
      <c r="C67" s="267" t="s">
        <v>279</v>
      </c>
      <c r="D67" s="254"/>
      <c r="E67" s="255">
        <v>24</v>
      </c>
      <c r="F67" s="222"/>
      <c r="G67" s="222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198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34">
        <v>23</v>
      </c>
      <c r="B68" s="235" t="s">
        <v>280</v>
      </c>
      <c r="C68" s="250" t="s">
        <v>281</v>
      </c>
      <c r="D68" s="236" t="s">
        <v>268</v>
      </c>
      <c r="E68" s="237">
        <v>60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6.0000000000000002E-5</v>
      </c>
      <c r="O68" s="237">
        <f>ROUND(E68*N68,2)</f>
        <v>0</v>
      </c>
      <c r="P68" s="237">
        <v>0</v>
      </c>
      <c r="Q68" s="237">
        <f>ROUND(E68*P68,2)</f>
        <v>0</v>
      </c>
      <c r="R68" s="239" t="s">
        <v>252</v>
      </c>
      <c r="S68" s="239" t="s">
        <v>156</v>
      </c>
      <c r="T68" s="240" t="s">
        <v>156</v>
      </c>
      <c r="U68" s="222">
        <v>0.34200000000000003</v>
      </c>
      <c r="V68" s="222">
        <f>ROUND(E68*U68,2)</f>
        <v>20.52</v>
      </c>
      <c r="W68" s="222"/>
      <c r="X68" s="222" t="s">
        <v>192</v>
      </c>
      <c r="Y68" s="222" t="s">
        <v>158</v>
      </c>
      <c r="Z68" s="212"/>
      <c r="AA68" s="212"/>
      <c r="AB68" s="212"/>
      <c r="AC68" s="212"/>
      <c r="AD68" s="212"/>
      <c r="AE68" s="212"/>
      <c r="AF68" s="212"/>
      <c r="AG68" s="212" t="s">
        <v>193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19"/>
      <c r="B69" s="220"/>
      <c r="C69" s="267" t="s">
        <v>282</v>
      </c>
      <c r="D69" s="254"/>
      <c r="E69" s="255">
        <v>60</v>
      </c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198</v>
      </c>
      <c r="AH69" s="212">
        <v>5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34">
        <v>24</v>
      </c>
      <c r="B70" s="235" t="s">
        <v>283</v>
      </c>
      <c r="C70" s="250" t="s">
        <v>284</v>
      </c>
      <c r="D70" s="236" t="s">
        <v>268</v>
      </c>
      <c r="E70" s="237">
        <v>15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9.0000000000000006E-5</v>
      </c>
      <c r="O70" s="237">
        <f>ROUND(E70*N70,2)</f>
        <v>0</v>
      </c>
      <c r="P70" s="237">
        <v>0</v>
      </c>
      <c r="Q70" s="237">
        <f>ROUND(E70*P70,2)</f>
        <v>0</v>
      </c>
      <c r="R70" s="239" t="s">
        <v>252</v>
      </c>
      <c r="S70" s="239" t="s">
        <v>156</v>
      </c>
      <c r="T70" s="240" t="s">
        <v>156</v>
      </c>
      <c r="U70" s="222">
        <v>0.496</v>
      </c>
      <c r="V70" s="222">
        <f>ROUND(E70*U70,2)</f>
        <v>7.44</v>
      </c>
      <c r="W70" s="222"/>
      <c r="X70" s="222" t="s">
        <v>192</v>
      </c>
      <c r="Y70" s="222" t="s">
        <v>158</v>
      </c>
      <c r="Z70" s="212"/>
      <c r="AA70" s="212"/>
      <c r="AB70" s="212"/>
      <c r="AC70" s="212"/>
      <c r="AD70" s="212"/>
      <c r="AE70" s="212"/>
      <c r="AF70" s="212"/>
      <c r="AG70" s="212" t="s">
        <v>272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67" t="s">
        <v>285</v>
      </c>
      <c r="D71" s="254"/>
      <c r="E71" s="255">
        <v>15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198</v>
      </c>
      <c r="AH71" s="212">
        <v>5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1" x14ac:dyDescent="0.2">
      <c r="A72" s="234">
        <v>25</v>
      </c>
      <c r="B72" s="235" t="s">
        <v>286</v>
      </c>
      <c r="C72" s="250" t="s">
        <v>287</v>
      </c>
      <c r="D72" s="236" t="s">
        <v>268</v>
      </c>
      <c r="E72" s="237">
        <v>86.1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2.5999999999999998E-4</v>
      </c>
      <c r="O72" s="237">
        <f>ROUND(E72*N72,2)</f>
        <v>0.02</v>
      </c>
      <c r="P72" s="237">
        <v>0</v>
      </c>
      <c r="Q72" s="237">
        <f>ROUND(E72*P72,2)</f>
        <v>0</v>
      </c>
      <c r="R72" s="239" t="s">
        <v>252</v>
      </c>
      <c r="S72" s="239" t="s">
        <v>156</v>
      </c>
      <c r="T72" s="240" t="s">
        <v>156</v>
      </c>
      <c r="U72" s="222">
        <v>0.60599999999999998</v>
      </c>
      <c r="V72" s="222">
        <f>ROUND(E72*U72,2)</f>
        <v>52.18</v>
      </c>
      <c r="W72" s="222"/>
      <c r="X72" s="222" t="s">
        <v>192</v>
      </c>
      <c r="Y72" s="222" t="s">
        <v>158</v>
      </c>
      <c r="Z72" s="212"/>
      <c r="AA72" s="212"/>
      <c r="AB72" s="212"/>
      <c r="AC72" s="212"/>
      <c r="AD72" s="212"/>
      <c r="AE72" s="212"/>
      <c r="AF72" s="212"/>
      <c r="AG72" s="212" t="s">
        <v>272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19"/>
      <c r="B73" s="220"/>
      <c r="C73" s="267" t="s">
        <v>288</v>
      </c>
      <c r="D73" s="254"/>
      <c r="E73" s="255">
        <v>86.1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198</v>
      </c>
      <c r="AH73" s="212">
        <v>5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34">
        <v>26</v>
      </c>
      <c r="B74" s="235" t="s">
        <v>289</v>
      </c>
      <c r="C74" s="250" t="s">
        <v>290</v>
      </c>
      <c r="D74" s="236" t="s">
        <v>226</v>
      </c>
      <c r="E74" s="237">
        <v>18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2.0000000000000002E-5</v>
      </c>
      <c r="O74" s="237">
        <f>ROUND(E74*N74,2)</f>
        <v>0</v>
      </c>
      <c r="P74" s="237">
        <v>8.0000000000000002E-3</v>
      </c>
      <c r="Q74" s="237">
        <f>ROUND(E74*P74,2)</f>
        <v>0.14000000000000001</v>
      </c>
      <c r="R74" s="239" t="s">
        <v>252</v>
      </c>
      <c r="S74" s="239" t="s">
        <v>156</v>
      </c>
      <c r="T74" s="240" t="s">
        <v>156</v>
      </c>
      <c r="U74" s="222">
        <v>1.2</v>
      </c>
      <c r="V74" s="222">
        <f>ROUND(E74*U74,2)</f>
        <v>21.6</v>
      </c>
      <c r="W74" s="222"/>
      <c r="X74" s="222" t="s">
        <v>192</v>
      </c>
      <c r="Y74" s="222" t="s">
        <v>158</v>
      </c>
      <c r="Z74" s="212"/>
      <c r="AA74" s="212"/>
      <c r="AB74" s="212"/>
      <c r="AC74" s="212"/>
      <c r="AD74" s="212"/>
      <c r="AE74" s="212"/>
      <c r="AF74" s="212"/>
      <c r="AG74" s="212" t="s">
        <v>193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19"/>
      <c r="B75" s="220"/>
      <c r="C75" s="267" t="s">
        <v>291</v>
      </c>
      <c r="D75" s="254"/>
      <c r="E75" s="255">
        <v>18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198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22.5" outlineLevel="1" x14ac:dyDescent="0.2">
      <c r="A76" s="241">
        <v>27</v>
      </c>
      <c r="B76" s="242" t="s">
        <v>292</v>
      </c>
      <c r="C76" s="249" t="s">
        <v>293</v>
      </c>
      <c r="D76" s="243" t="s">
        <v>260</v>
      </c>
      <c r="E76" s="244">
        <v>4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4.2999999999999999E-4</v>
      </c>
      <c r="O76" s="244">
        <f>ROUND(E76*N76,2)</f>
        <v>0</v>
      </c>
      <c r="P76" s="244">
        <v>0</v>
      </c>
      <c r="Q76" s="244">
        <f>ROUND(E76*P76,2)</f>
        <v>0</v>
      </c>
      <c r="R76" s="246" t="s">
        <v>252</v>
      </c>
      <c r="S76" s="246" t="s">
        <v>156</v>
      </c>
      <c r="T76" s="247" t="s">
        <v>156</v>
      </c>
      <c r="U76" s="222">
        <v>7.9859999999999998</v>
      </c>
      <c r="V76" s="222">
        <f>ROUND(E76*U76,2)</f>
        <v>31.94</v>
      </c>
      <c r="W76" s="222"/>
      <c r="X76" s="222" t="s">
        <v>192</v>
      </c>
      <c r="Y76" s="222" t="s">
        <v>158</v>
      </c>
      <c r="Z76" s="212"/>
      <c r="AA76" s="212"/>
      <c r="AB76" s="212"/>
      <c r="AC76" s="212"/>
      <c r="AD76" s="212"/>
      <c r="AE76" s="212"/>
      <c r="AF76" s="212"/>
      <c r="AG76" s="212" t="s">
        <v>193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1" x14ac:dyDescent="0.2">
      <c r="A77" s="234">
        <v>28</v>
      </c>
      <c r="B77" s="235" t="s">
        <v>294</v>
      </c>
      <c r="C77" s="250" t="s">
        <v>295</v>
      </c>
      <c r="D77" s="236" t="s">
        <v>190</v>
      </c>
      <c r="E77" s="237">
        <v>309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0</v>
      </c>
      <c r="O77" s="237">
        <f>ROUND(E77*N77,2)</f>
        <v>0</v>
      </c>
      <c r="P77" s="237">
        <v>0</v>
      </c>
      <c r="Q77" s="237">
        <f>ROUND(E77*P77,2)</f>
        <v>0</v>
      </c>
      <c r="R77" s="239" t="s">
        <v>252</v>
      </c>
      <c r="S77" s="239" t="s">
        <v>156</v>
      </c>
      <c r="T77" s="240" t="s">
        <v>156</v>
      </c>
      <c r="U77" s="222">
        <v>0.56999999999999995</v>
      </c>
      <c r="V77" s="222">
        <f>ROUND(E77*U77,2)</f>
        <v>176.13</v>
      </c>
      <c r="W77" s="222"/>
      <c r="X77" s="222" t="s">
        <v>192</v>
      </c>
      <c r="Y77" s="222" t="s">
        <v>158</v>
      </c>
      <c r="Z77" s="212"/>
      <c r="AA77" s="212"/>
      <c r="AB77" s="212"/>
      <c r="AC77" s="212"/>
      <c r="AD77" s="212"/>
      <c r="AE77" s="212"/>
      <c r="AF77" s="212"/>
      <c r="AG77" s="212" t="s">
        <v>193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67" t="s">
        <v>296</v>
      </c>
      <c r="D78" s="254"/>
      <c r="E78" s="255">
        <v>309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198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34">
        <v>29</v>
      </c>
      <c r="B79" s="235" t="s">
        <v>297</v>
      </c>
      <c r="C79" s="250" t="s">
        <v>298</v>
      </c>
      <c r="D79" s="236" t="s">
        <v>190</v>
      </c>
      <c r="E79" s="237">
        <v>148.63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7">
        <v>0</v>
      </c>
      <c r="O79" s="237">
        <f>ROUND(E79*N79,2)</f>
        <v>0</v>
      </c>
      <c r="P79" s="237">
        <v>0</v>
      </c>
      <c r="Q79" s="237">
        <f>ROUND(E79*P79,2)</f>
        <v>0</v>
      </c>
      <c r="R79" s="239" t="s">
        <v>252</v>
      </c>
      <c r="S79" s="239" t="s">
        <v>156</v>
      </c>
      <c r="T79" s="240" t="s">
        <v>156</v>
      </c>
      <c r="U79" s="222">
        <v>0.87</v>
      </c>
      <c r="V79" s="222">
        <f>ROUND(E79*U79,2)</f>
        <v>129.31</v>
      </c>
      <c r="W79" s="222"/>
      <c r="X79" s="222" t="s">
        <v>192</v>
      </c>
      <c r="Y79" s="222" t="s">
        <v>158</v>
      </c>
      <c r="Z79" s="212"/>
      <c r="AA79" s="212"/>
      <c r="AB79" s="212"/>
      <c r="AC79" s="212"/>
      <c r="AD79" s="212"/>
      <c r="AE79" s="212"/>
      <c r="AF79" s="212"/>
      <c r="AG79" s="212" t="s">
        <v>193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ht="22.5" outlineLevel="2" x14ac:dyDescent="0.2">
      <c r="A80" s="219"/>
      <c r="B80" s="220"/>
      <c r="C80" s="267" t="s">
        <v>299</v>
      </c>
      <c r="D80" s="254"/>
      <c r="E80" s="255">
        <v>148.63</v>
      </c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198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">
      <c r="A81" s="234">
        <v>30</v>
      </c>
      <c r="B81" s="235" t="s">
        <v>300</v>
      </c>
      <c r="C81" s="250" t="s">
        <v>301</v>
      </c>
      <c r="D81" s="236" t="s">
        <v>268</v>
      </c>
      <c r="E81" s="237">
        <v>29.1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0</v>
      </c>
      <c r="O81" s="237">
        <f>ROUND(E81*N81,2)</f>
        <v>0</v>
      </c>
      <c r="P81" s="237">
        <v>0</v>
      </c>
      <c r="Q81" s="237">
        <f>ROUND(E81*P81,2)</f>
        <v>0</v>
      </c>
      <c r="R81" s="239" t="s">
        <v>252</v>
      </c>
      <c r="S81" s="239" t="s">
        <v>156</v>
      </c>
      <c r="T81" s="240" t="s">
        <v>156</v>
      </c>
      <c r="U81" s="222">
        <v>3.6</v>
      </c>
      <c r="V81" s="222">
        <f>ROUND(E81*U81,2)</f>
        <v>104.76</v>
      </c>
      <c r="W81" s="222"/>
      <c r="X81" s="222" t="s">
        <v>192</v>
      </c>
      <c r="Y81" s="222" t="s">
        <v>158</v>
      </c>
      <c r="Z81" s="212"/>
      <c r="AA81" s="212"/>
      <c r="AB81" s="212"/>
      <c r="AC81" s="212"/>
      <c r="AD81" s="212"/>
      <c r="AE81" s="212"/>
      <c r="AF81" s="212"/>
      <c r="AG81" s="212" t="s">
        <v>193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">
      <c r="A82" s="219"/>
      <c r="B82" s="220"/>
      <c r="C82" s="267" t="s">
        <v>302</v>
      </c>
      <c r="D82" s="254"/>
      <c r="E82" s="255">
        <v>29.1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198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34">
        <v>31</v>
      </c>
      <c r="B83" s="235" t="s">
        <v>303</v>
      </c>
      <c r="C83" s="250" t="s">
        <v>304</v>
      </c>
      <c r="D83" s="236" t="s">
        <v>251</v>
      </c>
      <c r="E83" s="237">
        <v>24.110410000000002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2.2970000000000001E-2</v>
      </c>
      <c r="O83" s="237">
        <f>ROUND(E83*N83,2)</f>
        <v>0.55000000000000004</v>
      </c>
      <c r="P83" s="237">
        <v>0</v>
      </c>
      <c r="Q83" s="237">
        <f>ROUND(E83*P83,2)</f>
        <v>0</v>
      </c>
      <c r="R83" s="239" t="s">
        <v>252</v>
      </c>
      <c r="S83" s="239" t="s">
        <v>156</v>
      </c>
      <c r="T83" s="240" t="s">
        <v>156</v>
      </c>
      <c r="U83" s="222">
        <v>0</v>
      </c>
      <c r="V83" s="222">
        <f>ROUND(E83*U83,2)</f>
        <v>0</v>
      </c>
      <c r="W83" s="222"/>
      <c r="X83" s="222" t="s">
        <v>192</v>
      </c>
      <c r="Y83" s="222" t="s">
        <v>158</v>
      </c>
      <c r="Z83" s="212"/>
      <c r="AA83" s="212"/>
      <c r="AB83" s="212"/>
      <c r="AC83" s="212"/>
      <c r="AD83" s="212"/>
      <c r="AE83" s="212"/>
      <c r="AF83" s="212"/>
      <c r="AG83" s="212" t="s">
        <v>193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67" t="s">
        <v>305</v>
      </c>
      <c r="D84" s="254"/>
      <c r="E84" s="255">
        <v>23.99241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198</v>
      </c>
      <c r="AH84" s="212">
        <v>5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19"/>
      <c r="B85" s="220"/>
      <c r="C85" s="267" t="s">
        <v>306</v>
      </c>
      <c r="D85" s="254"/>
      <c r="E85" s="255">
        <v>0.11799999999999999</v>
      </c>
      <c r="F85" s="222"/>
      <c r="G85" s="222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198</v>
      </c>
      <c r="AH85" s="212">
        <v>5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41">
        <v>32</v>
      </c>
      <c r="B86" s="242" t="s">
        <v>307</v>
      </c>
      <c r="C86" s="249" t="s">
        <v>308</v>
      </c>
      <c r="D86" s="243" t="s">
        <v>190</v>
      </c>
      <c r="E86" s="244">
        <v>6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1.8E-3</v>
      </c>
      <c r="O86" s="244">
        <f>ROUND(E86*N86,2)</f>
        <v>0.01</v>
      </c>
      <c r="P86" s="244">
        <v>0</v>
      </c>
      <c r="Q86" s="244">
        <f>ROUND(E86*P86,2)</f>
        <v>0</v>
      </c>
      <c r="R86" s="246" t="s">
        <v>252</v>
      </c>
      <c r="S86" s="246" t="s">
        <v>156</v>
      </c>
      <c r="T86" s="247" t="s">
        <v>156</v>
      </c>
      <c r="U86" s="222">
        <v>1.2</v>
      </c>
      <c r="V86" s="222">
        <f>ROUND(E86*U86,2)</f>
        <v>7.2</v>
      </c>
      <c r="W86" s="222"/>
      <c r="X86" s="222" t="s">
        <v>192</v>
      </c>
      <c r="Y86" s="222" t="s">
        <v>158</v>
      </c>
      <c r="Z86" s="212"/>
      <c r="AA86" s="212"/>
      <c r="AB86" s="212"/>
      <c r="AC86" s="212"/>
      <c r="AD86" s="212"/>
      <c r="AE86" s="212"/>
      <c r="AF86" s="212"/>
      <c r="AG86" s="212" t="s">
        <v>193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34">
        <v>33</v>
      </c>
      <c r="B87" s="235" t="s">
        <v>309</v>
      </c>
      <c r="C87" s="250" t="s">
        <v>310</v>
      </c>
      <c r="D87" s="236" t="s">
        <v>190</v>
      </c>
      <c r="E87" s="237">
        <v>25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 t="s">
        <v>252</v>
      </c>
      <c r="S87" s="239" t="s">
        <v>156</v>
      </c>
      <c r="T87" s="240" t="s">
        <v>156</v>
      </c>
      <c r="U87" s="222">
        <v>0.30099999999999999</v>
      </c>
      <c r="V87" s="222">
        <f>ROUND(E87*U87,2)</f>
        <v>7.53</v>
      </c>
      <c r="W87" s="222"/>
      <c r="X87" s="222" t="s">
        <v>192</v>
      </c>
      <c r="Y87" s="222" t="s">
        <v>158</v>
      </c>
      <c r="Z87" s="212"/>
      <c r="AA87" s="212"/>
      <c r="AB87" s="212"/>
      <c r="AC87" s="212"/>
      <c r="AD87" s="212"/>
      <c r="AE87" s="212"/>
      <c r="AF87" s="212"/>
      <c r="AG87" s="212" t="s">
        <v>193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67" t="s">
        <v>311</v>
      </c>
      <c r="D88" s="254"/>
      <c r="E88" s="255">
        <v>25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198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19"/>
      <c r="B89" s="220"/>
      <c r="C89" s="267" t="s">
        <v>312</v>
      </c>
      <c r="D89" s="254"/>
      <c r="E89" s="255"/>
      <c r="F89" s="222"/>
      <c r="G89" s="222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198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34">
        <v>34</v>
      </c>
      <c r="B90" s="235" t="s">
        <v>313</v>
      </c>
      <c r="C90" s="250" t="s">
        <v>314</v>
      </c>
      <c r="D90" s="236" t="s">
        <v>190</v>
      </c>
      <c r="E90" s="237">
        <v>25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0</v>
      </c>
      <c r="O90" s="237">
        <f>ROUND(E90*N90,2)</f>
        <v>0</v>
      </c>
      <c r="P90" s="237">
        <v>2.4E-2</v>
      </c>
      <c r="Q90" s="237">
        <f>ROUND(E90*P90,2)</f>
        <v>0.6</v>
      </c>
      <c r="R90" s="239" t="s">
        <v>252</v>
      </c>
      <c r="S90" s="239" t="s">
        <v>156</v>
      </c>
      <c r="T90" s="240" t="s">
        <v>156</v>
      </c>
      <c r="U90" s="222">
        <v>0.18</v>
      </c>
      <c r="V90" s="222">
        <f>ROUND(E90*U90,2)</f>
        <v>4.5</v>
      </c>
      <c r="W90" s="222"/>
      <c r="X90" s="222" t="s">
        <v>192</v>
      </c>
      <c r="Y90" s="222" t="s">
        <v>158</v>
      </c>
      <c r="Z90" s="212"/>
      <c r="AA90" s="212"/>
      <c r="AB90" s="212"/>
      <c r="AC90" s="212"/>
      <c r="AD90" s="212"/>
      <c r="AE90" s="212"/>
      <c r="AF90" s="212"/>
      <c r="AG90" s="212" t="s">
        <v>193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19"/>
      <c r="B91" s="220"/>
      <c r="C91" s="267" t="s">
        <v>315</v>
      </c>
      <c r="D91" s="254"/>
      <c r="E91" s="255">
        <v>25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198</v>
      </c>
      <c r="AH91" s="212">
        <v>5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34">
        <v>35</v>
      </c>
      <c r="B92" s="235" t="s">
        <v>316</v>
      </c>
      <c r="C92" s="250" t="s">
        <v>317</v>
      </c>
      <c r="D92" s="236" t="s">
        <v>268</v>
      </c>
      <c r="E92" s="237">
        <v>5150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0</v>
      </c>
      <c r="O92" s="237">
        <f>ROUND(E92*N92,2)</f>
        <v>0</v>
      </c>
      <c r="P92" s="237">
        <v>0</v>
      </c>
      <c r="Q92" s="237">
        <f>ROUND(E92*P92,2)</f>
        <v>0</v>
      </c>
      <c r="R92" s="239"/>
      <c r="S92" s="239" t="s">
        <v>182</v>
      </c>
      <c r="T92" s="240" t="s">
        <v>157</v>
      </c>
      <c r="U92" s="222">
        <v>0</v>
      </c>
      <c r="V92" s="222">
        <f>ROUND(E92*U92,2)</f>
        <v>0</v>
      </c>
      <c r="W92" s="222"/>
      <c r="X92" s="222" t="s">
        <v>192</v>
      </c>
      <c r="Y92" s="222" t="s">
        <v>158</v>
      </c>
      <c r="Z92" s="212"/>
      <c r="AA92" s="212"/>
      <c r="AB92" s="212"/>
      <c r="AC92" s="212"/>
      <c r="AD92" s="212"/>
      <c r="AE92" s="212"/>
      <c r="AF92" s="212"/>
      <c r="AG92" s="212" t="s">
        <v>193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67" t="s">
        <v>318</v>
      </c>
      <c r="D93" s="254"/>
      <c r="E93" s="255">
        <v>5150</v>
      </c>
      <c r="F93" s="222"/>
      <c r="G93" s="222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198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">
      <c r="A94" s="234">
        <v>36</v>
      </c>
      <c r="B94" s="235" t="s">
        <v>319</v>
      </c>
      <c r="C94" s="250" t="s">
        <v>320</v>
      </c>
      <c r="D94" s="236" t="s">
        <v>251</v>
      </c>
      <c r="E94" s="237">
        <v>20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0</v>
      </c>
      <c r="O94" s="237">
        <f>ROUND(E94*N94,2)</f>
        <v>0</v>
      </c>
      <c r="P94" s="237">
        <v>0.55000000000000004</v>
      </c>
      <c r="Q94" s="237">
        <f>ROUND(E94*P94,2)</f>
        <v>11</v>
      </c>
      <c r="R94" s="239"/>
      <c r="S94" s="239" t="s">
        <v>182</v>
      </c>
      <c r="T94" s="240" t="s">
        <v>157</v>
      </c>
      <c r="U94" s="222">
        <v>0.33815000000000001</v>
      </c>
      <c r="V94" s="222">
        <f>ROUND(E94*U94,2)</f>
        <v>6.76</v>
      </c>
      <c r="W94" s="222"/>
      <c r="X94" s="222" t="s">
        <v>192</v>
      </c>
      <c r="Y94" s="222" t="s">
        <v>158</v>
      </c>
      <c r="Z94" s="212"/>
      <c r="AA94" s="212"/>
      <c r="AB94" s="212"/>
      <c r="AC94" s="212"/>
      <c r="AD94" s="212"/>
      <c r="AE94" s="212"/>
      <c r="AF94" s="212"/>
      <c r="AG94" s="212" t="s">
        <v>193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">
      <c r="A95" s="219"/>
      <c r="B95" s="220"/>
      <c r="C95" s="267" t="s">
        <v>321</v>
      </c>
      <c r="D95" s="254"/>
      <c r="E95" s="255">
        <v>20</v>
      </c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198</v>
      </c>
      <c r="AH95" s="212">
        <v>5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34">
        <v>37</v>
      </c>
      <c r="B96" s="235" t="s">
        <v>322</v>
      </c>
      <c r="C96" s="250" t="s">
        <v>323</v>
      </c>
      <c r="D96" s="236" t="s">
        <v>251</v>
      </c>
      <c r="E96" s="237">
        <v>20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0.55000000000000004</v>
      </c>
      <c r="O96" s="237">
        <f>ROUND(E96*N96,2)</f>
        <v>11</v>
      </c>
      <c r="P96" s="237">
        <v>0</v>
      </c>
      <c r="Q96" s="237">
        <f>ROUND(E96*P96,2)</f>
        <v>0</v>
      </c>
      <c r="R96" s="239"/>
      <c r="S96" s="239" t="s">
        <v>182</v>
      </c>
      <c r="T96" s="240" t="s">
        <v>157</v>
      </c>
      <c r="U96" s="222">
        <v>0.496</v>
      </c>
      <c r="V96" s="222">
        <f>ROUND(E96*U96,2)</f>
        <v>9.92</v>
      </c>
      <c r="W96" s="222"/>
      <c r="X96" s="222" t="s">
        <v>192</v>
      </c>
      <c r="Y96" s="222" t="s">
        <v>158</v>
      </c>
      <c r="Z96" s="212"/>
      <c r="AA96" s="212"/>
      <c r="AB96" s="212"/>
      <c r="AC96" s="212"/>
      <c r="AD96" s="212"/>
      <c r="AE96" s="212"/>
      <c r="AF96" s="212"/>
      <c r="AG96" s="212" t="s">
        <v>193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">
      <c r="A97" s="219"/>
      <c r="B97" s="220"/>
      <c r="C97" s="267" t="s">
        <v>324</v>
      </c>
      <c r="D97" s="254"/>
      <c r="E97" s="255">
        <v>20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198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34">
        <v>38</v>
      </c>
      <c r="B98" s="235" t="s">
        <v>325</v>
      </c>
      <c r="C98" s="250" t="s">
        <v>326</v>
      </c>
      <c r="D98" s="236" t="s">
        <v>251</v>
      </c>
      <c r="E98" s="237">
        <v>24.110410000000002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0</v>
      </c>
      <c r="O98" s="237">
        <f>ROUND(E98*N98,2)</f>
        <v>0</v>
      </c>
      <c r="P98" s="237">
        <v>0</v>
      </c>
      <c r="Q98" s="237">
        <f>ROUND(E98*P98,2)</f>
        <v>0</v>
      </c>
      <c r="R98" s="239"/>
      <c r="S98" s="239" t="s">
        <v>182</v>
      </c>
      <c r="T98" s="240" t="s">
        <v>157</v>
      </c>
      <c r="U98" s="222">
        <v>0</v>
      </c>
      <c r="V98" s="222">
        <f>ROUND(E98*U98,2)</f>
        <v>0</v>
      </c>
      <c r="W98" s="222"/>
      <c r="X98" s="222" t="s">
        <v>192</v>
      </c>
      <c r="Y98" s="222" t="s">
        <v>158</v>
      </c>
      <c r="Z98" s="212"/>
      <c r="AA98" s="212"/>
      <c r="AB98" s="212"/>
      <c r="AC98" s="212"/>
      <c r="AD98" s="212"/>
      <c r="AE98" s="212"/>
      <c r="AF98" s="212"/>
      <c r="AG98" s="212" t="s">
        <v>193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19"/>
      <c r="B99" s="220"/>
      <c r="C99" s="267" t="s">
        <v>305</v>
      </c>
      <c r="D99" s="254"/>
      <c r="E99" s="255">
        <v>23.99241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198</v>
      </c>
      <c r="AH99" s="212">
        <v>5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19"/>
      <c r="B100" s="220"/>
      <c r="C100" s="267" t="s">
        <v>306</v>
      </c>
      <c r="D100" s="254"/>
      <c r="E100" s="255">
        <v>0.11799999999999999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198</v>
      </c>
      <c r="AH100" s="212">
        <v>5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34">
        <v>39</v>
      </c>
      <c r="B101" s="235" t="s">
        <v>327</v>
      </c>
      <c r="C101" s="250" t="s">
        <v>328</v>
      </c>
      <c r="D101" s="236" t="s">
        <v>329</v>
      </c>
      <c r="E101" s="237">
        <v>180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 t="s">
        <v>330</v>
      </c>
      <c r="S101" s="239" t="s">
        <v>156</v>
      </c>
      <c r="T101" s="240" t="s">
        <v>331</v>
      </c>
      <c r="U101" s="222">
        <v>1</v>
      </c>
      <c r="V101" s="222">
        <f>ROUND(E101*U101,2)</f>
        <v>180</v>
      </c>
      <c r="W101" s="222"/>
      <c r="X101" s="222" t="s">
        <v>332</v>
      </c>
      <c r="Y101" s="222" t="s">
        <v>158</v>
      </c>
      <c r="Z101" s="212"/>
      <c r="AA101" s="212"/>
      <c r="AB101" s="212"/>
      <c r="AC101" s="212"/>
      <c r="AD101" s="212"/>
      <c r="AE101" s="212"/>
      <c r="AF101" s="212"/>
      <c r="AG101" s="212" t="s">
        <v>333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67" t="s">
        <v>334</v>
      </c>
      <c r="D102" s="254"/>
      <c r="E102" s="255">
        <v>180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198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2.5" outlineLevel="1" x14ac:dyDescent="0.2">
      <c r="A103" s="241">
        <v>40</v>
      </c>
      <c r="B103" s="242" t="s">
        <v>335</v>
      </c>
      <c r="C103" s="249" t="s">
        <v>336</v>
      </c>
      <c r="D103" s="243" t="s">
        <v>260</v>
      </c>
      <c r="E103" s="244">
        <v>150</v>
      </c>
      <c r="F103" s="245"/>
      <c r="G103" s="246">
        <f>ROUND(E103*F103,2)</f>
        <v>0</v>
      </c>
      <c r="H103" s="245"/>
      <c r="I103" s="246">
        <f>ROUND(E103*H103,2)</f>
        <v>0</v>
      </c>
      <c r="J103" s="245"/>
      <c r="K103" s="246">
        <f>ROUND(E103*J103,2)</f>
        <v>0</v>
      </c>
      <c r="L103" s="246">
        <v>21</v>
      </c>
      <c r="M103" s="246">
        <f>G103*(1+L103/100)</f>
        <v>0</v>
      </c>
      <c r="N103" s="244">
        <v>0</v>
      </c>
      <c r="O103" s="244">
        <f>ROUND(E103*N103,2)</f>
        <v>0</v>
      </c>
      <c r="P103" s="244">
        <v>0</v>
      </c>
      <c r="Q103" s="244">
        <f>ROUND(E103*P103,2)</f>
        <v>0</v>
      </c>
      <c r="R103" s="246" t="s">
        <v>337</v>
      </c>
      <c r="S103" s="246" t="s">
        <v>156</v>
      </c>
      <c r="T103" s="247" t="s">
        <v>156</v>
      </c>
      <c r="U103" s="222">
        <v>0</v>
      </c>
      <c r="V103" s="222">
        <f>ROUND(E103*U103,2)</f>
        <v>0</v>
      </c>
      <c r="W103" s="222"/>
      <c r="X103" s="222" t="s">
        <v>238</v>
      </c>
      <c r="Y103" s="222" t="s">
        <v>158</v>
      </c>
      <c r="Z103" s="212"/>
      <c r="AA103" s="212"/>
      <c r="AB103" s="212"/>
      <c r="AC103" s="212"/>
      <c r="AD103" s="212"/>
      <c r="AE103" s="212"/>
      <c r="AF103" s="212"/>
      <c r="AG103" s="212" t="s">
        <v>239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41">
        <v>41</v>
      </c>
      <c r="B104" s="242" t="s">
        <v>338</v>
      </c>
      <c r="C104" s="249" t="s">
        <v>339</v>
      </c>
      <c r="D104" s="243" t="s">
        <v>340</v>
      </c>
      <c r="E104" s="244">
        <v>0.25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9.3700000000000006E-2</v>
      </c>
      <c r="O104" s="244">
        <f>ROUND(E104*N104,2)</f>
        <v>0.02</v>
      </c>
      <c r="P104" s="244">
        <v>0</v>
      </c>
      <c r="Q104" s="244">
        <f>ROUND(E104*P104,2)</f>
        <v>0</v>
      </c>
      <c r="R104" s="246" t="s">
        <v>337</v>
      </c>
      <c r="S104" s="246" t="s">
        <v>156</v>
      </c>
      <c r="T104" s="247" t="s">
        <v>156</v>
      </c>
      <c r="U104" s="222">
        <v>0</v>
      </c>
      <c r="V104" s="222">
        <f>ROUND(E104*U104,2)</f>
        <v>0</v>
      </c>
      <c r="W104" s="222"/>
      <c r="X104" s="222" t="s">
        <v>238</v>
      </c>
      <c r="Y104" s="222" t="s">
        <v>158</v>
      </c>
      <c r="Z104" s="212"/>
      <c r="AA104" s="212"/>
      <c r="AB104" s="212"/>
      <c r="AC104" s="212"/>
      <c r="AD104" s="212"/>
      <c r="AE104" s="212"/>
      <c r="AF104" s="212"/>
      <c r="AG104" s="212" t="s">
        <v>239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">
      <c r="A105" s="241">
        <v>42</v>
      </c>
      <c r="B105" s="242" t="s">
        <v>341</v>
      </c>
      <c r="C105" s="249" t="s">
        <v>342</v>
      </c>
      <c r="D105" s="243" t="s">
        <v>268</v>
      </c>
      <c r="E105" s="244">
        <v>30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1.33E-3</v>
      </c>
      <c r="O105" s="244">
        <f>ROUND(E105*N105,2)</f>
        <v>0.04</v>
      </c>
      <c r="P105" s="244">
        <v>0</v>
      </c>
      <c r="Q105" s="244">
        <f>ROUND(E105*P105,2)</f>
        <v>0</v>
      </c>
      <c r="R105" s="246" t="s">
        <v>337</v>
      </c>
      <c r="S105" s="246" t="s">
        <v>156</v>
      </c>
      <c r="T105" s="247" t="s">
        <v>156</v>
      </c>
      <c r="U105" s="222">
        <v>0</v>
      </c>
      <c r="V105" s="222">
        <f>ROUND(E105*U105,2)</f>
        <v>0</v>
      </c>
      <c r="W105" s="222"/>
      <c r="X105" s="222" t="s">
        <v>238</v>
      </c>
      <c r="Y105" s="222" t="s">
        <v>158</v>
      </c>
      <c r="Z105" s="212"/>
      <c r="AA105" s="212"/>
      <c r="AB105" s="212"/>
      <c r="AC105" s="212"/>
      <c r="AD105" s="212"/>
      <c r="AE105" s="212"/>
      <c r="AF105" s="212"/>
      <c r="AG105" s="212" t="s">
        <v>239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34">
        <v>43</v>
      </c>
      <c r="B106" s="235" t="s">
        <v>343</v>
      </c>
      <c r="C106" s="250" t="s">
        <v>344</v>
      </c>
      <c r="D106" s="236" t="s">
        <v>251</v>
      </c>
      <c r="E106" s="237">
        <v>23.99241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0.55000000000000004</v>
      </c>
      <c r="O106" s="237">
        <f>ROUND(E106*N106,2)</f>
        <v>13.2</v>
      </c>
      <c r="P106" s="237">
        <v>0</v>
      </c>
      <c r="Q106" s="237">
        <f>ROUND(E106*P106,2)</f>
        <v>0</v>
      </c>
      <c r="R106" s="239"/>
      <c r="S106" s="239" t="s">
        <v>182</v>
      </c>
      <c r="T106" s="240" t="s">
        <v>157</v>
      </c>
      <c r="U106" s="222">
        <v>0</v>
      </c>
      <c r="V106" s="222">
        <f>ROUND(E106*U106,2)</f>
        <v>0</v>
      </c>
      <c r="W106" s="222"/>
      <c r="X106" s="222" t="s">
        <v>238</v>
      </c>
      <c r="Y106" s="222" t="s">
        <v>158</v>
      </c>
      <c r="Z106" s="212"/>
      <c r="AA106" s="212"/>
      <c r="AB106" s="212"/>
      <c r="AC106" s="212"/>
      <c r="AD106" s="212"/>
      <c r="AE106" s="212"/>
      <c r="AF106" s="212"/>
      <c r="AG106" s="212" t="s">
        <v>239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19"/>
      <c r="B107" s="220"/>
      <c r="C107" s="267" t="s">
        <v>345</v>
      </c>
      <c r="D107" s="254"/>
      <c r="E107" s="255">
        <v>0.72</v>
      </c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198</v>
      </c>
      <c r="AH107" s="212">
        <v>5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19"/>
      <c r="B108" s="220"/>
      <c r="C108" s="267" t="s">
        <v>346</v>
      </c>
      <c r="D108" s="254"/>
      <c r="E108" s="255">
        <v>0.432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198</v>
      </c>
      <c r="AH108" s="212">
        <v>5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19"/>
      <c r="B109" s="220"/>
      <c r="C109" s="267" t="s">
        <v>347</v>
      </c>
      <c r="D109" s="254"/>
      <c r="E109" s="255">
        <v>3.8744999999999998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198</v>
      </c>
      <c r="AH109" s="212">
        <v>5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19"/>
      <c r="B110" s="220"/>
      <c r="C110" s="267" t="s">
        <v>348</v>
      </c>
      <c r="D110" s="254"/>
      <c r="E110" s="255">
        <v>10.815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198</v>
      </c>
      <c r="AH110" s="212">
        <v>5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19"/>
      <c r="B111" s="220"/>
      <c r="C111" s="267" t="s">
        <v>349</v>
      </c>
      <c r="D111" s="254"/>
      <c r="E111" s="255">
        <v>5.2020499999999998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198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19"/>
      <c r="B112" s="220"/>
      <c r="C112" s="267" t="s">
        <v>350</v>
      </c>
      <c r="D112" s="254"/>
      <c r="E112" s="255">
        <v>0.875</v>
      </c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198</v>
      </c>
      <c r="AH112" s="212">
        <v>5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19"/>
      <c r="B113" s="220"/>
      <c r="C113" s="272" t="s">
        <v>351</v>
      </c>
      <c r="D113" s="259"/>
      <c r="E113" s="260">
        <v>2.1918600000000001</v>
      </c>
      <c r="F113" s="222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198</v>
      </c>
      <c r="AH113" s="212">
        <v>4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19"/>
      <c r="B114" s="220"/>
      <c r="C114" s="267" t="s">
        <v>352</v>
      </c>
      <c r="D114" s="254"/>
      <c r="E114" s="255">
        <v>-0.11799999999999999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198</v>
      </c>
      <c r="AH114" s="212">
        <v>5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">
      <c r="A115" s="234">
        <v>44</v>
      </c>
      <c r="B115" s="235" t="s">
        <v>353</v>
      </c>
      <c r="C115" s="250" t="s">
        <v>354</v>
      </c>
      <c r="D115" s="236" t="s">
        <v>251</v>
      </c>
      <c r="E115" s="237">
        <v>0.11799999999999999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0.55000000000000004</v>
      </c>
      <c r="O115" s="237">
        <f>ROUND(E115*N115,2)</f>
        <v>0.06</v>
      </c>
      <c r="P115" s="237">
        <v>0</v>
      </c>
      <c r="Q115" s="237">
        <f>ROUND(E115*P115,2)</f>
        <v>0</v>
      </c>
      <c r="R115" s="239"/>
      <c r="S115" s="239" t="s">
        <v>182</v>
      </c>
      <c r="T115" s="240" t="s">
        <v>157</v>
      </c>
      <c r="U115" s="222">
        <v>0</v>
      </c>
      <c r="V115" s="222">
        <f>ROUND(E115*U115,2)</f>
        <v>0</v>
      </c>
      <c r="W115" s="222"/>
      <c r="X115" s="222" t="s">
        <v>238</v>
      </c>
      <c r="Y115" s="222" t="s">
        <v>158</v>
      </c>
      <c r="Z115" s="212"/>
      <c r="AA115" s="212"/>
      <c r="AB115" s="212"/>
      <c r="AC115" s="212"/>
      <c r="AD115" s="212"/>
      <c r="AE115" s="212"/>
      <c r="AF115" s="212"/>
      <c r="AG115" s="212" t="s">
        <v>239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19"/>
      <c r="B116" s="220"/>
      <c r="C116" s="267" t="s">
        <v>355</v>
      </c>
      <c r="D116" s="254"/>
      <c r="E116" s="255">
        <v>0.1</v>
      </c>
      <c r="F116" s="222"/>
      <c r="G116" s="222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198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19"/>
      <c r="B117" s="220"/>
      <c r="C117" s="272" t="s">
        <v>356</v>
      </c>
      <c r="D117" s="259"/>
      <c r="E117" s="260">
        <v>1.7999999999999999E-2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198</v>
      </c>
      <c r="AH117" s="212">
        <v>4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">
      <c r="A118" s="234">
        <v>45</v>
      </c>
      <c r="B118" s="235" t="s">
        <v>357</v>
      </c>
      <c r="C118" s="250" t="s">
        <v>358</v>
      </c>
      <c r="D118" s="236" t="s">
        <v>226</v>
      </c>
      <c r="E118" s="237">
        <v>25.994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0</v>
      </c>
      <c r="O118" s="237">
        <f>ROUND(E118*N118,2)</f>
        <v>0</v>
      </c>
      <c r="P118" s="237">
        <v>0</v>
      </c>
      <c r="Q118" s="237">
        <f>ROUND(E118*P118,2)</f>
        <v>0</v>
      </c>
      <c r="R118" s="239" t="s">
        <v>252</v>
      </c>
      <c r="S118" s="239" t="s">
        <v>156</v>
      </c>
      <c r="T118" s="240" t="s">
        <v>156</v>
      </c>
      <c r="U118" s="222">
        <v>1.978</v>
      </c>
      <c r="V118" s="222">
        <f>ROUND(E118*U118,2)</f>
        <v>51.42</v>
      </c>
      <c r="W118" s="222"/>
      <c r="X118" s="222" t="s">
        <v>227</v>
      </c>
      <c r="Y118" s="222" t="s">
        <v>158</v>
      </c>
      <c r="Z118" s="212"/>
      <c r="AA118" s="212"/>
      <c r="AB118" s="212"/>
      <c r="AC118" s="212"/>
      <c r="AD118" s="212"/>
      <c r="AE118" s="212"/>
      <c r="AF118" s="212"/>
      <c r="AG118" s="212" t="s">
        <v>245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19"/>
      <c r="B119" s="220"/>
      <c r="C119" s="271" t="s">
        <v>246</v>
      </c>
      <c r="D119" s="266"/>
      <c r="E119" s="266"/>
      <c r="F119" s="266"/>
      <c r="G119" s="266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230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2.5" outlineLevel="1" x14ac:dyDescent="0.2">
      <c r="A120" s="234">
        <v>46</v>
      </c>
      <c r="B120" s="235" t="s">
        <v>359</v>
      </c>
      <c r="C120" s="250" t="s">
        <v>360</v>
      </c>
      <c r="D120" s="236" t="s">
        <v>226</v>
      </c>
      <c r="E120" s="237">
        <v>25.994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0</v>
      </c>
      <c r="O120" s="237">
        <f>ROUND(E120*N120,2)</f>
        <v>0</v>
      </c>
      <c r="P120" s="237">
        <v>0</v>
      </c>
      <c r="Q120" s="237">
        <f>ROUND(E120*P120,2)</f>
        <v>0</v>
      </c>
      <c r="R120" s="239" t="s">
        <v>252</v>
      </c>
      <c r="S120" s="239" t="s">
        <v>156</v>
      </c>
      <c r="T120" s="240" t="s">
        <v>156</v>
      </c>
      <c r="U120" s="222">
        <v>0.81200000000000006</v>
      </c>
      <c r="V120" s="222">
        <f>ROUND(E120*U120,2)</f>
        <v>21.11</v>
      </c>
      <c r="W120" s="222"/>
      <c r="X120" s="222" t="s">
        <v>227</v>
      </c>
      <c r="Y120" s="222" t="s">
        <v>158</v>
      </c>
      <c r="Z120" s="212"/>
      <c r="AA120" s="212"/>
      <c r="AB120" s="212"/>
      <c r="AC120" s="212"/>
      <c r="AD120" s="212"/>
      <c r="AE120" s="212"/>
      <c r="AF120" s="212"/>
      <c r="AG120" s="212" t="s">
        <v>245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19"/>
      <c r="B121" s="220"/>
      <c r="C121" s="271" t="s">
        <v>246</v>
      </c>
      <c r="D121" s="266"/>
      <c r="E121" s="266"/>
      <c r="F121" s="266"/>
      <c r="G121" s="266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230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1" x14ac:dyDescent="0.2">
      <c r="A122" s="241">
        <v>47</v>
      </c>
      <c r="B122" s="242" t="s">
        <v>361</v>
      </c>
      <c r="C122" s="249" t="s">
        <v>362</v>
      </c>
      <c r="D122" s="243" t="s">
        <v>363</v>
      </c>
      <c r="E122" s="244">
        <v>25.994</v>
      </c>
      <c r="F122" s="245"/>
      <c r="G122" s="246">
        <f>ROUND(E122*F122,2)</f>
        <v>0</v>
      </c>
      <c r="H122" s="245"/>
      <c r="I122" s="246">
        <f>ROUND(E122*H122,2)</f>
        <v>0</v>
      </c>
      <c r="J122" s="245"/>
      <c r="K122" s="246">
        <f>ROUND(E122*J122,2)</f>
        <v>0</v>
      </c>
      <c r="L122" s="246">
        <v>21</v>
      </c>
      <c r="M122" s="246">
        <f>G122*(1+L122/100)</f>
        <v>0</v>
      </c>
      <c r="N122" s="244">
        <v>0</v>
      </c>
      <c r="O122" s="244">
        <f>ROUND(E122*N122,2)</f>
        <v>0</v>
      </c>
      <c r="P122" s="244">
        <v>0</v>
      </c>
      <c r="Q122" s="244">
        <f>ROUND(E122*P122,2)</f>
        <v>0</v>
      </c>
      <c r="R122" s="246"/>
      <c r="S122" s="246" t="s">
        <v>182</v>
      </c>
      <c r="T122" s="247" t="s">
        <v>157</v>
      </c>
      <c r="U122" s="222">
        <v>0</v>
      </c>
      <c r="V122" s="222">
        <f>ROUND(E122*U122,2)</f>
        <v>0</v>
      </c>
      <c r="W122" s="222"/>
      <c r="X122" s="222" t="s">
        <v>227</v>
      </c>
      <c r="Y122" s="222" t="s">
        <v>158</v>
      </c>
      <c r="Z122" s="212"/>
      <c r="AA122" s="212"/>
      <c r="AB122" s="212"/>
      <c r="AC122" s="212"/>
      <c r="AD122" s="212"/>
      <c r="AE122" s="212"/>
      <c r="AF122" s="212"/>
      <c r="AG122" s="212" t="s">
        <v>245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x14ac:dyDescent="0.2">
      <c r="A123" s="224" t="s">
        <v>151</v>
      </c>
      <c r="B123" s="225" t="s">
        <v>108</v>
      </c>
      <c r="C123" s="248" t="s">
        <v>109</v>
      </c>
      <c r="D123" s="226"/>
      <c r="E123" s="227"/>
      <c r="F123" s="228"/>
      <c r="G123" s="228">
        <f>SUMIF(AG124:AG156,"&lt;&gt;NOR",G124:G156)</f>
        <v>0</v>
      </c>
      <c r="H123" s="228"/>
      <c r="I123" s="228">
        <f>SUM(I124:I156)</f>
        <v>0</v>
      </c>
      <c r="J123" s="228"/>
      <c r="K123" s="228">
        <f>SUM(K124:K156)</f>
        <v>0</v>
      </c>
      <c r="L123" s="228"/>
      <c r="M123" s="228">
        <f>SUM(M124:M156)</f>
        <v>0</v>
      </c>
      <c r="N123" s="227"/>
      <c r="O123" s="227">
        <f>SUM(O124:O156)</f>
        <v>4.41</v>
      </c>
      <c r="P123" s="227"/>
      <c r="Q123" s="227">
        <f>SUM(Q124:Q156)</f>
        <v>2.52</v>
      </c>
      <c r="R123" s="228"/>
      <c r="S123" s="228"/>
      <c r="T123" s="229"/>
      <c r="U123" s="223"/>
      <c r="V123" s="223">
        <f>SUM(V124:V156)</f>
        <v>3665.11</v>
      </c>
      <c r="W123" s="223"/>
      <c r="X123" s="223"/>
      <c r="Y123" s="223"/>
      <c r="AG123" t="s">
        <v>152</v>
      </c>
    </row>
    <row r="124" spans="1:60" ht="33.75" outlineLevel="1" x14ac:dyDescent="0.2">
      <c r="A124" s="234">
        <v>48</v>
      </c>
      <c r="B124" s="235" t="s">
        <v>364</v>
      </c>
      <c r="C124" s="250" t="s">
        <v>365</v>
      </c>
      <c r="D124" s="236" t="s">
        <v>190</v>
      </c>
      <c r="E124" s="237">
        <v>25</v>
      </c>
      <c r="F124" s="238"/>
      <c r="G124" s="239">
        <f>ROUND(E124*F124,2)</f>
        <v>0</v>
      </c>
      <c r="H124" s="238"/>
      <c r="I124" s="239">
        <f>ROUND(E124*H124,2)</f>
        <v>0</v>
      </c>
      <c r="J124" s="238"/>
      <c r="K124" s="239">
        <f>ROUND(E124*J124,2)</f>
        <v>0</v>
      </c>
      <c r="L124" s="239">
        <v>21</v>
      </c>
      <c r="M124" s="239">
        <f>G124*(1+L124/100)</f>
        <v>0</v>
      </c>
      <c r="N124" s="237">
        <v>1.8669999999999999E-2</v>
      </c>
      <c r="O124" s="237">
        <f>ROUND(E124*N124,2)</f>
        <v>0.47</v>
      </c>
      <c r="P124" s="237">
        <v>0</v>
      </c>
      <c r="Q124" s="237">
        <f>ROUND(E124*P124,2)</f>
        <v>0</v>
      </c>
      <c r="R124" s="239" t="s">
        <v>366</v>
      </c>
      <c r="S124" s="239" t="s">
        <v>156</v>
      </c>
      <c r="T124" s="240" t="s">
        <v>156</v>
      </c>
      <c r="U124" s="222">
        <v>1.5667500000000001</v>
      </c>
      <c r="V124" s="222">
        <f>ROUND(E124*U124,2)</f>
        <v>39.17</v>
      </c>
      <c r="W124" s="222"/>
      <c r="X124" s="222" t="s">
        <v>192</v>
      </c>
      <c r="Y124" s="222" t="s">
        <v>158</v>
      </c>
      <c r="Z124" s="212"/>
      <c r="AA124" s="212"/>
      <c r="AB124" s="212"/>
      <c r="AC124" s="212"/>
      <c r="AD124" s="212"/>
      <c r="AE124" s="212"/>
      <c r="AF124" s="212"/>
      <c r="AG124" s="212" t="s">
        <v>193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19"/>
      <c r="B125" s="220"/>
      <c r="C125" s="268" t="s">
        <v>367</v>
      </c>
      <c r="D125" s="263"/>
      <c r="E125" s="263"/>
      <c r="F125" s="263"/>
      <c r="G125" s="263"/>
      <c r="H125" s="222"/>
      <c r="I125" s="222"/>
      <c r="J125" s="222"/>
      <c r="K125" s="222"/>
      <c r="L125" s="222"/>
      <c r="M125" s="222"/>
      <c r="N125" s="221"/>
      <c r="O125" s="221"/>
      <c r="P125" s="221"/>
      <c r="Q125" s="221"/>
      <c r="R125" s="222"/>
      <c r="S125" s="222"/>
      <c r="T125" s="222"/>
      <c r="U125" s="222"/>
      <c r="V125" s="222"/>
      <c r="W125" s="222"/>
      <c r="X125" s="222"/>
      <c r="Y125" s="222"/>
      <c r="Z125" s="212"/>
      <c r="AA125" s="212"/>
      <c r="AB125" s="212"/>
      <c r="AC125" s="212"/>
      <c r="AD125" s="212"/>
      <c r="AE125" s="212"/>
      <c r="AF125" s="212"/>
      <c r="AG125" s="212" t="s">
        <v>213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19"/>
      <c r="B126" s="220"/>
      <c r="C126" s="267" t="s">
        <v>315</v>
      </c>
      <c r="D126" s="254"/>
      <c r="E126" s="255">
        <v>25</v>
      </c>
      <c r="F126" s="222"/>
      <c r="G126" s="222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198</v>
      </c>
      <c r="AH126" s="212">
        <v>5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ht="33.75" outlineLevel="1" x14ac:dyDescent="0.2">
      <c r="A127" s="234">
        <v>49</v>
      </c>
      <c r="B127" s="235" t="s">
        <v>368</v>
      </c>
      <c r="C127" s="250" t="s">
        <v>369</v>
      </c>
      <c r="D127" s="236" t="s">
        <v>190</v>
      </c>
      <c r="E127" s="237">
        <v>309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7">
        <v>1.0959999999999999E-2</v>
      </c>
      <c r="O127" s="237">
        <f>ROUND(E127*N127,2)</f>
        <v>3.39</v>
      </c>
      <c r="P127" s="237">
        <v>0</v>
      </c>
      <c r="Q127" s="237">
        <f>ROUND(E127*P127,2)</f>
        <v>0</v>
      </c>
      <c r="R127" s="239" t="s">
        <v>366</v>
      </c>
      <c r="S127" s="239" t="s">
        <v>156</v>
      </c>
      <c r="T127" s="240" t="s">
        <v>156</v>
      </c>
      <c r="U127" s="222">
        <v>8.4600000000000009</v>
      </c>
      <c r="V127" s="222">
        <f>ROUND(E127*U127,2)</f>
        <v>2614.14</v>
      </c>
      <c r="W127" s="222"/>
      <c r="X127" s="222" t="s">
        <v>192</v>
      </c>
      <c r="Y127" s="222" t="s">
        <v>158</v>
      </c>
      <c r="Z127" s="212"/>
      <c r="AA127" s="212"/>
      <c r="AB127" s="212"/>
      <c r="AC127" s="212"/>
      <c r="AD127" s="212"/>
      <c r="AE127" s="212"/>
      <c r="AF127" s="212"/>
      <c r="AG127" s="212" t="s">
        <v>193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68" t="s">
        <v>370</v>
      </c>
      <c r="D128" s="263"/>
      <c r="E128" s="263"/>
      <c r="F128" s="263"/>
      <c r="G128" s="263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213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19"/>
      <c r="B129" s="220"/>
      <c r="C129" s="267" t="s">
        <v>371</v>
      </c>
      <c r="D129" s="254"/>
      <c r="E129" s="255"/>
      <c r="F129" s="222"/>
      <c r="G129" s="222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198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19"/>
      <c r="B130" s="220"/>
      <c r="C130" s="267" t="s">
        <v>372</v>
      </c>
      <c r="D130" s="254"/>
      <c r="E130" s="255">
        <v>192</v>
      </c>
      <c r="F130" s="222"/>
      <c r="G130" s="222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198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19"/>
      <c r="B131" s="220"/>
      <c r="C131" s="267" t="s">
        <v>373</v>
      </c>
      <c r="D131" s="254"/>
      <c r="E131" s="255">
        <v>117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198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ht="33.75" outlineLevel="1" x14ac:dyDescent="0.2">
      <c r="A132" s="241">
        <v>50</v>
      </c>
      <c r="B132" s="242" t="s">
        <v>374</v>
      </c>
      <c r="C132" s="249" t="s">
        <v>375</v>
      </c>
      <c r="D132" s="243" t="s">
        <v>260</v>
      </c>
      <c r="E132" s="244">
        <v>1</v>
      </c>
      <c r="F132" s="245"/>
      <c r="G132" s="246">
        <f>ROUND(E132*F132,2)</f>
        <v>0</v>
      </c>
      <c r="H132" s="245"/>
      <c r="I132" s="246">
        <f>ROUND(E132*H132,2)</f>
        <v>0</v>
      </c>
      <c r="J132" s="245"/>
      <c r="K132" s="246">
        <f>ROUND(E132*J132,2)</f>
        <v>0</v>
      </c>
      <c r="L132" s="246">
        <v>21</v>
      </c>
      <c r="M132" s="246">
        <f>G132*(1+L132/100)</f>
        <v>0</v>
      </c>
      <c r="N132" s="244">
        <v>1.9869999999999999E-2</v>
      </c>
      <c r="O132" s="244">
        <f>ROUND(E132*N132,2)</f>
        <v>0.02</v>
      </c>
      <c r="P132" s="244">
        <v>0</v>
      </c>
      <c r="Q132" s="244">
        <f>ROUND(E132*P132,2)</f>
        <v>0</v>
      </c>
      <c r="R132" s="246" t="s">
        <v>366</v>
      </c>
      <c r="S132" s="246" t="s">
        <v>156</v>
      </c>
      <c r="T132" s="247" t="s">
        <v>156</v>
      </c>
      <c r="U132" s="222">
        <v>3.4028499999999999</v>
      </c>
      <c r="V132" s="222">
        <f>ROUND(E132*U132,2)</f>
        <v>3.4</v>
      </c>
      <c r="W132" s="222"/>
      <c r="X132" s="222" t="s">
        <v>192</v>
      </c>
      <c r="Y132" s="222" t="s">
        <v>158</v>
      </c>
      <c r="Z132" s="212"/>
      <c r="AA132" s="212"/>
      <c r="AB132" s="212"/>
      <c r="AC132" s="212"/>
      <c r="AD132" s="212"/>
      <c r="AE132" s="212"/>
      <c r="AF132" s="212"/>
      <c r="AG132" s="212" t="s">
        <v>193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34">
        <v>51</v>
      </c>
      <c r="B133" s="235" t="s">
        <v>376</v>
      </c>
      <c r="C133" s="250" t="s">
        <v>377</v>
      </c>
      <c r="D133" s="236" t="s">
        <v>190</v>
      </c>
      <c r="E133" s="237">
        <v>25</v>
      </c>
      <c r="F133" s="238"/>
      <c r="G133" s="239">
        <f>ROUND(E133*F133,2)</f>
        <v>0</v>
      </c>
      <c r="H133" s="238"/>
      <c r="I133" s="239">
        <f>ROUND(E133*H133,2)</f>
        <v>0</v>
      </c>
      <c r="J133" s="238"/>
      <c r="K133" s="239">
        <f>ROUND(E133*J133,2)</f>
        <v>0</v>
      </c>
      <c r="L133" s="239">
        <v>21</v>
      </c>
      <c r="M133" s="239">
        <f>G133*(1+L133/100)</f>
        <v>0</v>
      </c>
      <c r="N133" s="237">
        <v>0</v>
      </c>
      <c r="O133" s="237">
        <f>ROUND(E133*N133,2)</f>
        <v>0</v>
      </c>
      <c r="P133" s="237">
        <v>7.3200000000000001E-3</v>
      </c>
      <c r="Q133" s="237">
        <f>ROUND(E133*P133,2)</f>
        <v>0.18</v>
      </c>
      <c r="R133" s="239" t="s">
        <v>366</v>
      </c>
      <c r="S133" s="239" t="s">
        <v>156</v>
      </c>
      <c r="T133" s="240" t="s">
        <v>156</v>
      </c>
      <c r="U133" s="222">
        <v>0.115</v>
      </c>
      <c r="V133" s="222">
        <f>ROUND(E133*U133,2)</f>
        <v>2.88</v>
      </c>
      <c r="W133" s="222"/>
      <c r="X133" s="222" t="s">
        <v>192</v>
      </c>
      <c r="Y133" s="222" t="s">
        <v>158</v>
      </c>
      <c r="Z133" s="212"/>
      <c r="AA133" s="212"/>
      <c r="AB133" s="212"/>
      <c r="AC133" s="212"/>
      <c r="AD133" s="212"/>
      <c r="AE133" s="212"/>
      <c r="AF133" s="212"/>
      <c r="AG133" s="212" t="s">
        <v>193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67" t="s">
        <v>378</v>
      </c>
      <c r="D134" s="254"/>
      <c r="E134" s="255">
        <v>25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198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">
      <c r="A135" s="241">
        <v>52</v>
      </c>
      <c r="B135" s="242" t="s">
        <v>379</v>
      </c>
      <c r="C135" s="249" t="s">
        <v>380</v>
      </c>
      <c r="D135" s="243" t="s">
        <v>190</v>
      </c>
      <c r="E135" s="244">
        <v>309</v>
      </c>
      <c r="F135" s="245"/>
      <c r="G135" s="246">
        <f>ROUND(E135*F135,2)</f>
        <v>0</v>
      </c>
      <c r="H135" s="245"/>
      <c r="I135" s="246">
        <f>ROUND(E135*H135,2)</f>
        <v>0</v>
      </c>
      <c r="J135" s="245"/>
      <c r="K135" s="246">
        <f>ROUND(E135*J135,2)</f>
        <v>0</v>
      </c>
      <c r="L135" s="246">
        <v>21</v>
      </c>
      <c r="M135" s="246">
        <f>G135*(1+L135/100)</f>
        <v>0</v>
      </c>
      <c r="N135" s="244">
        <v>0</v>
      </c>
      <c r="O135" s="244">
        <f>ROUND(E135*N135,2)</f>
        <v>0</v>
      </c>
      <c r="P135" s="244">
        <v>7.5100000000000002E-3</v>
      </c>
      <c r="Q135" s="244">
        <f>ROUND(E135*P135,2)</f>
        <v>2.3199999999999998</v>
      </c>
      <c r="R135" s="246" t="s">
        <v>366</v>
      </c>
      <c r="S135" s="246" t="s">
        <v>156</v>
      </c>
      <c r="T135" s="247" t="s">
        <v>156</v>
      </c>
      <c r="U135" s="222">
        <v>0.18975</v>
      </c>
      <c r="V135" s="222">
        <f>ROUND(E135*U135,2)</f>
        <v>58.63</v>
      </c>
      <c r="W135" s="222"/>
      <c r="X135" s="222" t="s">
        <v>192</v>
      </c>
      <c r="Y135" s="222" t="s">
        <v>158</v>
      </c>
      <c r="Z135" s="212"/>
      <c r="AA135" s="212"/>
      <c r="AB135" s="212"/>
      <c r="AC135" s="212"/>
      <c r="AD135" s="212"/>
      <c r="AE135" s="212"/>
      <c r="AF135" s="212"/>
      <c r="AG135" s="212" t="s">
        <v>193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ht="22.5" outlineLevel="1" x14ac:dyDescent="0.2">
      <c r="A136" s="241">
        <v>53</v>
      </c>
      <c r="B136" s="242" t="s">
        <v>381</v>
      </c>
      <c r="C136" s="249" t="s">
        <v>382</v>
      </c>
      <c r="D136" s="243" t="s">
        <v>260</v>
      </c>
      <c r="E136" s="244">
        <v>1</v>
      </c>
      <c r="F136" s="245"/>
      <c r="G136" s="246">
        <f>ROUND(E136*F136,2)</f>
        <v>0</v>
      </c>
      <c r="H136" s="245"/>
      <c r="I136" s="246">
        <f>ROUND(E136*H136,2)</f>
        <v>0</v>
      </c>
      <c r="J136" s="245"/>
      <c r="K136" s="246">
        <f>ROUND(E136*J136,2)</f>
        <v>0</v>
      </c>
      <c r="L136" s="246">
        <v>21</v>
      </c>
      <c r="M136" s="246">
        <f>G136*(1+L136/100)</f>
        <v>0</v>
      </c>
      <c r="N136" s="244">
        <v>0</v>
      </c>
      <c r="O136" s="244">
        <f>ROUND(E136*N136,2)</f>
        <v>0</v>
      </c>
      <c r="P136" s="244">
        <v>2.0080000000000001E-2</v>
      </c>
      <c r="Q136" s="244">
        <f>ROUND(E136*P136,2)</f>
        <v>0.02</v>
      </c>
      <c r="R136" s="246" t="s">
        <v>366</v>
      </c>
      <c r="S136" s="246" t="s">
        <v>156</v>
      </c>
      <c r="T136" s="247" t="s">
        <v>156</v>
      </c>
      <c r="U136" s="222">
        <v>0.10580000000000001</v>
      </c>
      <c r="V136" s="222">
        <f>ROUND(E136*U136,2)</f>
        <v>0.11</v>
      </c>
      <c r="W136" s="222"/>
      <c r="X136" s="222" t="s">
        <v>192</v>
      </c>
      <c r="Y136" s="222" t="s">
        <v>158</v>
      </c>
      <c r="Z136" s="212"/>
      <c r="AA136" s="212"/>
      <c r="AB136" s="212"/>
      <c r="AC136" s="212"/>
      <c r="AD136" s="212"/>
      <c r="AE136" s="212"/>
      <c r="AF136" s="212"/>
      <c r="AG136" s="212" t="s">
        <v>193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">
      <c r="A137" s="234">
        <v>54</v>
      </c>
      <c r="B137" s="235" t="s">
        <v>383</v>
      </c>
      <c r="C137" s="250" t="s">
        <v>384</v>
      </c>
      <c r="D137" s="236" t="s">
        <v>212</v>
      </c>
      <c r="E137" s="237">
        <v>1</v>
      </c>
      <c r="F137" s="238"/>
      <c r="G137" s="239">
        <f>ROUND(E137*F137,2)</f>
        <v>0</v>
      </c>
      <c r="H137" s="238"/>
      <c r="I137" s="239">
        <f>ROUND(E137*H137,2)</f>
        <v>0</v>
      </c>
      <c r="J137" s="238"/>
      <c r="K137" s="239">
        <f>ROUND(E137*J137,2)</f>
        <v>0</v>
      </c>
      <c r="L137" s="239">
        <v>21</v>
      </c>
      <c r="M137" s="239">
        <f>G137*(1+L137/100)</f>
        <v>0</v>
      </c>
      <c r="N137" s="237">
        <v>0</v>
      </c>
      <c r="O137" s="237">
        <f>ROUND(E137*N137,2)</f>
        <v>0</v>
      </c>
      <c r="P137" s="237">
        <v>0</v>
      </c>
      <c r="Q137" s="237">
        <f>ROUND(E137*P137,2)</f>
        <v>0</v>
      </c>
      <c r="R137" s="239"/>
      <c r="S137" s="239" t="s">
        <v>182</v>
      </c>
      <c r="T137" s="240" t="s">
        <v>157</v>
      </c>
      <c r="U137" s="222">
        <v>0</v>
      </c>
      <c r="V137" s="222">
        <f>ROUND(E137*U137,2)</f>
        <v>0</v>
      </c>
      <c r="W137" s="222"/>
      <c r="X137" s="222" t="s">
        <v>192</v>
      </c>
      <c r="Y137" s="222" t="s">
        <v>158</v>
      </c>
      <c r="Z137" s="212"/>
      <c r="AA137" s="212"/>
      <c r="AB137" s="212"/>
      <c r="AC137" s="212"/>
      <c r="AD137" s="212"/>
      <c r="AE137" s="212"/>
      <c r="AF137" s="212"/>
      <c r="AG137" s="212" t="s">
        <v>193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">
      <c r="A138" s="219"/>
      <c r="B138" s="220"/>
      <c r="C138" s="268" t="s">
        <v>385</v>
      </c>
      <c r="D138" s="263"/>
      <c r="E138" s="263"/>
      <c r="F138" s="263"/>
      <c r="G138" s="263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213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">
      <c r="A139" s="241">
        <v>55</v>
      </c>
      <c r="B139" s="242" t="s">
        <v>386</v>
      </c>
      <c r="C139" s="249" t="s">
        <v>387</v>
      </c>
      <c r="D139" s="243" t="s">
        <v>260</v>
      </c>
      <c r="E139" s="244">
        <v>8</v>
      </c>
      <c r="F139" s="245"/>
      <c r="G139" s="246">
        <f>ROUND(E139*F139,2)</f>
        <v>0</v>
      </c>
      <c r="H139" s="245"/>
      <c r="I139" s="246">
        <f>ROUND(E139*H139,2)</f>
        <v>0</v>
      </c>
      <c r="J139" s="245"/>
      <c r="K139" s="246">
        <f>ROUND(E139*J139,2)</f>
        <v>0</v>
      </c>
      <c r="L139" s="246">
        <v>21</v>
      </c>
      <c r="M139" s="246">
        <f>G139*(1+L139/100)</f>
        <v>0</v>
      </c>
      <c r="N139" s="244">
        <v>1.941E-2</v>
      </c>
      <c r="O139" s="244">
        <f>ROUND(E139*N139,2)</f>
        <v>0.16</v>
      </c>
      <c r="P139" s="244">
        <v>0</v>
      </c>
      <c r="Q139" s="244">
        <f>ROUND(E139*P139,2)</f>
        <v>0</v>
      </c>
      <c r="R139" s="246"/>
      <c r="S139" s="246" t="s">
        <v>182</v>
      </c>
      <c r="T139" s="247" t="s">
        <v>157</v>
      </c>
      <c r="U139" s="222">
        <v>1.4</v>
      </c>
      <c r="V139" s="222">
        <f>ROUND(E139*U139,2)</f>
        <v>11.2</v>
      </c>
      <c r="W139" s="222"/>
      <c r="X139" s="222" t="s">
        <v>192</v>
      </c>
      <c r="Y139" s="222" t="s">
        <v>158</v>
      </c>
      <c r="Z139" s="212"/>
      <c r="AA139" s="212"/>
      <c r="AB139" s="212"/>
      <c r="AC139" s="212"/>
      <c r="AD139" s="212"/>
      <c r="AE139" s="212"/>
      <c r="AF139" s="212"/>
      <c r="AG139" s="212" t="s">
        <v>193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41">
        <v>56</v>
      </c>
      <c r="B140" s="242" t="s">
        <v>388</v>
      </c>
      <c r="C140" s="249" t="s">
        <v>389</v>
      </c>
      <c r="D140" s="243" t="s">
        <v>390</v>
      </c>
      <c r="E140" s="244">
        <v>20</v>
      </c>
      <c r="F140" s="245"/>
      <c r="G140" s="246">
        <f>ROUND(E140*F140,2)</f>
        <v>0</v>
      </c>
      <c r="H140" s="245"/>
      <c r="I140" s="246">
        <f>ROUND(E140*H140,2)</f>
        <v>0</v>
      </c>
      <c r="J140" s="245"/>
      <c r="K140" s="246">
        <f>ROUND(E140*J140,2)</f>
        <v>0</v>
      </c>
      <c r="L140" s="246">
        <v>21</v>
      </c>
      <c r="M140" s="246">
        <f>G140*(1+L140/100)</f>
        <v>0</v>
      </c>
      <c r="N140" s="244">
        <v>0</v>
      </c>
      <c r="O140" s="244">
        <f>ROUND(E140*N140,2)</f>
        <v>0</v>
      </c>
      <c r="P140" s="244">
        <v>0</v>
      </c>
      <c r="Q140" s="244">
        <f>ROUND(E140*P140,2)</f>
        <v>0</v>
      </c>
      <c r="R140" s="246"/>
      <c r="S140" s="246" t="s">
        <v>182</v>
      </c>
      <c r="T140" s="247" t="s">
        <v>157</v>
      </c>
      <c r="U140" s="222">
        <v>0</v>
      </c>
      <c r="V140" s="222">
        <f>ROUND(E140*U140,2)</f>
        <v>0</v>
      </c>
      <c r="W140" s="222"/>
      <c r="X140" s="222" t="s">
        <v>192</v>
      </c>
      <c r="Y140" s="222" t="s">
        <v>158</v>
      </c>
      <c r="Z140" s="212"/>
      <c r="AA140" s="212"/>
      <c r="AB140" s="212"/>
      <c r="AC140" s="212"/>
      <c r="AD140" s="212"/>
      <c r="AE140" s="212"/>
      <c r="AF140" s="212"/>
      <c r="AG140" s="212" t="s">
        <v>193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">
      <c r="A141" s="234">
        <v>57</v>
      </c>
      <c r="B141" s="235" t="s">
        <v>327</v>
      </c>
      <c r="C141" s="250" t="s">
        <v>328</v>
      </c>
      <c r="D141" s="236" t="s">
        <v>329</v>
      </c>
      <c r="E141" s="237">
        <v>902</v>
      </c>
      <c r="F141" s="238"/>
      <c r="G141" s="239">
        <f>ROUND(E141*F141,2)</f>
        <v>0</v>
      </c>
      <c r="H141" s="238"/>
      <c r="I141" s="239">
        <f>ROUND(E141*H141,2)</f>
        <v>0</v>
      </c>
      <c r="J141" s="238"/>
      <c r="K141" s="239">
        <f>ROUND(E141*J141,2)</f>
        <v>0</v>
      </c>
      <c r="L141" s="239">
        <v>21</v>
      </c>
      <c r="M141" s="239">
        <f>G141*(1+L141/100)</f>
        <v>0</v>
      </c>
      <c r="N141" s="237">
        <v>0</v>
      </c>
      <c r="O141" s="237">
        <f>ROUND(E141*N141,2)</f>
        <v>0</v>
      </c>
      <c r="P141" s="237">
        <v>0</v>
      </c>
      <c r="Q141" s="237">
        <f>ROUND(E141*P141,2)</f>
        <v>0</v>
      </c>
      <c r="R141" s="239" t="s">
        <v>330</v>
      </c>
      <c r="S141" s="239" t="s">
        <v>156</v>
      </c>
      <c r="T141" s="240" t="s">
        <v>331</v>
      </c>
      <c r="U141" s="222">
        <v>1</v>
      </c>
      <c r="V141" s="222">
        <f>ROUND(E141*U141,2)</f>
        <v>902</v>
      </c>
      <c r="W141" s="222"/>
      <c r="X141" s="222" t="s">
        <v>332</v>
      </c>
      <c r="Y141" s="222" t="s">
        <v>158</v>
      </c>
      <c r="Z141" s="212"/>
      <c r="AA141" s="212"/>
      <c r="AB141" s="212"/>
      <c r="AC141" s="212"/>
      <c r="AD141" s="212"/>
      <c r="AE141" s="212"/>
      <c r="AF141" s="212"/>
      <c r="AG141" s="212" t="s">
        <v>391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">
      <c r="A142" s="219"/>
      <c r="B142" s="220"/>
      <c r="C142" s="267" t="s">
        <v>392</v>
      </c>
      <c r="D142" s="254"/>
      <c r="E142" s="255">
        <v>33</v>
      </c>
      <c r="F142" s="222"/>
      <c r="G142" s="222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198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ht="22.5" outlineLevel="3" x14ac:dyDescent="0.2">
      <c r="A143" s="219"/>
      <c r="B143" s="220"/>
      <c r="C143" s="267" t="s">
        <v>393</v>
      </c>
      <c r="D143" s="254"/>
      <c r="E143" s="255">
        <v>781</v>
      </c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198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">
      <c r="A144" s="219"/>
      <c r="B144" s="220"/>
      <c r="C144" s="267" t="s">
        <v>394</v>
      </c>
      <c r="D144" s="254"/>
      <c r="E144" s="255">
        <v>40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198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19"/>
      <c r="B145" s="220"/>
      <c r="C145" s="267" t="s">
        <v>395</v>
      </c>
      <c r="D145" s="254"/>
      <c r="E145" s="255">
        <v>48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198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34">
        <v>58</v>
      </c>
      <c r="B146" s="235" t="s">
        <v>396</v>
      </c>
      <c r="C146" s="250" t="s">
        <v>397</v>
      </c>
      <c r="D146" s="236" t="s">
        <v>398</v>
      </c>
      <c r="E146" s="237">
        <v>367.71</v>
      </c>
      <c r="F146" s="238"/>
      <c r="G146" s="239">
        <f>ROUND(E146*F146,2)</f>
        <v>0</v>
      </c>
      <c r="H146" s="238"/>
      <c r="I146" s="239">
        <f>ROUND(E146*H146,2)</f>
        <v>0</v>
      </c>
      <c r="J146" s="238"/>
      <c r="K146" s="239">
        <f>ROUND(E146*J146,2)</f>
        <v>0</v>
      </c>
      <c r="L146" s="239">
        <v>21</v>
      </c>
      <c r="M146" s="239">
        <f>G146*(1+L146/100)</f>
        <v>0</v>
      </c>
      <c r="N146" s="237">
        <v>1E-3</v>
      </c>
      <c r="O146" s="237">
        <f>ROUND(E146*N146,2)</f>
        <v>0.37</v>
      </c>
      <c r="P146" s="237">
        <v>0</v>
      </c>
      <c r="Q146" s="237">
        <f>ROUND(E146*P146,2)</f>
        <v>0</v>
      </c>
      <c r="R146" s="239" t="s">
        <v>337</v>
      </c>
      <c r="S146" s="239" t="s">
        <v>156</v>
      </c>
      <c r="T146" s="240" t="s">
        <v>156</v>
      </c>
      <c r="U146" s="222">
        <v>0</v>
      </c>
      <c r="V146" s="222">
        <f>ROUND(E146*U146,2)</f>
        <v>0</v>
      </c>
      <c r="W146" s="222"/>
      <c r="X146" s="222" t="s">
        <v>238</v>
      </c>
      <c r="Y146" s="222" t="s">
        <v>158</v>
      </c>
      <c r="Z146" s="212"/>
      <c r="AA146" s="212"/>
      <c r="AB146" s="212"/>
      <c r="AC146" s="212"/>
      <c r="AD146" s="212"/>
      <c r="AE146" s="212"/>
      <c r="AF146" s="212"/>
      <c r="AG146" s="212" t="s">
        <v>239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67" t="s">
        <v>399</v>
      </c>
      <c r="D147" s="254"/>
      <c r="E147" s="255"/>
      <c r="F147" s="222"/>
      <c r="G147" s="222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198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ht="22.5" outlineLevel="3" x14ac:dyDescent="0.2">
      <c r="A148" s="219"/>
      <c r="B148" s="220"/>
      <c r="C148" s="267" t="s">
        <v>400</v>
      </c>
      <c r="D148" s="254"/>
      <c r="E148" s="255"/>
      <c r="F148" s="222"/>
      <c r="G148" s="222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198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19"/>
      <c r="B149" s="220"/>
      <c r="C149" s="267" t="s">
        <v>401</v>
      </c>
      <c r="D149" s="254"/>
      <c r="E149" s="255">
        <v>-3151.8</v>
      </c>
      <c r="F149" s="222"/>
      <c r="G149" s="222"/>
      <c r="H149" s="222"/>
      <c r="I149" s="222"/>
      <c r="J149" s="222"/>
      <c r="K149" s="222"/>
      <c r="L149" s="222"/>
      <c r="M149" s="222"/>
      <c r="N149" s="221"/>
      <c r="O149" s="221"/>
      <c r="P149" s="221"/>
      <c r="Q149" s="221"/>
      <c r="R149" s="222"/>
      <c r="S149" s="222"/>
      <c r="T149" s="222"/>
      <c r="U149" s="222"/>
      <c r="V149" s="222"/>
      <c r="W149" s="222"/>
      <c r="X149" s="222"/>
      <c r="Y149" s="222"/>
      <c r="Z149" s="212"/>
      <c r="AA149" s="212"/>
      <c r="AB149" s="212"/>
      <c r="AC149" s="212"/>
      <c r="AD149" s="212"/>
      <c r="AE149" s="212"/>
      <c r="AF149" s="212"/>
      <c r="AG149" s="212" t="s">
        <v>198</v>
      </c>
      <c r="AH149" s="212">
        <v>5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ht="22.5" outlineLevel="3" x14ac:dyDescent="0.2">
      <c r="A150" s="219"/>
      <c r="B150" s="220"/>
      <c r="C150" s="267" t="s">
        <v>402</v>
      </c>
      <c r="D150" s="254"/>
      <c r="E150" s="255"/>
      <c r="F150" s="222"/>
      <c r="G150" s="222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198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19"/>
      <c r="B151" s="220"/>
      <c r="C151" s="267" t="s">
        <v>403</v>
      </c>
      <c r="D151" s="254"/>
      <c r="E151" s="255">
        <v>3519.51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198</v>
      </c>
      <c r="AH151" s="212">
        <v>5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19"/>
      <c r="B152" s="220"/>
      <c r="C152" s="273" t="s">
        <v>404</v>
      </c>
      <c r="D152" s="261"/>
      <c r="E152" s="262">
        <v>367.71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198</v>
      </c>
      <c r="AH152" s="212">
        <v>1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34">
        <v>59</v>
      </c>
      <c r="B153" s="235" t="s">
        <v>405</v>
      </c>
      <c r="C153" s="250" t="s">
        <v>406</v>
      </c>
      <c r="D153" s="236" t="s">
        <v>226</v>
      </c>
      <c r="E153" s="237">
        <v>4.3962500000000002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7">
        <v>0</v>
      </c>
      <c r="O153" s="237">
        <f>ROUND(E153*N153,2)</f>
        <v>0</v>
      </c>
      <c r="P153" s="237">
        <v>0</v>
      </c>
      <c r="Q153" s="237">
        <f>ROUND(E153*P153,2)</f>
        <v>0</v>
      </c>
      <c r="R153" s="239" t="s">
        <v>366</v>
      </c>
      <c r="S153" s="239" t="s">
        <v>156</v>
      </c>
      <c r="T153" s="240" t="s">
        <v>156</v>
      </c>
      <c r="U153" s="222">
        <v>5.3280000000000003</v>
      </c>
      <c r="V153" s="222">
        <f>ROUND(E153*U153,2)</f>
        <v>23.42</v>
      </c>
      <c r="W153" s="222"/>
      <c r="X153" s="222" t="s">
        <v>227</v>
      </c>
      <c r="Y153" s="222" t="s">
        <v>158</v>
      </c>
      <c r="Z153" s="212"/>
      <c r="AA153" s="212"/>
      <c r="AB153" s="212"/>
      <c r="AC153" s="212"/>
      <c r="AD153" s="212"/>
      <c r="AE153" s="212"/>
      <c r="AF153" s="212"/>
      <c r="AG153" s="212" t="s">
        <v>245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">
      <c r="A154" s="219"/>
      <c r="B154" s="220"/>
      <c r="C154" s="271" t="s">
        <v>246</v>
      </c>
      <c r="D154" s="266"/>
      <c r="E154" s="266"/>
      <c r="F154" s="266"/>
      <c r="G154" s="266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230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ht="22.5" outlineLevel="1" x14ac:dyDescent="0.2">
      <c r="A155" s="234">
        <v>60</v>
      </c>
      <c r="B155" s="235" t="s">
        <v>407</v>
      </c>
      <c r="C155" s="250" t="s">
        <v>408</v>
      </c>
      <c r="D155" s="236" t="s">
        <v>226</v>
      </c>
      <c r="E155" s="237">
        <v>4.3962500000000002</v>
      </c>
      <c r="F155" s="238"/>
      <c r="G155" s="239">
        <f>ROUND(E155*F155,2)</f>
        <v>0</v>
      </c>
      <c r="H155" s="238"/>
      <c r="I155" s="239">
        <f>ROUND(E155*H155,2)</f>
        <v>0</v>
      </c>
      <c r="J155" s="238"/>
      <c r="K155" s="239">
        <f>ROUND(E155*J155,2)</f>
        <v>0</v>
      </c>
      <c r="L155" s="239">
        <v>21</v>
      </c>
      <c r="M155" s="239">
        <f>G155*(1+L155/100)</f>
        <v>0</v>
      </c>
      <c r="N155" s="237">
        <v>0</v>
      </c>
      <c r="O155" s="237">
        <f>ROUND(E155*N155,2)</f>
        <v>0</v>
      </c>
      <c r="P155" s="237">
        <v>0</v>
      </c>
      <c r="Q155" s="237">
        <f>ROUND(E155*P155,2)</f>
        <v>0</v>
      </c>
      <c r="R155" s="239" t="s">
        <v>366</v>
      </c>
      <c r="S155" s="239" t="s">
        <v>156</v>
      </c>
      <c r="T155" s="240" t="s">
        <v>156</v>
      </c>
      <c r="U155" s="222">
        <v>2.3109999999999999</v>
      </c>
      <c r="V155" s="222">
        <f>ROUND(E155*U155,2)</f>
        <v>10.16</v>
      </c>
      <c r="W155" s="222"/>
      <c r="X155" s="222" t="s">
        <v>227</v>
      </c>
      <c r="Y155" s="222" t="s">
        <v>158</v>
      </c>
      <c r="Z155" s="212"/>
      <c r="AA155" s="212"/>
      <c r="AB155" s="212"/>
      <c r="AC155" s="212"/>
      <c r="AD155" s="212"/>
      <c r="AE155" s="212"/>
      <c r="AF155" s="212"/>
      <c r="AG155" s="212" t="s">
        <v>245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71" t="s">
        <v>246</v>
      </c>
      <c r="D156" s="266"/>
      <c r="E156" s="266"/>
      <c r="F156" s="266"/>
      <c r="G156" s="266"/>
      <c r="H156" s="222"/>
      <c r="I156" s="222"/>
      <c r="J156" s="222"/>
      <c r="K156" s="222"/>
      <c r="L156" s="222"/>
      <c r="M156" s="222"/>
      <c r="N156" s="221"/>
      <c r="O156" s="221"/>
      <c r="P156" s="221"/>
      <c r="Q156" s="221"/>
      <c r="R156" s="222"/>
      <c r="S156" s="222"/>
      <c r="T156" s="222"/>
      <c r="U156" s="222"/>
      <c r="V156" s="222"/>
      <c r="W156" s="222"/>
      <c r="X156" s="222"/>
      <c r="Y156" s="222"/>
      <c r="Z156" s="212"/>
      <c r="AA156" s="212"/>
      <c r="AB156" s="212"/>
      <c r="AC156" s="212"/>
      <c r="AD156" s="212"/>
      <c r="AE156" s="212"/>
      <c r="AF156" s="212"/>
      <c r="AG156" s="212" t="s">
        <v>230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x14ac:dyDescent="0.2">
      <c r="A157" s="224" t="s">
        <v>151</v>
      </c>
      <c r="B157" s="225" t="s">
        <v>110</v>
      </c>
      <c r="C157" s="248" t="s">
        <v>111</v>
      </c>
      <c r="D157" s="226"/>
      <c r="E157" s="227"/>
      <c r="F157" s="228"/>
      <c r="G157" s="228">
        <f>SUMIF(AG158:AG158,"&lt;&gt;NOR",G158:G158)</f>
        <v>0</v>
      </c>
      <c r="H157" s="228"/>
      <c r="I157" s="228">
        <f>SUM(I158:I158)</f>
        <v>0</v>
      </c>
      <c r="J157" s="228"/>
      <c r="K157" s="228">
        <f>SUM(K158:K158)</f>
        <v>0</v>
      </c>
      <c r="L157" s="228"/>
      <c r="M157" s="228">
        <f>SUM(M158:M158)</f>
        <v>0</v>
      </c>
      <c r="N157" s="227"/>
      <c r="O157" s="227">
        <f>SUM(O158:O158)</f>
        <v>0</v>
      </c>
      <c r="P157" s="227"/>
      <c r="Q157" s="227">
        <f>SUM(Q158:Q158)</f>
        <v>0</v>
      </c>
      <c r="R157" s="228"/>
      <c r="S157" s="228"/>
      <c r="T157" s="229"/>
      <c r="U157" s="223"/>
      <c r="V157" s="223">
        <f>SUM(V158:V158)</f>
        <v>0</v>
      </c>
      <c r="W157" s="223"/>
      <c r="X157" s="223"/>
      <c r="Y157" s="223"/>
      <c r="AG157" t="s">
        <v>152</v>
      </c>
    </row>
    <row r="158" spans="1:60" outlineLevel="1" x14ac:dyDescent="0.2">
      <c r="A158" s="241">
        <v>61</v>
      </c>
      <c r="B158" s="242" t="s">
        <v>409</v>
      </c>
      <c r="C158" s="249" t="s">
        <v>410</v>
      </c>
      <c r="D158" s="243" t="s">
        <v>411</v>
      </c>
      <c r="E158" s="244">
        <v>8</v>
      </c>
      <c r="F158" s="245"/>
      <c r="G158" s="246">
        <f>ROUND(E158*F158,2)</f>
        <v>0</v>
      </c>
      <c r="H158" s="245"/>
      <c r="I158" s="246">
        <f>ROUND(E158*H158,2)</f>
        <v>0</v>
      </c>
      <c r="J158" s="245"/>
      <c r="K158" s="246">
        <f>ROUND(E158*J158,2)</f>
        <v>0</v>
      </c>
      <c r="L158" s="246">
        <v>21</v>
      </c>
      <c r="M158" s="246">
        <f>G158*(1+L158/100)</f>
        <v>0</v>
      </c>
      <c r="N158" s="244">
        <v>0</v>
      </c>
      <c r="O158" s="244">
        <f>ROUND(E158*N158,2)</f>
        <v>0</v>
      </c>
      <c r="P158" s="244">
        <v>0</v>
      </c>
      <c r="Q158" s="244">
        <f>ROUND(E158*P158,2)</f>
        <v>0</v>
      </c>
      <c r="R158" s="246"/>
      <c r="S158" s="246" t="s">
        <v>182</v>
      </c>
      <c r="T158" s="247" t="s">
        <v>157</v>
      </c>
      <c r="U158" s="222">
        <v>0</v>
      </c>
      <c r="V158" s="222">
        <f>ROUND(E158*U158,2)</f>
        <v>0</v>
      </c>
      <c r="W158" s="222"/>
      <c r="X158" s="222" t="s">
        <v>192</v>
      </c>
      <c r="Y158" s="222" t="s">
        <v>158</v>
      </c>
      <c r="Z158" s="212"/>
      <c r="AA158" s="212"/>
      <c r="AB158" s="212"/>
      <c r="AC158" s="212"/>
      <c r="AD158" s="212"/>
      <c r="AE158" s="212"/>
      <c r="AF158" s="212"/>
      <c r="AG158" s="212" t="s">
        <v>412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x14ac:dyDescent="0.2">
      <c r="A159" s="224" t="s">
        <v>151</v>
      </c>
      <c r="B159" s="225" t="s">
        <v>112</v>
      </c>
      <c r="C159" s="248" t="s">
        <v>113</v>
      </c>
      <c r="D159" s="226"/>
      <c r="E159" s="227"/>
      <c r="F159" s="228"/>
      <c r="G159" s="228">
        <f>SUMIF(AG160:AG162,"&lt;&gt;NOR",G160:G162)</f>
        <v>0</v>
      </c>
      <c r="H159" s="228"/>
      <c r="I159" s="228">
        <f>SUM(I160:I162)</f>
        <v>0</v>
      </c>
      <c r="J159" s="228"/>
      <c r="K159" s="228">
        <f>SUM(K160:K162)</f>
        <v>0</v>
      </c>
      <c r="L159" s="228"/>
      <c r="M159" s="228">
        <f>SUM(M160:M162)</f>
        <v>0</v>
      </c>
      <c r="N159" s="227"/>
      <c r="O159" s="227">
        <f>SUM(O160:O162)</f>
        <v>0.14000000000000001</v>
      </c>
      <c r="P159" s="227"/>
      <c r="Q159" s="227">
        <f>SUM(Q160:Q162)</f>
        <v>0</v>
      </c>
      <c r="R159" s="228"/>
      <c r="S159" s="228"/>
      <c r="T159" s="229"/>
      <c r="U159" s="223"/>
      <c r="V159" s="223">
        <f>SUM(V160:V162)</f>
        <v>128.35</v>
      </c>
      <c r="W159" s="223"/>
      <c r="X159" s="223"/>
      <c r="Y159" s="223"/>
      <c r="AG159" t="s">
        <v>152</v>
      </c>
    </row>
    <row r="160" spans="1:60" ht="22.5" outlineLevel="1" x14ac:dyDescent="0.2">
      <c r="A160" s="234">
        <v>62</v>
      </c>
      <c r="B160" s="235" t="s">
        <v>413</v>
      </c>
      <c r="C160" s="250" t="s">
        <v>414</v>
      </c>
      <c r="D160" s="236" t="s">
        <v>190</v>
      </c>
      <c r="E160" s="237">
        <v>850</v>
      </c>
      <c r="F160" s="238"/>
      <c r="G160" s="239">
        <f>ROUND(E160*F160,2)</f>
        <v>0</v>
      </c>
      <c r="H160" s="238"/>
      <c r="I160" s="239">
        <f>ROUND(E160*H160,2)</f>
        <v>0</v>
      </c>
      <c r="J160" s="238"/>
      <c r="K160" s="239">
        <f>ROUND(E160*J160,2)</f>
        <v>0</v>
      </c>
      <c r="L160" s="239">
        <v>21</v>
      </c>
      <c r="M160" s="239">
        <f>G160*(1+L160/100)</f>
        <v>0</v>
      </c>
      <c r="N160" s="237">
        <v>1.6000000000000001E-4</v>
      </c>
      <c r="O160" s="237">
        <f>ROUND(E160*N160,2)</f>
        <v>0.14000000000000001</v>
      </c>
      <c r="P160" s="237">
        <v>0</v>
      </c>
      <c r="Q160" s="237">
        <f>ROUND(E160*P160,2)</f>
        <v>0</v>
      </c>
      <c r="R160" s="239" t="s">
        <v>415</v>
      </c>
      <c r="S160" s="239" t="s">
        <v>156</v>
      </c>
      <c r="T160" s="240" t="s">
        <v>156</v>
      </c>
      <c r="U160" s="222">
        <v>0.151</v>
      </c>
      <c r="V160" s="222">
        <f>ROUND(E160*U160,2)</f>
        <v>128.35</v>
      </c>
      <c r="W160" s="222"/>
      <c r="X160" s="222" t="s">
        <v>192</v>
      </c>
      <c r="Y160" s="222" t="s">
        <v>158</v>
      </c>
      <c r="Z160" s="212"/>
      <c r="AA160" s="212"/>
      <c r="AB160" s="212"/>
      <c r="AC160" s="212"/>
      <c r="AD160" s="212"/>
      <c r="AE160" s="212"/>
      <c r="AF160" s="212"/>
      <c r="AG160" s="212" t="s">
        <v>193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19"/>
      <c r="B161" s="220"/>
      <c r="C161" s="268" t="s">
        <v>416</v>
      </c>
      <c r="D161" s="263"/>
      <c r="E161" s="263"/>
      <c r="F161" s="263"/>
      <c r="G161" s="263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213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67" t="s">
        <v>417</v>
      </c>
      <c r="D162" s="254"/>
      <c r="E162" s="255">
        <v>850</v>
      </c>
      <c r="F162" s="222"/>
      <c r="G162" s="222"/>
      <c r="H162" s="222"/>
      <c r="I162" s="222"/>
      <c r="J162" s="222"/>
      <c r="K162" s="222"/>
      <c r="L162" s="222"/>
      <c r="M162" s="222"/>
      <c r="N162" s="221"/>
      <c r="O162" s="221"/>
      <c r="P162" s="221"/>
      <c r="Q162" s="221"/>
      <c r="R162" s="222"/>
      <c r="S162" s="222"/>
      <c r="T162" s="222"/>
      <c r="U162" s="222"/>
      <c r="V162" s="222"/>
      <c r="W162" s="222"/>
      <c r="X162" s="222"/>
      <c r="Y162" s="222"/>
      <c r="Z162" s="212"/>
      <c r="AA162" s="212"/>
      <c r="AB162" s="212"/>
      <c r="AC162" s="212"/>
      <c r="AD162" s="212"/>
      <c r="AE162" s="212"/>
      <c r="AF162" s="212"/>
      <c r="AG162" s="212" t="s">
        <v>198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x14ac:dyDescent="0.2">
      <c r="A163" s="224" t="s">
        <v>151</v>
      </c>
      <c r="B163" s="225" t="s">
        <v>114</v>
      </c>
      <c r="C163" s="248" t="s">
        <v>115</v>
      </c>
      <c r="D163" s="226"/>
      <c r="E163" s="227"/>
      <c r="F163" s="228"/>
      <c r="G163" s="228">
        <f>SUMIF(AG164:AG175,"&lt;&gt;NOR",G164:G175)</f>
        <v>0</v>
      </c>
      <c r="H163" s="228"/>
      <c r="I163" s="228">
        <f>SUM(I164:I175)</f>
        <v>0</v>
      </c>
      <c r="J163" s="228"/>
      <c r="K163" s="228">
        <f>SUM(K164:K175)</f>
        <v>0</v>
      </c>
      <c r="L163" s="228"/>
      <c r="M163" s="228">
        <f>SUM(M164:M175)</f>
        <v>0</v>
      </c>
      <c r="N163" s="227"/>
      <c r="O163" s="227">
        <f>SUM(O164:O175)</f>
        <v>0.06</v>
      </c>
      <c r="P163" s="227"/>
      <c r="Q163" s="227">
        <f>SUM(Q164:Q175)</f>
        <v>0</v>
      </c>
      <c r="R163" s="228"/>
      <c r="S163" s="228"/>
      <c r="T163" s="229"/>
      <c r="U163" s="223"/>
      <c r="V163" s="223">
        <f>SUM(V164:V175)</f>
        <v>6.49</v>
      </c>
      <c r="W163" s="223"/>
      <c r="X163" s="223"/>
      <c r="Y163" s="223"/>
      <c r="AG163" t="s">
        <v>152</v>
      </c>
    </row>
    <row r="164" spans="1:60" outlineLevel="1" x14ac:dyDescent="0.2">
      <c r="A164" s="241">
        <v>63</v>
      </c>
      <c r="B164" s="242" t="s">
        <v>418</v>
      </c>
      <c r="C164" s="249" t="s">
        <v>419</v>
      </c>
      <c r="D164" s="243" t="s">
        <v>260</v>
      </c>
      <c r="E164" s="244">
        <v>1</v>
      </c>
      <c r="F164" s="245"/>
      <c r="G164" s="246">
        <f>ROUND(E164*F164,2)</f>
        <v>0</v>
      </c>
      <c r="H164" s="245"/>
      <c r="I164" s="246">
        <f>ROUND(E164*H164,2)</f>
        <v>0</v>
      </c>
      <c r="J164" s="245"/>
      <c r="K164" s="246">
        <f>ROUND(E164*J164,2)</f>
        <v>0</v>
      </c>
      <c r="L164" s="246">
        <v>21</v>
      </c>
      <c r="M164" s="246">
        <f>G164*(1+L164/100)</f>
        <v>0</v>
      </c>
      <c r="N164" s="244">
        <v>2.0410000000000001E-2</v>
      </c>
      <c r="O164" s="244">
        <f>ROUND(E164*N164,2)</f>
        <v>0.02</v>
      </c>
      <c r="P164" s="244">
        <v>0</v>
      </c>
      <c r="Q164" s="244">
        <f>ROUND(E164*P164,2)</f>
        <v>0</v>
      </c>
      <c r="R164" s="246"/>
      <c r="S164" s="246" t="s">
        <v>182</v>
      </c>
      <c r="T164" s="247" t="s">
        <v>157</v>
      </c>
      <c r="U164" s="222">
        <v>1.91</v>
      </c>
      <c r="V164" s="222">
        <f>ROUND(E164*U164,2)</f>
        <v>1.91</v>
      </c>
      <c r="W164" s="222"/>
      <c r="X164" s="222" t="s">
        <v>192</v>
      </c>
      <c r="Y164" s="222" t="s">
        <v>158</v>
      </c>
      <c r="Z164" s="212"/>
      <c r="AA164" s="212"/>
      <c r="AB164" s="212"/>
      <c r="AC164" s="212"/>
      <c r="AD164" s="212"/>
      <c r="AE164" s="212"/>
      <c r="AF164" s="212"/>
      <c r="AG164" s="212" t="s">
        <v>193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">
      <c r="A165" s="241">
        <v>64</v>
      </c>
      <c r="B165" s="242" t="s">
        <v>420</v>
      </c>
      <c r="C165" s="249" t="s">
        <v>421</v>
      </c>
      <c r="D165" s="243" t="s">
        <v>260</v>
      </c>
      <c r="E165" s="244">
        <v>1</v>
      </c>
      <c r="F165" s="245"/>
      <c r="G165" s="246">
        <f>ROUND(E165*F165,2)</f>
        <v>0</v>
      </c>
      <c r="H165" s="245"/>
      <c r="I165" s="246">
        <f>ROUND(E165*H165,2)</f>
        <v>0</v>
      </c>
      <c r="J165" s="245"/>
      <c r="K165" s="246">
        <f>ROUND(E165*J165,2)</f>
        <v>0</v>
      </c>
      <c r="L165" s="246">
        <v>21</v>
      </c>
      <c r="M165" s="246">
        <f>G165*(1+L165/100)</f>
        <v>0</v>
      </c>
      <c r="N165" s="244">
        <v>0</v>
      </c>
      <c r="O165" s="244">
        <f>ROUND(E165*N165,2)</f>
        <v>0</v>
      </c>
      <c r="P165" s="244">
        <v>0</v>
      </c>
      <c r="Q165" s="244">
        <f>ROUND(E165*P165,2)</f>
        <v>0</v>
      </c>
      <c r="R165" s="246"/>
      <c r="S165" s="246" t="s">
        <v>182</v>
      </c>
      <c r="T165" s="247" t="s">
        <v>157</v>
      </c>
      <c r="U165" s="222">
        <v>0.36</v>
      </c>
      <c r="V165" s="222">
        <f>ROUND(E165*U165,2)</f>
        <v>0.36</v>
      </c>
      <c r="W165" s="222"/>
      <c r="X165" s="222" t="s">
        <v>192</v>
      </c>
      <c r="Y165" s="222" t="s">
        <v>158</v>
      </c>
      <c r="Z165" s="212"/>
      <c r="AA165" s="212"/>
      <c r="AB165" s="212"/>
      <c r="AC165" s="212"/>
      <c r="AD165" s="212"/>
      <c r="AE165" s="212"/>
      <c r="AF165" s="212"/>
      <c r="AG165" s="212" t="s">
        <v>193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">
      <c r="A166" s="241">
        <v>65</v>
      </c>
      <c r="B166" s="242" t="s">
        <v>422</v>
      </c>
      <c r="C166" s="249" t="s">
        <v>423</v>
      </c>
      <c r="D166" s="243" t="s">
        <v>260</v>
      </c>
      <c r="E166" s="244">
        <v>1</v>
      </c>
      <c r="F166" s="245"/>
      <c r="G166" s="246">
        <f>ROUND(E166*F166,2)</f>
        <v>0</v>
      </c>
      <c r="H166" s="245"/>
      <c r="I166" s="246">
        <f>ROUND(E166*H166,2)</f>
        <v>0</v>
      </c>
      <c r="J166" s="245"/>
      <c r="K166" s="246">
        <f>ROUND(E166*J166,2)</f>
        <v>0</v>
      </c>
      <c r="L166" s="246">
        <v>21</v>
      </c>
      <c r="M166" s="246">
        <f>G166*(1+L166/100)</f>
        <v>0</v>
      </c>
      <c r="N166" s="244">
        <v>2.0410000000000001E-2</v>
      </c>
      <c r="O166" s="244">
        <f>ROUND(E166*N166,2)</f>
        <v>0.02</v>
      </c>
      <c r="P166" s="244">
        <v>0</v>
      </c>
      <c r="Q166" s="244">
        <f>ROUND(E166*P166,2)</f>
        <v>0</v>
      </c>
      <c r="R166" s="246"/>
      <c r="S166" s="246" t="s">
        <v>182</v>
      </c>
      <c r="T166" s="247" t="s">
        <v>157</v>
      </c>
      <c r="U166" s="222">
        <v>1.91</v>
      </c>
      <c r="V166" s="222">
        <f>ROUND(E166*U166,2)</f>
        <v>1.91</v>
      </c>
      <c r="W166" s="222"/>
      <c r="X166" s="222" t="s">
        <v>192</v>
      </c>
      <c r="Y166" s="222" t="s">
        <v>158</v>
      </c>
      <c r="Z166" s="212"/>
      <c r="AA166" s="212"/>
      <c r="AB166" s="212"/>
      <c r="AC166" s="212"/>
      <c r="AD166" s="212"/>
      <c r="AE166" s="212"/>
      <c r="AF166" s="212"/>
      <c r="AG166" s="212" t="s">
        <v>193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">
      <c r="A167" s="241">
        <v>66</v>
      </c>
      <c r="B167" s="242" t="s">
        <v>424</v>
      </c>
      <c r="C167" s="249" t="s">
        <v>425</v>
      </c>
      <c r="D167" s="243" t="s">
        <v>260</v>
      </c>
      <c r="E167" s="244">
        <v>1</v>
      </c>
      <c r="F167" s="245"/>
      <c r="G167" s="246">
        <f>ROUND(E167*F167,2)</f>
        <v>0</v>
      </c>
      <c r="H167" s="245"/>
      <c r="I167" s="246">
        <f>ROUND(E167*H167,2)</f>
        <v>0</v>
      </c>
      <c r="J167" s="245"/>
      <c r="K167" s="246">
        <f>ROUND(E167*J167,2)</f>
        <v>0</v>
      </c>
      <c r="L167" s="246">
        <v>21</v>
      </c>
      <c r="M167" s="246">
        <f>G167*(1+L167/100)</f>
        <v>0</v>
      </c>
      <c r="N167" s="244">
        <v>2.0410000000000001E-2</v>
      </c>
      <c r="O167" s="244">
        <f>ROUND(E167*N167,2)</f>
        <v>0.02</v>
      </c>
      <c r="P167" s="244">
        <v>0</v>
      </c>
      <c r="Q167" s="244">
        <f>ROUND(E167*P167,2)</f>
        <v>0</v>
      </c>
      <c r="R167" s="246"/>
      <c r="S167" s="246" t="s">
        <v>182</v>
      </c>
      <c r="T167" s="247" t="s">
        <v>157</v>
      </c>
      <c r="U167" s="222">
        <v>1.91</v>
      </c>
      <c r="V167" s="222">
        <f>ROUND(E167*U167,2)</f>
        <v>1.91</v>
      </c>
      <c r="W167" s="222"/>
      <c r="X167" s="222" t="s">
        <v>192</v>
      </c>
      <c r="Y167" s="222" t="s">
        <v>158</v>
      </c>
      <c r="Z167" s="212"/>
      <c r="AA167" s="212"/>
      <c r="AB167" s="212"/>
      <c r="AC167" s="212"/>
      <c r="AD167" s="212"/>
      <c r="AE167" s="212"/>
      <c r="AF167" s="212"/>
      <c r="AG167" s="212" t="s">
        <v>193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34">
        <v>67</v>
      </c>
      <c r="B168" s="235" t="s">
        <v>426</v>
      </c>
      <c r="C168" s="250" t="s">
        <v>427</v>
      </c>
      <c r="D168" s="236" t="s">
        <v>212</v>
      </c>
      <c r="E168" s="237">
        <v>1</v>
      </c>
      <c r="F168" s="238"/>
      <c r="G168" s="239">
        <f>ROUND(E168*F168,2)</f>
        <v>0</v>
      </c>
      <c r="H168" s="238"/>
      <c r="I168" s="239">
        <f>ROUND(E168*H168,2)</f>
        <v>0</v>
      </c>
      <c r="J168" s="238"/>
      <c r="K168" s="239">
        <f>ROUND(E168*J168,2)</f>
        <v>0</v>
      </c>
      <c r="L168" s="239">
        <v>21</v>
      </c>
      <c r="M168" s="239">
        <f>G168*(1+L168/100)</f>
        <v>0</v>
      </c>
      <c r="N168" s="237">
        <v>0</v>
      </c>
      <c r="O168" s="237">
        <f>ROUND(E168*N168,2)</f>
        <v>0</v>
      </c>
      <c r="P168" s="237">
        <v>0</v>
      </c>
      <c r="Q168" s="237">
        <f>ROUND(E168*P168,2)</f>
        <v>0</v>
      </c>
      <c r="R168" s="239"/>
      <c r="S168" s="239" t="s">
        <v>182</v>
      </c>
      <c r="T168" s="240" t="s">
        <v>157</v>
      </c>
      <c r="U168" s="222">
        <v>0</v>
      </c>
      <c r="V168" s="222">
        <f>ROUND(E168*U168,2)</f>
        <v>0</v>
      </c>
      <c r="W168" s="222"/>
      <c r="X168" s="222" t="s">
        <v>192</v>
      </c>
      <c r="Y168" s="222" t="s">
        <v>158</v>
      </c>
      <c r="Z168" s="212"/>
      <c r="AA168" s="212"/>
      <c r="AB168" s="212"/>
      <c r="AC168" s="212"/>
      <c r="AD168" s="212"/>
      <c r="AE168" s="212"/>
      <c r="AF168" s="212"/>
      <c r="AG168" s="212" t="s">
        <v>193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">
      <c r="A169" s="219"/>
      <c r="B169" s="220"/>
      <c r="C169" s="268" t="s">
        <v>428</v>
      </c>
      <c r="D169" s="263"/>
      <c r="E169" s="263"/>
      <c r="F169" s="263"/>
      <c r="G169" s="263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213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">
      <c r="A170" s="219"/>
      <c r="B170" s="220"/>
      <c r="C170" s="269" t="s">
        <v>429</v>
      </c>
      <c r="D170" s="264"/>
      <c r="E170" s="264"/>
      <c r="F170" s="264"/>
      <c r="G170" s="264"/>
      <c r="H170" s="222"/>
      <c r="I170" s="222"/>
      <c r="J170" s="222"/>
      <c r="K170" s="222"/>
      <c r="L170" s="222"/>
      <c r="M170" s="222"/>
      <c r="N170" s="221"/>
      <c r="O170" s="221"/>
      <c r="P170" s="221"/>
      <c r="Q170" s="221"/>
      <c r="R170" s="222"/>
      <c r="S170" s="222"/>
      <c r="T170" s="222"/>
      <c r="U170" s="222"/>
      <c r="V170" s="222"/>
      <c r="W170" s="222"/>
      <c r="X170" s="222"/>
      <c r="Y170" s="222"/>
      <c r="Z170" s="212"/>
      <c r="AA170" s="212"/>
      <c r="AB170" s="212"/>
      <c r="AC170" s="212"/>
      <c r="AD170" s="212"/>
      <c r="AE170" s="212"/>
      <c r="AF170" s="212"/>
      <c r="AG170" s="212" t="s">
        <v>213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34">
        <v>68</v>
      </c>
      <c r="B171" s="235" t="s">
        <v>430</v>
      </c>
      <c r="C171" s="250" t="s">
        <v>431</v>
      </c>
      <c r="D171" s="236" t="s">
        <v>212</v>
      </c>
      <c r="E171" s="237">
        <v>1</v>
      </c>
      <c r="F171" s="238"/>
      <c r="G171" s="239">
        <f>ROUND(E171*F171,2)</f>
        <v>0</v>
      </c>
      <c r="H171" s="238"/>
      <c r="I171" s="239">
        <f>ROUND(E171*H171,2)</f>
        <v>0</v>
      </c>
      <c r="J171" s="238"/>
      <c r="K171" s="239">
        <f>ROUND(E171*J171,2)</f>
        <v>0</v>
      </c>
      <c r="L171" s="239">
        <v>21</v>
      </c>
      <c r="M171" s="239">
        <f>G171*(1+L171/100)</f>
        <v>0</v>
      </c>
      <c r="N171" s="237">
        <v>0</v>
      </c>
      <c r="O171" s="237">
        <f>ROUND(E171*N171,2)</f>
        <v>0</v>
      </c>
      <c r="P171" s="237">
        <v>0</v>
      </c>
      <c r="Q171" s="237">
        <f>ROUND(E171*P171,2)</f>
        <v>0</v>
      </c>
      <c r="R171" s="239"/>
      <c r="S171" s="239" t="s">
        <v>182</v>
      </c>
      <c r="T171" s="240" t="s">
        <v>157</v>
      </c>
      <c r="U171" s="222">
        <v>0.4</v>
      </c>
      <c r="V171" s="222">
        <f>ROUND(E171*U171,2)</f>
        <v>0.4</v>
      </c>
      <c r="W171" s="222"/>
      <c r="X171" s="222" t="s">
        <v>192</v>
      </c>
      <c r="Y171" s="222" t="s">
        <v>158</v>
      </c>
      <c r="Z171" s="212"/>
      <c r="AA171" s="212"/>
      <c r="AB171" s="212"/>
      <c r="AC171" s="212"/>
      <c r="AD171" s="212"/>
      <c r="AE171" s="212"/>
      <c r="AF171" s="212"/>
      <c r="AG171" s="212" t="s">
        <v>193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67" t="s">
        <v>432</v>
      </c>
      <c r="D172" s="254"/>
      <c r="E172" s="255">
        <v>1</v>
      </c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198</v>
      </c>
      <c r="AH172" s="212">
        <v>5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1" x14ac:dyDescent="0.2">
      <c r="A173" s="234">
        <v>69</v>
      </c>
      <c r="B173" s="235" t="s">
        <v>433</v>
      </c>
      <c r="C173" s="250" t="s">
        <v>434</v>
      </c>
      <c r="D173" s="236" t="s">
        <v>212</v>
      </c>
      <c r="E173" s="237">
        <v>1</v>
      </c>
      <c r="F173" s="238"/>
      <c r="G173" s="239">
        <f>ROUND(E173*F173,2)</f>
        <v>0</v>
      </c>
      <c r="H173" s="238"/>
      <c r="I173" s="239">
        <f>ROUND(E173*H173,2)</f>
        <v>0</v>
      </c>
      <c r="J173" s="238"/>
      <c r="K173" s="239">
        <f>ROUND(E173*J173,2)</f>
        <v>0</v>
      </c>
      <c r="L173" s="239">
        <v>21</v>
      </c>
      <c r="M173" s="239">
        <f>G173*(1+L173/100)</f>
        <v>0</v>
      </c>
      <c r="N173" s="237">
        <v>0</v>
      </c>
      <c r="O173" s="237">
        <f>ROUND(E173*N173,2)</f>
        <v>0</v>
      </c>
      <c r="P173" s="237">
        <v>0</v>
      </c>
      <c r="Q173" s="237">
        <f>ROUND(E173*P173,2)</f>
        <v>0</v>
      </c>
      <c r="R173" s="239"/>
      <c r="S173" s="239" t="s">
        <v>182</v>
      </c>
      <c r="T173" s="240" t="s">
        <v>157</v>
      </c>
      <c r="U173" s="222">
        <v>0</v>
      </c>
      <c r="V173" s="222">
        <f>ROUND(E173*U173,2)</f>
        <v>0</v>
      </c>
      <c r="W173" s="222"/>
      <c r="X173" s="222" t="s">
        <v>192</v>
      </c>
      <c r="Y173" s="222" t="s">
        <v>158</v>
      </c>
      <c r="Z173" s="212"/>
      <c r="AA173" s="212"/>
      <c r="AB173" s="212"/>
      <c r="AC173" s="212"/>
      <c r="AD173" s="212"/>
      <c r="AE173" s="212"/>
      <c r="AF173" s="212"/>
      <c r="AG173" s="212" t="s">
        <v>193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67" t="s">
        <v>432</v>
      </c>
      <c r="D174" s="254"/>
      <c r="E174" s="255">
        <v>1</v>
      </c>
      <c r="F174" s="222"/>
      <c r="G174" s="22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198</v>
      </c>
      <c r="AH174" s="212">
        <v>5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41">
        <v>70</v>
      </c>
      <c r="B175" s="242" t="s">
        <v>435</v>
      </c>
      <c r="C175" s="249" t="s">
        <v>436</v>
      </c>
      <c r="D175" s="243" t="s">
        <v>212</v>
      </c>
      <c r="E175" s="244">
        <v>1</v>
      </c>
      <c r="F175" s="245"/>
      <c r="G175" s="246">
        <f>ROUND(E175*F175,2)</f>
        <v>0</v>
      </c>
      <c r="H175" s="245"/>
      <c r="I175" s="246">
        <f>ROUND(E175*H175,2)</f>
        <v>0</v>
      </c>
      <c r="J175" s="245"/>
      <c r="K175" s="246">
        <f>ROUND(E175*J175,2)</f>
        <v>0</v>
      </c>
      <c r="L175" s="246">
        <v>21</v>
      </c>
      <c r="M175" s="246">
        <f>G175*(1+L175/100)</f>
        <v>0</v>
      </c>
      <c r="N175" s="244">
        <v>0</v>
      </c>
      <c r="O175" s="244">
        <f>ROUND(E175*N175,2)</f>
        <v>0</v>
      </c>
      <c r="P175" s="244">
        <v>0</v>
      </c>
      <c r="Q175" s="244">
        <f>ROUND(E175*P175,2)</f>
        <v>0</v>
      </c>
      <c r="R175" s="246"/>
      <c r="S175" s="246" t="s">
        <v>182</v>
      </c>
      <c r="T175" s="247" t="s">
        <v>157</v>
      </c>
      <c r="U175" s="222">
        <v>0</v>
      </c>
      <c r="V175" s="222">
        <f>ROUND(E175*U175,2)</f>
        <v>0</v>
      </c>
      <c r="W175" s="222"/>
      <c r="X175" s="222" t="s">
        <v>192</v>
      </c>
      <c r="Y175" s="222" t="s">
        <v>158</v>
      </c>
      <c r="Z175" s="212"/>
      <c r="AA175" s="212"/>
      <c r="AB175" s="212"/>
      <c r="AC175" s="212"/>
      <c r="AD175" s="212"/>
      <c r="AE175" s="212"/>
      <c r="AF175" s="212"/>
      <c r="AG175" s="212" t="s">
        <v>193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x14ac:dyDescent="0.2">
      <c r="A176" s="224" t="s">
        <v>151</v>
      </c>
      <c r="B176" s="225" t="s">
        <v>118</v>
      </c>
      <c r="C176" s="248" t="s">
        <v>119</v>
      </c>
      <c r="D176" s="226"/>
      <c r="E176" s="227"/>
      <c r="F176" s="228"/>
      <c r="G176" s="228">
        <f>SUMIF(AG177:AG214,"&lt;&gt;NOR",G177:G214)</f>
        <v>0</v>
      </c>
      <c r="H176" s="228"/>
      <c r="I176" s="228">
        <f>SUM(I177:I214)</f>
        <v>0</v>
      </c>
      <c r="J176" s="228"/>
      <c r="K176" s="228">
        <f>SUM(K177:K214)</f>
        <v>0</v>
      </c>
      <c r="L176" s="228"/>
      <c r="M176" s="228">
        <f>SUM(M177:M214)</f>
        <v>0</v>
      </c>
      <c r="N176" s="227"/>
      <c r="O176" s="227">
        <f>SUM(O177:O214)</f>
        <v>0</v>
      </c>
      <c r="P176" s="227"/>
      <c r="Q176" s="227">
        <f>SUM(Q177:Q214)</f>
        <v>0</v>
      </c>
      <c r="R176" s="228"/>
      <c r="S176" s="228"/>
      <c r="T176" s="229"/>
      <c r="U176" s="223"/>
      <c r="V176" s="223">
        <f>SUM(V177:V214)</f>
        <v>262.11</v>
      </c>
      <c r="W176" s="223"/>
      <c r="X176" s="223"/>
      <c r="Y176" s="223"/>
      <c r="AG176" t="s">
        <v>152</v>
      </c>
    </row>
    <row r="177" spans="1:60" outlineLevel="1" x14ac:dyDescent="0.2">
      <c r="A177" s="234">
        <v>71</v>
      </c>
      <c r="B177" s="235" t="s">
        <v>437</v>
      </c>
      <c r="C177" s="250" t="s">
        <v>438</v>
      </c>
      <c r="D177" s="236" t="s">
        <v>226</v>
      </c>
      <c r="E177" s="237">
        <v>2.0028700000000002</v>
      </c>
      <c r="F177" s="238"/>
      <c r="G177" s="239">
        <f>ROUND(E177*F177,2)</f>
        <v>0</v>
      </c>
      <c r="H177" s="238"/>
      <c r="I177" s="239">
        <f>ROUND(E177*H177,2)</f>
        <v>0</v>
      </c>
      <c r="J177" s="238"/>
      <c r="K177" s="239">
        <f>ROUND(E177*J177,2)</f>
        <v>0</v>
      </c>
      <c r="L177" s="239">
        <v>21</v>
      </c>
      <c r="M177" s="239">
        <f>G177*(1+L177/100)</f>
        <v>0</v>
      </c>
      <c r="N177" s="237">
        <v>0</v>
      </c>
      <c r="O177" s="237">
        <f>ROUND(E177*N177,2)</f>
        <v>0</v>
      </c>
      <c r="P177" s="237">
        <v>0</v>
      </c>
      <c r="Q177" s="237">
        <f>ROUND(E177*P177,2)</f>
        <v>0</v>
      </c>
      <c r="R177" s="239" t="s">
        <v>439</v>
      </c>
      <c r="S177" s="239" t="s">
        <v>156</v>
      </c>
      <c r="T177" s="240" t="s">
        <v>156</v>
      </c>
      <c r="U177" s="222">
        <v>0</v>
      </c>
      <c r="V177" s="222">
        <f>ROUND(E177*U177,2)</f>
        <v>0</v>
      </c>
      <c r="W177" s="222"/>
      <c r="X177" s="222" t="s">
        <v>192</v>
      </c>
      <c r="Y177" s="222" t="s">
        <v>158</v>
      </c>
      <c r="Z177" s="212"/>
      <c r="AA177" s="212"/>
      <c r="AB177" s="212"/>
      <c r="AC177" s="212"/>
      <c r="AD177" s="212"/>
      <c r="AE177" s="212"/>
      <c r="AF177" s="212"/>
      <c r="AG177" s="212" t="s">
        <v>193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2.5" outlineLevel="2" x14ac:dyDescent="0.2">
      <c r="A178" s="219"/>
      <c r="B178" s="220"/>
      <c r="C178" s="268" t="s">
        <v>440</v>
      </c>
      <c r="D178" s="263"/>
      <c r="E178" s="263"/>
      <c r="F178" s="263"/>
      <c r="G178" s="263"/>
      <c r="H178" s="222"/>
      <c r="I178" s="222"/>
      <c r="J178" s="222"/>
      <c r="K178" s="222"/>
      <c r="L178" s="222"/>
      <c r="M178" s="222"/>
      <c r="N178" s="221"/>
      <c r="O178" s="221"/>
      <c r="P178" s="221"/>
      <c r="Q178" s="221"/>
      <c r="R178" s="222"/>
      <c r="S178" s="222"/>
      <c r="T178" s="222"/>
      <c r="U178" s="222"/>
      <c r="V178" s="222"/>
      <c r="W178" s="222"/>
      <c r="X178" s="222"/>
      <c r="Y178" s="222"/>
      <c r="Z178" s="212"/>
      <c r="AA178" s="212"/>
      <c r="AB178" s="212"/>
      <c r="AC178" s="212"/>
      <c r="AD178" s="212"/>
      <c r="AE178" s="212"/>
      <c r="AF178" s="212"/>
      <c r="AG178" s="212" t="s">
        <v>213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65" t="str">
        <f>C178</f>
        <v>Pro vyjádření výnosu ve prospěch zhotovitele je nutné jednotkovou cenu uvést se záporným znaménkem. (Získaná částka ponižuje náklad stavby.)</v>
      </c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">
      <c r="A179" s="219"/>
      <c r="B179" s="220"/>
      <c r="C179" s="267" t="s">
        <v>441</v>
      </c>
      <c r="D179" s="254"/>
      <c r="E179" s="255"/>
      <c r="F179" s="222"/>
      <c r="G179" s="222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198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19"/>
      <c r="B180" s="220"/>
      <c r="C180" s="267" t="s">
        <v>442</v>
      </c>
      <c r="D180" s="254"/>
      <c r="E180" s="255">
        <v>2.3205900000000002</v>
      </c>
      <c r="F180" s="222"/>
      <c r="G180" s="222"/>
      <c r="H180" s="222"/>
      <c r="I180" s="222"/>
      <c r="J180" s="222"/>
      <c r="K180" s="222"/>
      <c r="L180" s="222"/>
      <c r="M180" s="222"/>
      <c r="N180" s="221"/>
      <c r="O180" s="221"/>
      <c r="P180" s="221"/>
      <c r="Q180" s="221"/>
      <c r="R180" s="222"/>
      <c r="S180" s="222"/>
      <c r="T180" s="222"/>
      <c r="U180" s="222"/>
      <c r="V180" s="222"/>
      <c r="W180" s="222"/>
      <c r="X180" s="222"/>
      <c r="Y180" s="222"/>
      <c r="Z180" s="212"/>
      <c r="AA180" s="212"/>
      <c r="AB180" s="212"/>
      <c r="AC180" s="212"/>
      <c r="AD180" s="212"/>
      <c r="AE180" s="212"/>
      <c r="AF180" s="212"/>
      <c r="AG180" s="212" t="s">
        <v>198</v>
      </c>
      <c r="AH180" s="212">
        <v>7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19"/>
      <c r="B181" s="220"/>
      <c r="C181" s="267" t="s">
        <v>443</v>
      </c>
      <c r="D181" s="254"/>
      <c r="E181" s="255">
        <v>0.183</v>
      </c>
      <c r="F181" s="222"/>
      <c r="G181" s="222"/>
      <c r="H181" s="222"/>
      <c r="I181" s="222"/>
      <c r="J181" s="222"/>
      <c r="K181" s="222"/>
      <c r="L181" s="222"/>
      <c r="M181" s="222"/>
      <c r="N181" s="221"/>
      <c r="O181" s="221"/>
      <c r="P181" s="221"/>
      <c r="Q181" s="221"/>
      <c r="R181" s="222"/>
      <c r="S181" s="222"/>
      <c r="T181" s="222"/>
      <c r="U181" s="222"/>
      <c r="V181" s="222"/>
      <c r="W181" s="222"/>
      <c r="X181" s="222"/>
      <c r="Y181" s="222"/>
      <c r="Z181" s="212"/>
      <c r="AA181" s="212"/>
      <c r="AB181" s="212"/>
      <c r="AC181" s="212"/>
      <c r="AD181" s="212"/>
      <c r="AE181" s="212"/>
      <c r="AF181" s="212"/>
      <c r="AG181" s="212" t="s">
        <v>198</v>
      </c>
      <c r="AH181" s="212">
        <v>7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19"/>
      <c r="B182" s="220"/>
      <c r="C182" s="272" t="s">
        <v>444</v>
      </c>
      <c r="D182" s="259"/>
      <c r="E182" s="260">
        <v>-0.50072000000000005</v>
      </c>
      <c r="F182" s="222"/>
      <c r="G182" s="222"/>
      <c r="H182" s="222"/>
      <c r="I182" s="222"/>
      <c r="J182" s="222"/>
      <c r="K182" s="222"/>
      <c r="L182" s="222"/>
      <c r="M182" s="222"/>
      <c r="N182" s="221"/>
      <c r="O182" s="221"/>
      <c r="P182" s="221"/>
      <c r="Q182" s="221"/>
      <c r="R182" s="222"/>
      <c r="S182" s="222"/>
      <c r="T182" s="222"/>
      <c r="U182" s="222"/>
      <c r="V182" s="222"/>
      <c r="W182" s="222"/>
      <c r="X182" s="222"/>
      <c r="Y182" s="222"/>
      <c r="Z182" s="212"/>
      <c r="AA182" s="212"/>
      <c r="AB182" s="212"/>
      <c r="AC182" s="212"/>
      <c r="AD182" s="212"/>
      <c r="AE182" s="212"/>
      <c r="AF182" s="212"/>
      <c r="AG182" s="212" t="s">
        <v>198</v>
      </c>
      <c r="AH182" s="212">
        <v>4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34">
        <v>72</v>
      </c>
      <c r="B183" s="235" t="s">
        <v>445</v>
      </c>
      <c r="C183" s="250" t="s">
        <v>446</v>
      </c>
      <c r="D183" s="236" t="s">
        <v>226</v>
      </c>
      <c r="E183" s="237">
        <v>23.63458</v>
      </c>
      <c r="F183" s="238"/>
      <c r="G183" s="239">
        <f>ROUND(E183*F183,2)</f>
        <v>0</v>
      </c>
      <c r="H183" s="238"/>
      <c r="I183" s="239">
        <f>ROUND(E183*H183,2)</f>
        <v>0</v>
      </c>
      <c r="J183" s="238"/>
      <c r="K183" s="239">
        <f>ROUND(E183*J183,2)</f>
        <v>0</v>
      </c>
      <c r="L183" s="239">
        <v>21</v>
      </c>
      <c r="M183" s="239">
        <f>G183*(1+L183/100)</f>
        <v>0</v>
      </c>
      <c r="N183" s="237">
        <v>0</v>
      </c>
      <c r="O183" s="237">
        <f>ROUND(E183*N183,2)</f>
        <v>0</v>
      </c>
      <c r="P183" s="237">
        <v>0</v>
      </c>
      <c r="Q183" s="237">
        <f>ROUND(E183*P183,2)</f>
        <v>0</v>
      </c>
      <c r="R183" s="239" t="s">
        <v>439</v>
      </c>
      <c r="S183" s="239" t="s">
        <v>156</v>
      </c>
      <c r="T183" s="240" t="s">
        <v>156</v>
      </c>
      <c r="U183" s="222">
        <v>0</v>
      </c>
      <c r="V183" s="222">
        <f>ROUND(E183*U183,2)</f>
        <v>0</v>
      </c>
      <c r="W183" s="222"/>
      <c r="X183" s="222" t="s">
        <v>192</v>
      </c>
      <c r="Y183" s="222" t="s">
        <v>158</v>
      </c>
      <c r="Z183" s="212"/>
      <c r="AA183" s="212"/>
      <c r="AB183" s="212"/>
      <c r="AC183" s="212"/>
      <c r="AD183" s="212"/>
      <c r="AE183" s="212"/>
      <c r="AF183" s="212"/>
      <c r="AG183" s="212" t="s">
        <v>193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68" t="s">
        <v>447</v>
      </c>
      <c r="D184" s="263"/>
      <c r="E184" s="263"/>
      <c r="F184" s="263"/>
      <c r="G184" s="263"/>
      <c r="H184" s="222"/>
      <c r="I184" s="222"/>
      <c r="J184" s="222"/>
      <c r="K184" s="222"/>
      <c r="L184" s="222"/>
      <c r="M184" s="222"/>
      <c r="N184" s="221"/>
      <c r="O184" s="221"/>
      <c r="P184" s="221"/>
      <c r="Q184" s="221"/>
      <c r="R184" s="222"/>
      <c r="S184" s="222"/>
      <c r="T184" s="222"/>
      <c r="U184" s="222"/>
      <c r="V184" s="222"/>
      <c r="W184" s="222"/>
      <c r="X184" s="222"/>
      <c r="Y184" s="222"/>
      <c r="Z184" s="212"/>
      <c r="AA184" s="212"/>
      <c r="AB184" s="212"/>
      <c r="AC184" s="212"/>
      <c r="AD184" s="212"/>
      <c r="AE184" s="212"/>
      <c r="AF184" s="212"/>
      <c r="AG184" s="212" t="s">
        <v>213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2" x14ac:dyDescent="0.2">
      <c r="A185" s="219"/>
      <c r="B185" s="220"/>
      <c r="C185" s="267" t="s">
        <v>448</v>
      </c>
      <c r="D185" s="254"/>
      <c r="E185" s="255">
        <v>9.27</v>
      </c>
      <c r="F185" s="222"/>
      <c r="G185" s="222"/>
      <c r="H185" s="222"/>
      <c r="I185" s="222"/>
      <c r="J185" s="222"/>
      <c r="K185" s="222"/>
      <c r="L185" s="222"/>
      <c r="M185" s="222"/>
      <c r="N185" s="221"/>
      <c r="O185" s="221"/>
      <c r="P185" s="221"/>
      <c r="Q185" s="221"/>
      <c r="R185" s="222"/>
      <c r="S185" s="222"/>
      <c r="T185" s="222"/>
      <c r="U185" s="222"/>
      <c r="V185" s="222"/>
      <c r="W185" s="222"/>
      <c r="X185" s="222"/>
      <c r="Y185" s="222"/>
      <c r="Z185" s="212"/>
      <c r="AA185" s="212"/>
      <c r="AB185" s="212"/>
      <c r="AC185" s="212"/>
      <c r="AD185" s="212"/>
      <c r="AE185" s="212"/>
      <c r="AF185" s="212"/>
      <c r="AG185" s="212" t="s">
        <v>198</v>
      </c>
      <c r="AH185" s="212">
        <v>7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19"/>
      <c r="B186" s="220"/>
      <c r="C186" s="267" t="s">
        <v>449</v>
      </c>
      <c r="D186" s="254"/>
      <c r="E186" s="255">
        <v>0.39600000000000002</v>
      </c>
      <c r="F186" s="222"/>
      <c r="G186" s="222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198</v>
      </c>
      <c r="AH186" s="212">
        <v>7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19"/>
      <c r="B187" s="220"/>
      <c r="C187" s="267" t="s">
        <v>450</v>
      </c>
      <c r="D187" s="254"/>
      <c r="E187" s="255">
        <v>0.23760000000000001</v>
      </c>
      <c r="F187" s="222"/>
      <c r="G187" s="222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198</v>
      </c>
      <c r="AH187" s="212">
        <v>7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19"/>
      <c r="B188" s="220"/>
      <c r="C188" s="267" t="s">
        <v>451</v>
      </c>
      <c r="D188" s="254"/>
      <c r="E188" s="255">
        <v>2.1309800000000001</v>
      </c>
      <c r="F188" s="222"/>
      <c r="G188" s="222"/>
      <c r="H188" s="222"/>
      <c r="I188" s="222"/>
      <c r="J188" s="222"/>
      <c r="K188" s="222"/>
      <c r="L188" s="222"/>
      <c r="M188" s="222"/>
      <c r="N188" s="221"/>
      <c r="O188" s="221"/>
      <c r="P188" s="221"/>
      <c r="Q188" s="221"/>
      <c r="R188" s="222"/>
      <c r="S188" s="222"/>
      <c r="T188" s="222"/>
      <c r="U188" s="222"/>
      <c r="V188" s="222"/>
      <c r="W188" s="222"/>
      <c r="X188" s="222"/>
      <c r="Y188" s="222"/>
      <c r="Z188" s="212"/>
      <c r="AA188" s="212"/>
      <c r="AB188" s="212"/>
      <c r="AC188" s="212"/>
      <c r="AD188" s="212"/>
      <c r="AE188" s="212"/>
      <c r="AF188" s="212"/>
      <c r="AG188" s="212" t="s">
        <v>198</v>
      </c>
      <c r="AH188" s="212">
        <v>7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">
      <c r="A189" s="219"/>
      <c r="B189" s="220"/>
      <c r="C189" s="267" t="s">
        <v>452</v>
      </c>
      <c r="D189" s="254"/>
      <c r="E189" s="255">
        <v>0.6</v>
      </c>
      <c r="F189" s="222"/>
      <c r="G189" s="222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198</v>
      </c>
      <c r="AH189" s="212">
        <v>7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19"/>
      <c r="B190" s="220"/>
      <c r="C190" s="267" t="s">
        <v>453</v>
      </c>
      <c r="D190" s="254"/>
      <c r="E190" s="255">
        <v>11</v>
      </c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198</v>
      </c>
      <c r="AH190" s="212">
        <v>7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1" x14ac:dyDescent="0.2">
      <c r="A191" s="234">
        <v>73</v>
      </c>
      <c r="B191" s="235" t="s">
        <v>454</v>
      </c>
      <c r="C191" s="250" t="s">
        <v>455</v>
      </c>
      <c r="D191" s="236" t="s">
        <v>226</v>
      </c>
      <c r="E191" s="237">
        <v>6</v>
      </c>
      <c r="F191" s="238"/>
      <c r="G191" s="239">
        <f>ROUND(E191*F191,2)</f>
        <v>0</v>
      </c>
      <c r="H191" s="238"/>
      <c r="I191" s="239">
        <f>ROUND(E191*H191,2)</f>
        <v>0</v>
      </c>
      <c r="J191" s="238"/>
      <c r="K191" s="239">
        <f>ROUND(E191*J191,2)</f>
        <v>0</v>
      </c>
      <c r="L191" s="239">
        <v>21</v>
      </c>
      <c r="M191" s="239">
        <f>G191*(1+L191/100)</f>
        <v>0</v>
      </c>
      <c r="N191" s="237">
        <v>0</v>
      </c>
      <c r="O191" s="237">
        <f>ROUND(E191*N191,2)</f>
        <v>0</v>
      </c>
      <c r="P191" s="237">
        <v>0</v>
      </c>
      <c r="Q191" s="237">
        <f>ROUND(E191*P191,2)</f>
        <v>0</v>
      </c>
      <c r="R191" s="239" t="s">
        <v>439</v>
      </c>
      <c r="S191" s="239" t="s">
        <v>156</v>
      </c>
      <c r="T191" s="240" t="s">
        <v>156</v>
      </c>
      <c r="U191" s="222">
        <v>0</v>
      </c>
      <c r="V191" s="222">
        <f>ROUND(E191*U191,2)</f>
        <v>0</v>
      </c>
      <c r="W191" s="222"/>
      <c r="X191" s="222" t="s">
        <v>192</v>
      </c>
      <c r="Y191" s="222" t="s">
        <v>158</v>
      </c>
      <c r="Z191" s="212"/>
      <c r="AA191" s="212"/>
      <c r="AB191" s="212"/>
      <c r="AC191" s="212"/>
      <c r="AD191" s="212"/>
      <c r="AE191" s="212"/>
      <c r="AF191" s="212"/>
      <c r="AG191" s="212" t="s">
        <v>193</v>
      </c>
      <c r="AH191" s="212"/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ht="22.5" outlineLevel="2" x14ac:dyDescent="0.2">
      <c r="A192" s="219"/>
      <c r="B192" s="220"/>
      <c r="C192" s="268" t="s">
        <v>456</v>
      </c>
      <c r="D192" s="263"/>
      <c r="E192" s="263"/>
      <c r="F192" s="263"/>
      <c r="G192" s="263"/>
      <c r="H192" s="222"/>
      <c r="I192" s="222"/>
      <c r="J192" s="222"/>
      <c r="K192" s="222"/>
      <c r="L192" s="222"/>
      <c r="M192" s="222"/>
      <c r="N192" s="221"/>
      <c r="O192" s="221"/>
      <c r="P192" s="221"/>
      <c r="Q192" s="221"/>
      <c r="R192" s="222"/>
      <c r="S192" s="222"/>
      <c r="T192" s="222"/>
      <c r="U192" s="222"/>
      <c r="V192" s="222"/>
      <c r="W192" s="222"/>
      <c r="X192" s="222"/>
      <c r="Y192" s="222"/>
      <c r="Z192" s="212"/>
      <c r="AA192" s="212"/>
      <c r="AB192" s="212"/>
      <c r="AC192" s="212"/>
      <c r="AD192" s="212"/>
      <c r="AE192" s="212"/>
      <c r="AF192" s="212"/>
      <c r="AG192" s="212" t="s">
        <v>213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65" t="str">
        <f>C192</f>
        <v>Odpad katalogové číslo 02 01 06 O/N - Zvířecí trus, moč a hnůj (včetně znečištěné slámy), kapalné odpady, soustřeďované odděleně a zpracovávané mimo místo vzniku</v>
      </c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19"/>
      <c r="B193" s="220"/>
      <c r="C193" s="267" t="s">
        <v>457</v>
      </c>
      <c r="D193" s="254"/>
      <c r="E193" s="255">
        <v>1.5</v>
      </c>
      <c r="F193" s="222"/>
      <c r="G193" s="22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198</v>
      </c>
      <c r="AH193" s="212">
        <v>7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19"/>
      <c r="B194" s="220"/>
      <c r="C194" s="267" t="s">
        <v>458</v>
      </c>
      <c r="D194" s="254"/>
      <c r="E194" s="255">
        <v>4.5</v>
      </c>
      <c r="F194" s="222"/>
      <c r="G194" s="222"/>
      <c r="H194" s="222"/>
      <c r="I194" s="222"/>
      <c r="J194" s="222"/>
      <c r="K194" s="222"/>
      <c r="L194" s="222"/>
      <c r="M194" s="222"/>
      <c r="N194" s="221"/>
      <c r="O194" s="221"/>
      <c r="P194" s="221"/>
      <c r="Q194" s="221"/>
      <c r="R194" s="222"/>
      <c r="S194" s="222"/>
      <c r="T194" s="222"/>
      <c r="U194" s="222"/>
      <c r="V194" s="222"/>
      <c r="W194" s="222"/>
      <c r="X194" s="222"/>
      <c r="Y194" s="222"/>
      <c r="Z194" s="212"/>
      <c r="AA194" s="212"/>
      <c r="AB194" s="212"/>
      <c r="AC194" s="212"/>
      <c r="AD194" s="212"/>
      <c r="AE194" s="212"/>
      <c r="AF194" s="212"/>
      <c r="AG194" s="212" t="s">
        <v>198</v>
      </c>
      <c r="AH194" s="212">
        <v>7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ht="22.5" outlineLevel="1" x14ac:dyDescent="0.2">
      <c r="A195" s="234">
        <v>74</v>
      </c>
      <c r="B195" s="235" t="s">
        <v>459</v>
      </c>
      <c r="C195" s="250" t="s">
        <v>460</v>
      </c>
      <c r="D195" s="236" t="s">
        <v>226</v>
      </c>
      <c r="E195" s="237">
        <v>0.66479999999999995</v>
      </c>
      <c r="F195" s="238"/>
      <c r="G195" s="239">
        <f>ROUND(E195*F195,2)</f>
        <v>0</v>
      </c>
      <c r="H195" s="238"/>
      <c r="I195" s="239">
        <f>ROUND(E195*H195,2)</f>
        <v>0</v>
      </c>
      <c r="J195" s="238"/>
      <c r="K195" s="239">
        <f>ROUND(E195*J195,2)</f>
        <v>0</v>
      </c>
      <c r="L195" s="239">
        <v>21</v>
      </c>
      <c r="M195" s="239">
        <f>G195*(1+L195/100)</f>
        <v>0</v>
      </c>
      <c r="N195" s="237">
        <v>0</v>
      </c>
      <c r="O195" s="237">
        <f>ROUND(E195*N195,2)</f>
        <v>0</v>
      </c>
      <c r="P195" s="237">
        <v>0</v>
      </c>
      <c r="Q195" s="237">
        <f>ROUND(E195*P195,2)</f>
        <v>0</v>
      </c>
      <c r="R195" s="239" t="s">
        <v>439</v>
      </c>
      <c r="S195" s="239" t="s">
        <v>156</v>
      </c>
      <c r="T195" s="240" t="s">
        <v>156</v>
      </c>
      <c r="U195" s="222">
        <v>0</v>
      </c>
      <c r="V195" s="222">
        <f>ROUND(E195*U195,2)</f>
        <v>0</v>
      </c>
      <c r="W195" s="222"/>
      <c r="X195" s="222" t="s">
        <v>192</v>
      </c>
      <c r="Y195" s="222" t="s">
        <v>158</v>
      </c>
      <c r="Z195" s="212"/>
      <c r="AA195" s="212"/>
      <c r="AB195" s="212"/>
      <c r="AC195" s="212"/>
      <c r="AD195" s="212"/>
      <c r="AE195" s="212"/>
      <c r="AF195" s="212"/>
      <c r="AG195" s="212" t="s">
        <v>193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2" x14ac:dyDescent="0.2">
      <c r="A196" s="219"/>
      <c r="B196" s="220"/>
      <c r="C196" s="267" t="s">
        <v>461</v>
      </c>
      <c r="D196" s="254"/>
      <c r="E196" s="255">
        <v>0.14399999999999999</v>
      </c>
      <c r="F196" s="222"/>
      <c r="G196" s="222"/>
      <c r="H196" s="222"/>
      <c r="I196" s="222"/>
      <c r="J196" s="222"/>
      <c r="K196" s="222"/>
      <c r="L196" s="222"/>
      <c r="M196" s="222"/>
      <c r="N196" s="221"/>
      <c r="O196" s="221"/>
      <c r="P196" s="221"/>
      <c r="Q196" s="221"/>
      <c r="R196" s="222"/>
      <c r="S196" s="222"/>
      <c r="T196" s="222"/>
      <c r="U196" s="222"/>
      <c r="V196" s="222"/>
      <c r="W196" s="222"/>
      <c r="X196" s="222"/>
      <c r="Y196" s="222"/>
      <c r="Z196" s="212"/>
      <c r="AA196" s="212"/>
      <c r="AB196" s="212"/>
      <c r="AC196" s="212"/>
      <c r="AD196" s="212"/>
      <c r="AE196" s="212"/>
      <c r="AF196" s="212"/>
      <c r="AG196" s="212" t="s">
        <v>198</v>
      </c>
      <c r="AH196" s="212">
        <v>7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3" x14ac:dyDescent="0.2">
      <c r="A197" s="219"/>
      <c r="B197" s="220"/>
      <c r="C197" s="267" t="s">
        <v>462</v>
      </c>
      <c r="D197" s="254"/>
      <c r="E197" s="255">
        <v>2.0080000000000001E-2</v>
      </c>
      <c r="F197" s="222"/>
      <c r="G197" s="222"/>
      <c r="H197" s="222"/>
      <c r="I197" s="222"/>
      <c r="J197" s="222"/>
      <c r="K197" s="222"/>
      <c r="L197" s="222"/>
      <c r="M197" s="222"/>
      <c r="N197" s="221"/>
      <c r="O197" s="221"/>
      <c r="P197" s="221"/>
      <c r="Q197" s="221"/>
      <c r="R197" s="222"/>
      <c r="S197" s="222"/>
      <c r="T197" s="222"/>
      <c r="U197" s="222"/>
      <c r="V197" s="222"/>
      <c r="W197" s="222"/>
      <c r="X197" s="222"/>
      <c r="Y197" s="222"/>
      <c r="Z197" s="212"/>
      <c r="AA197" s="212"/>
      <c r="AB197" s="212"/>
      <c r="AC197" s="212"/>
      <c r="AD197" s="212"/>
      <c r="AE197" s="212"/>
      <c r="AF197" s="212"/>
      <c r="AG197" s="212" t="s">
        <v>198</v>
      </c>
      <c r="AH197" s="212">
        <v>7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3" x14ac:dyDescent="0.2">
      <c r="A198" s="219"/>
      <c r="B198" s="220"/>
      <c r="C198" s="272" t="s">
        <v>463</v>
      </c>
      <c r="D198" s="259"/>
      <c r="E198" s="260"/>
      <c r="F198" s="222"/>
      <c r="G198" s="222"/>
      <c r="H198" s="222"/>
      <c r="I198" s="222"/>
      <c r="J198" s="222"/>
      <c r="K198" s="222"/>
      <c r="L198" s="222"/>
      <c r="M198" s="222"/>
      <c r="N198" s="221"/>
      <c r="O198" s="221"/>
      <c r="P198" s="221"/>
      <c r="Q198" s="221"/>
      <c r="R198" s="222"/>
      <c r="S198" s="222"/>
      <c r="T198" s="222"/>
      <c r="U198" s="222"/>
      <c r="V198" s="222"/>
      <c r="W198" s="222"/>
      <c r="X198" s="222"/>
      <c r="Y198" s="222"/>
      <c r="Z198" s="212"/>
      <c r="AA198" s="212"/>
      <c r="AB198" s="212"/>
      <c r="AC198" s="212"/>
      <c r="AD198" s="212"/>
      <c r="AE198" s="212"/>
      <c r="AF198" s="212"/>
      <c r="AG198" s="212" t="s">
        <v>198</v>
      </c>
      <c r="AH198" s="212">
        <v>4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3" x14ac:dyDescent="0.2">
      <c r="A199" s="219"/>
      <c r="B199" s="220"/>
      <c r="C199" s="273" t="s">
        <v>404</v>
      </c>
      <c r="D199" s="261"/>
      <c r="E199" s="262">
        <v>0.16408</v>
      </c>
      <c r="F199" s="222"/>
      <c r="G199" s="222"/>
      <c r="H199" s="222"/>
      <c r="I199" s="222"/>
      <c r="J199" s="222"/>
      <c r="K199" s="222"/>
      <c r="L199" s="222"/>
      <c r="M199" s="222"/>
      <c r="N199" s="221"/>
      <c r="O199" s="221"/>
      <c r="P199" s="221"/>
      <c r="Q199" s="221"/>
      <c r="R199" s="222"/>
      <c r="S199" s="222"/>
      <c r="T199" s="222"/>
      <c r="U199" s="222"/>
      <c r="V199" s="222"/>
      <c r="W199" s="222"/>
      <c r="X199" s="222"/>
      <c r="Y199" s="222"/>
      <c r="Z199" s="212"/>
      <c r="AA199" s="212"/>
      <c r="AB199" s="212"/>
      <c r="AC199" s="212"/>
      <c r="AD199" s="212"/>
      <c r="AE199" s="212"/>
      <c r="AF199" s="212"/>
      <c r="AG199" s="212" t="s">
        <v>198</v>
      </c>
      <c r="AH199" s="212">
        <v>1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">
      <c r="A200" s="219"/>
      <c r="B200" s="220"/>
      <c r="C200" s="267" t="s">
        <v>442</v>
      </c>
      <c r="D200" s="254"/>
      <c r="E200" s="255">
        <v>2.3205900000000002</v>
      </c>
      <c r="F200" s="222"/>
      <c r="G200" s="222"/>
      <c r="H200" s="222"/>
      <c r="I200" s="222"/>
      <c r="J200" s="222"/>
      <c r="K200" s="222"/>
      <c r="L200" s="222"/>
      <c r="M200" s="222"/>
      <c r="N200" s="221"/>
      <c r="O200" s="221"/>
      <c r="P200" s="221"/>
      <c r="Q200" s="221"/>
      <c r="R200" s="222"/>
      <c r="S200" s="222"/>
      <c r="T200" s="222"/>
      <c r="U200" s="222"/>
      <c r="V200" s="222"/>
      <c r="W200" s="222"/>
      <c r="X200" s="222"/>
      <c r="Y200" s="222"/>
      <c r="Z200" s="212"/>
      <c r="AA200" s="212"/>
      <c r="AB200" s="212"/>
      <c r="AC200" s="212"/>
      <c r="AD200" s="212"/>
      <c r="AE200" s="212"/>
      <c r="AF200" s="212"/>
      <c r="AG200" s="212" t="s">
        <v>198</v>
      </c>
      <c r="AH200" s="212">
        <v>7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">
      <c r="A201" s="219"/>
      <c r="B201" s="220"/>
      <c r="C201" s="267" t="s">
        <v>443</v>
      </c>
      <c r="D201" s="254"/>
      <c r="E201" s="255">
        <v>0.183</v>
      </c>
      <c r="F201" s="222"/>
      <c r="G201" s="222"/>
      <c r="H201" s="222"/>
      <c r="I201" s="222"/>
      <c r="J201" s="222"/>
      <c r="K201" s="222"/>
      <c r="L201" s="222"/>
      <c r="M201" s="222"/>
      <c r="N201" s="221"/>
      <c r="O201" s="221"/>
      <c r="P201" s="221"/>
      <c r="Q201" s="221"/>
      <c r="R201" s="222"/>
      <c r="S201" s="222"/>
      <c r="T201" s="222"/>
      <c r="U201" s="222"/>
      <c r="V201" s="222"/>
      <c r="W201" s="222"/>
      <c r="X201" s="222"/>
      <c r="Y201" s="222"/>
      <c r="Z201" s="212"/>
      <c r="AA201" s="212"/>
      <c r="AB201" s="212"/>
      <c r="AC201" s="212"/>
      <c r="AD201" s="212"/>
      <c r="AE201" s="212"/>
      <c r="AF201" s="212"/>
      <c r="AG201" s="212" t="s">
        <v>198</v>
      </c>
      <c r="AH201" s="212">
        <v>7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19"/>
      <c r="B202" s="220"/>
      <c r="C202" s="272" t="s">
        <v>464</v>
      </c>
      <c r="D202" s="259"/>
      <c r="E202" s="260">
        <v>-2.0028700000000002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198</v>
      </c>
      <c r="AH202" s="212">
        <v>4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19"/>
      <c r="B203" s="220"/>
      <c r="C203" s="273" t="s">
        <v>404</v>
      </c>
      <c r="D203" s="261"/>
      <c r="E203" s="262">
        <v>0.50072000000000005</v>
      </c>
      <c r="F203" s="222"/>
      <c r="G203" s="222"/>
      <c r="H203" s="222"/>
      <c r="I203" s="222"/>
      <c r="J203" s="222"/>
      <c r="K203" s="222"/>
      <c r="L203" s="222"/>
      <c r="M203" s="222"/>
      <c r="N203" s="221"/>
      <c r="O203" s="221"/>
      <c r="P203" s="221"/>
      <c r="Q203" s="221"/>
      <c r="R203" s="222"/>
      <c r="S203" s="222"/>
      <c r="T203" s="222"/>
      <c r="U203" s="222"/>
      <c r="V203" s="222"/>
      <c r="W203" s="222"/>
      <c r="X203" s="222"/>
      <c r="Y203" s="222"/>
      <c r="Z203" s="212"/>
      <c r="AA203" s="212"/>
      <c r="AB203" s="212"/>
      <c r="AC203" s="212"/>
      <c r="AD203" s="212"/>
      <c r="AE203" s="212"/>
      <c r="AF203" s="212"/>
      <c r="AG203" s="212" t="s">
        <v>198</v>
      </c>
      <c r="AH203" s="212">
        <v>1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">
      <c r="A204" s="234">
        <v>75</v>
      </c>
      <c r="B204" s="235" t="s">
        <v>465</v>
      </c>
      <c r="C204" s="250" t="s">
        <v>466</v>
      </c>
      <c r="D204" s="236" t="s">
        <v>226</v>
      </c>
      <c r="E204" s="237">
        <v>6</v>
      </c>
      <c r="F204" s="238"/>
      <c r="G204" s="239">
        <f>ROUND(E204*F204,2)</f>
        <v>0</v>
      </c>
      <c r="H204" s="238"/>
      <c r="I204" s="239">
        <f>ROUND(E204*H204,2)</f>
        <v>0</v>
      </c>
      <c r="J204" s="238"/>
      <c r="K204" s="239">
        <f>ROUND(E204*J204,2)</f>
        <v>0</v>
      </c>
      <c r="L204" s="239">
        <v>21</v>
      </c>
      <c r="M204" s="239">
        <f>G204*(1+L204/100)</f>
        <v>0</v>
      </c>
      <c r="N204" s="237">
        <v>0</v>
      </c>
      <c r="O204" s="237">
        <f>ROUND(E204*N204,2)</f>
        <v>0</v>
      </c>
      <c r="P204" s="237">
        <v>0</v>
      </c>
      <c r="Q204" s="237">
        <f>ROUND(E204*P204,2)</f>
        <v>0</v>
      </c>
      <c r="R204" s="239"/>
      <c r="S204" s="239" t="s">
        <v>182</v>
      </c>
      <c r="T204" s="240" t="s">
        <v>157</v>
      </c>
      <c r="U204" s="222">
        <v>0</v>
      </c>
      <c r="V204" s="222">
        <f>ROUND(E204*U204,2)</f>
        <v>0</v>
      </c>
      <c r="W204" s="222"/>
      <c r="X204" s="222" t="s">
        <v>192</v>
      </c>
      <c r="Y204" s="222" t="s">
        <v>158</v>
      </c>
      <c r="Z204" s="212"/>
      <c r="AA204" s="212"/>
      <c r="AB204" s="212"/>
      <c r="AC204" s="212"/>
      <c r="AD204" s="212"/>
      <c r="AE204" s="212"/>
      <c r="AF204" s="212"/>
      <c r="AG204" s="212" t="s">
        <v>193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2" x14ac:dyDescent="0.2">
      <c r="A205" s="219"/>
      <c r="B205" s="220"/>
      <c r="C205" s="268" t="s">
        <v>467</v>
      </c>
      <c r="D205" s="263"/>
      <c r="E205" s="263"/>
      <c r="F205" s="263"/>
      <c r="G205" s="263"/>
      <c r="H205" s="222"/>
      <c r="I205" s="222"/>
      <c r="J205" s="222"/>
      <c r="K205" s="222"/>
      <c r="L205" s="222"/>
      <c r="M205" s="222"/>
      <c r="N205" s="221"/>
      <c r="O205" s="221"/>
      <c r="P205" s="221"/>
      <c r="Q205" s="221"/>
      <c r="R205" s="222"/>
      <c r="S205" s="222"/>
      <c r="T205" s="222"/>
      <c r="U205" s="222"/>
      <c r="V205" s="222"/>
      <c r="W205" s="222"/>
      <c r="X205" s="222"/>
      <c r="Y205" s="222"/>
      <c r="Z205" s="212"/>
      <c r="AA205" s="212"/>
      <c r="AB205" s="212"/>
      <c r="AC205" s="212"/>
      <c r="AD205" s="212"/>
      <c r="AE205" s="212"/>
      <c r="AF205" s="212"/>
      <c r="AG205" s="212" t="s">
        <v>213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2" x14ac:dyDescent="0.2">
      <c r="A206" s="219"/>
      <c r="B206" s="220"/>
      <c r="C206" s="267" t="s">
        <v>457</v>
      </c>
      <c r="D206" s="254"/>
      <c r="E206" s="255">
        <v>1.5</v>
      </c>
      <c r="F206" s="222"/>
      <c r="G206" s="222"/>
      <c r="H206" s="222"/>
      <c r="I206" s="222"/>
      <c r="J206" s="222"/>
      <c r="K206" s="222"/>
      <c r="L206" s="222"/>
      <c r="M206" s="222"/>
      <c r="N206" s="221"/>
      <c r="O206" s="221"/>
      <c r="P206" s="221"/>
      <c r="Q206" s="221"/>
      <c r="R206" s="222"/>
      <c r="S206" s="222"/>
      <c r="T206" s="222"/>
      <c r="U206" s="222"/>
      <c r="V206" s="222"/>
      <c r="W206" s="222"/>
      <c r="X206" s="222"/>
      <c r="Y206" s="222"/>
      <c r="Z206" s="212"/>
      <c r="AA206" s="212"/>
      <c r="AB206" s="212"/>
      <c r="AC206" s="212"/>
      <c r="AD206" s="212"/>
      <c r="AE206" s="212"/>
      <c r="AF206" s="212"/>
      <c r="AG206" s="212" t="s">
        <v>198</v>
      </c>
      <c r="AH206" s="212">
        <v>7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3" x14ac:dyDescent="0.2">
      <c r="A207" s="219"/>
      <c r="B207" s="220"/>
      <c r="C207" s="267" t="s">
        <v>458</v>
      </c>
      <c r="D207" s="254"/>
      <c r="E207" s="255">
        <v>4.5</v>
      </c>
      <c r="F207" s="222"/>
      <c r="G207" s="222"/>
      <c r="H207" s="222"/>
      <c r="I207" s="222"/>
      <c r="J207" s="222"/>
      <c r="K207" s="222"/>
      <c r="L207" s="222"/>
      <c r="M207" s="222"/>
      <c r="N207" s="221"/>
      <c r="O207" s="221"/>
      <c r="P207" s="221"/>
      <c r="Q207" s="221"/>
      <c r="R207" s="222"/>
      <c r="S207" s="222"/>
      <c r="T207" s="222"/>
      <c r="U207" s="222"/>
      <c r="V207" s="222"/>
      <c r="W207" s="222"/>
      <c r="X207" s="222"/>
      <c r="Y207" s="222"/>
      <c r="Z207" s="212"/>
      <c r="AA207" s="212"/>
      <c r="AB207" s="212"/>
      <c r="AC207" s="212"/>
      <c r="AD207" s="212"/>
      <c r="AE207" s="212"/>
      <c r="AF207" s="212"/>
      <c r="AG207" s="212" t="s">
        <v>198</v>
      </c>
      <c r="AH207" s="212">
        <v>7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ht="22.5" outlineLevel="1" x14ac:dyDescent="0.2">
      <c r="A208" s="241">
        <v>76</v>
      </c>
      <c r="B208" s="242" t="s">
        <v>468</v>
      </c>
      <c r="C208" s="249" t="s">
        <v>469</v>
      </c>
      <c r="D208" s="243" t="s">
        <v>226</v>
      </c>
      <c r="E208" s="244">
        <v>32.302250000000001</v>
      </c>
      <c r="F208" s="245"/>
      <c r="G208" s="246">
        <f>ROUND(E208*F208,2)</f>
        <v>0</v>
      </c>
      <c r="H208" s="245"/>
      <c r="I208" s="246">
        <f>ROUND(E208*H208,2)</f>
        <v>0</v>
      </c>
      <c r="J208" s="245"/>
      <c r="K208" s="246">
        <f>ROUND(E208*J208,2)</f>
        <v>0</v>
      </c>
      <c r="L208" s="246">
        <v>21</v>
      </c>
      <c r="M208" s="246">
        <f>G208*(1+L208/100)</f>
        <v>0</v>
      </c>
      <c r="N208" s="244">
        <v>0</v>
      </c>
      <c r="O208" s="244">
        <f>ROUND(E208*N208,2)</f>
        <v>0</v>
      </c>
      <c r="P208" s="244">
        <v>0</v>
      </c>
      <c r="Q208" s="244">
        <f>ROUND(E208*P208,2)</f>
        <v>0</v>
      </c>
      <c r="R208" s="246" t="s">
        <v>439</v>
      </c>
      <c r="S208" s="246" t="s">
        <v>156</v>
      </c>
      <c r="T208" s="247" t="s">
        <v>156</v>
      </c>
      <c r="U208" s="222">
        <v>0.93300000000000005</v>
      </c>
      <c r="V208" s="222">
        <f>ROUND(E208*U208,2)</f>
        <v>30.14</v>
      </c>
      <c r="W208" s="222"/>
      <c r="X208" s="222" t="s">
        <v>470</v>
      </c>
      <c r="Y208" s="222" t="s">
        <v>158</v>
      </c>
      <c r="Z208" s="212"/>
      <c r="AA208" s="212"/>
      <c r="AB208" s="212"/>
      <c r="AC208" s="212"/>
      <c r="AD208" s="212"/>
      <c r="AE208" s="212"/>
      <c r="AF208" s="212"/>
      <c r="AG208" s="212" t="s">
        <v>471</v>
      </c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1" x14ac:dyDescent="0.2">
      <c r="A209" s="241">
        <v>77</v>
      </c>
      <c r="B209" s="242" t="s">
        <v>472</v>
      </c>
      <c r="C209" s="249" t="s">
        <v>473</v>
      </c>
      <c r="D209" s="243" t="s">
        <v>226</v>
      </c>
      <c r="E209" s="244">
        <v>258.41795999999999</v>
      </c>
      <c r="F209" s="245"/>
      <c r="G209" s="246">
        <f>ROUND(E209*F209,2)</f>
        <v>0</v>
      </c>
      <c r="H209" s="245"/>
      <c r="I209" s="246">
        <f>ROUND(E209*H209,2)</f>
        <v>0</v>
      </c>
      <c r="J209" s="245"/>
      <c r="K209" s="246">
        <f>ROUND(E209*J209,2)</f>
        <v>0</v>
      </c>
      <c r="L209" s="246">
        <v>21</v>
      </c>
      <c r="M209" s="246">
        <f>G209*(1+L209/100)</f>
        <v>0</v>
      </c>
      <c r="N209" s="244">
        <v>0</v>
      </c>
      <c r="O209" s="244">
        <f>ROUND(E209*N209,2)</f>
        <v>0</v>
      </c>
      <c r="P209" s="244">
        <v>0</v>
      </c>
      <c r="Q209" s="244">
        <f>ROUND(E209*P209,2)</f>
        <v>0</v>
      </c>
      <c r="R209" s="246" t="s">
        <v>439</v>
      </c>
      <c r="S209" s="246" t="s">
        <v>156</v>
      </c>
      <c r="T209" s="247" t="s">
        <v>156</v>
      </c>
      <c r="U209" s="222">
        <v>0.65300000000000002</v>
      </c>
      <c r="V209" s="222">
        <f>ROUND(E209*U209,2)</f>
        <v>168.75</v>
      </c>
      <c r="W209" s="222"/>
      <c r="X209" s="222" t="s">
        <v>470</v>
      </c>
      <c r="Y209" s="222" t="s">
        <v>158</v>
      </c>
      <c r="Z209" s="212"/>
      <c r="AA209" s="212"/>
      <c r="AB209" s="212"/>
      <c r="AC209" s="212"/>
      <c r="AD209" s="212"/>
      <c r="AE209" s="212"/>
      <c r="AF209" s="212"/>
      <c r="AG209" s="212" t="s">
        <v>474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">
      <c r="A210" s="234">
        <v>78</v>
      </c>
      <c r="B210" s="235" t="s">
        <v>475</v>
      </c>
      <c r="C210" s="250" t="s">
        <v>476</v>
      </c>
      <c r="D210" s="236" t="s">
        <v>226</v>
      </c>
      <c r="E210" s="237">
        <v>32.302250000000001</v>
      </c>
      <c r="F210" s="238"/>
      <c r="G210" s="239">
        <f>ROUND(E210*F210,2)</f>
        <v>0</v>
      </c>
      <c r="H210" s="238"/>
      <c r="I210" s="239">
        <f>ROUND(E210*H210,2)</f>
        <v>0</v>
      </c>
      <c r="J210" s="238"/>
      <c r="K210" s="239">
        <f>ROUND(E210*J210,2)</f>
        <v>0</v>
      </c>
      <c r="L210" s="239">
        <v>21</v>
      </c>
      <c r="M210" s="239">
        <f>G210*(1+L210/100)</f>
        <v>0</v>
      </c>
      <c r="N210" s="237">
        <v>0</v>
      </c>
      <c r="O210" s="237">
        <f>ROUND(E210*N210,2)</f>
        <v>0</v>
      </c>
      <c r="P210" s="237">
        <v>0</v>
      </c>
      <c r="Q210" s="237">
        <f>ROUND(E210*P210,2)</f>
        <v>0</v>
      </c>
      <c r="R210" s="239" t="s">
        <v>439</v>
      </c>
      <c r="S210" s="239" t="s">
        <v>156</v>
      </c>
      <c r="T210" s="240" t="s">
        <v>156</v>
      </c>
      <c r="U210" s="222">
        <v>0.49</v>
      </c>
      <c r="V210" s="222">
        <f>ROUND(E210*U210,2)</f>
        <v>15.83</v>
      </c>
      <c r="W210" s="222"/>
      <c r="X210" s="222" t="s">
        <v>470</v>
      </c>
      <c r="Y210" s="222" t="s">
        <v>158</v>
      </c>
      <c r="Z210" s="212"/>
      <c r="AA210" s="212"/>
      <c r="AB210" s="212"/>
      <c r="AC210" s="212"/>
      <c r="AD210" s="212"/>
      <c r="AE210" s="212"/>
      <c r="AF210" s="212"/>
      <c r="AG210" s="212" t="s">
        <v>471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">
      <c r="A211" s="219"/>
      <c r="B211" s="220"/>
      <c r="C211" s="268" t="s">
        <v>477</v>
      </c>
      <c r="D211" s="263"/>
      <c r="E211" s="263"/>
      <c r="F211" s="263"/>
      <c r="G211" s="263"/>
      <c r="H211" s="222"/>
      <c r="I211" s="222"/>
      <c r="J211" s="222"/>
      <c r="K211" s="222"/>
      <c r="L211" s="222"/>
      <c r="M211" s="222"/>
      <c r="N211" s="221"/>
      <c r="O211" s="221"/>
      <c r="P211" s="221"/>
      <c r="Q211" s="221"/>
      <c r="R211" s="222"/>
      <c r="S211" s="222"/>
      <c r="T211" s="222"/>
      <c r="U211" s="222"/>
      <c r="V211" s="222"/>
      <c r="W211" s="222"/>
      <c r="X211" s="222"/>
      <c r="Y211" s="222"/>
      <c r="Z211" s="212"/>
      <c r="AA211" s="212"/>
      <c r="AB211" s="212"/>
      <c r="AC211" s="212"/>
      <c r="AD211" s="212"/>
      <c r="AE211" s="212"/>
      <c r="AF211" s="212"/>
      <c r="AG211" s="212" t="s">
        <v>213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1" x14ac:dyDescent="0.2">
      <c r="A212" s="241">
        <v>79</v>
      </c>
      <c r="B212" s="242" t="s">
        <v>478</v>
      </c>
      <c r="C212" s="249" t="s">
        <v>479</v>
      </c>
      <c r="D212" s="243" t="s">
        <v>226</v>
      </c>
      <c r="E212" s="244">
        <v>613.74266</v>
      </c>
      <c r="F212" s="245"/>
      <c r="G212" s="246">
        <f>ROUND(E212*F212,2)</f>
        <v>0</v>
      </c>
      <c r="H212" s="245"/>
      <c r="I212" s="246">
        <f>ROUND(E212*H212,2)</f>
        <v>0</v>
      </c>
      <c r="J212" s="245"/>
      <c r="K212" s="246">
        <f>ROUND(E212*J212,2)</f>
        <v>0</v>
      </c>
      <c r="L212" s="246">
        <v>21</v>
      </c>
      <c r="M212" s="246">
        <f>G212*(1+L212/100)</f>
        <v>0</v>
      </c>
      <c r="N212" s="244">
        <v>0</v>
      </c>
      <c r="O212" s="244">
        <f>ROUND(E212*N212,2)</f>
        <v>0</v>
      </c>
      <c r="P212" s="244">
        <v>0</v>
      </c>
      <c r="Q212" s="244">
        <f>ROUND(E212*P212,2)</f>
        <v>0</v>
      </c>
      <c r="R212" s="246" t="s">
        <v>439</v>
      </c>
      <c r="S212" s="246" t="s">
        <v>156</v>
      </c>
      <c r="T212" s="247" t="s">
        <v>156</v>
      </c>
      <c r="U212" s="222">
        <v>0</v>
      </c>
      <c r="V212" s="222">
        <f>ROUND(E212*U212,2)</f>
        <v>0</v>
      </c>
      <c r="W212" s="222"/>
      <c r="X212" s="222" t="s">
        <v>470</v>
      </c>
      <c r="Y212" s="222" t="s">
        <v>158</v>
      </c>
      <c r="Z212" s="212"/>
      <c r="AA212" s="212"/>
      <c r="AB212" s="212"/>
      <c r="AC212" s="212"/>
      <c r="AD212" s="212"/>
      <c r="AE212" s="212"/>
      <c r="AF212" s="212"/>
      <c r="AG212" s="212" t="s">
        <v>474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41">
        <v>80</v>
      </c>
      <c r="B213" s="242" t="s">
        <v>480</v>
      </c>
      <c r="C213" s="249" t="s">
        <v>481</v>
      </c>
      <c r="D213" s="243" t="s">
        <v>226</v>
      </c>
      <c r="E213" s="244">
        <v>32.302250000000001</v>
      </c>
      <c r="F213" s="245"/>
      <c r="G213" s="246">
        <f>ROUND(E213*F213,2)</f>
        <v>0</v>
      </c>
      <c r="H213" s="245"/>
      <c r="I213" s="246">
        <f>ROUND(E213*H213,2)</f>
        <v>0</v>
      </c>
      <c r="J213" s="245"/>
      <c r="K213" s="246">
        <f>ROUND(E213*J213,2)</f>
        <v>0</v>
      </c>
      <c r="L213" s="246">
        <v>21</v>
      </c>
      <c r="M213" s="246">
        <f>G213*(1+L213/100)</f>
        <v>0</v>
      </c>
      <c r="N213" s="244">
        <v>0</v>
      </c>
      <c r="O213" s="244">
        <f>ROUND(E213*N213,2)</f>
        <v>0</v>
      </c>
      <c r="P213" s="244">
        <v>0</v>
      </c>
      <c r="Q213" s="244">
        <f>ROUND(E213*P213,2)</f>
        <v>0</v>
      </c>
      <c r="R213" s="246" t="s">
        <v>439</v>
      </c>
      <c r="S213" s="246" t="s">
        <v>156</v>
      </c>
      <c r="T213" s="247" t="s">
        <v>156</v>
      </c>
      <c r="U213" s="222">
        <v>0.94199999999999995</v>
      </c>
      <c r="V213" s="222">
        <f>ROUND(E213*U213,2)</f>
        <v>30.43</v>
      </c>
      <c r="W213" s="222"/>
      <c r="X213" s="222" t="s">
        <v>470</v>
      </c>
      <c r="Y213" s="222" t="s">
        <v>158</v>
      </c>
      <c r="Z213" s="212"/>
      <c r="AA213" s="212"/>
      <c r="AB213" s="212"/>
      <c r="AC213" s="212"/>
      <c r="AD213" s="212"/>
      <c r="AE213" s="212"/>
      <c r="AF213" s="212"/>
      <c r="AG213" s="212" t="s">
        <v>471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ht="22.5" outlineLevel="1" x14ac:dyDescent="0.2">
      <c r="A214" s="234">
        <v>81</v>
      </c>
      <c r="B214" s="235" t="s">
        <v>482</v>
      </c>
      <c r="C214" s="250" t="s">
        <v>483</v>
      </c>
      <c r="D214" s="236" t="s">
        <v>226</v>
      </c>
      <c r="E214" s="237">
        <v>161.51123000000001</v>
      </c>
      <c r="F214" s="238"/>
      <c r="G214" s="239">
        <f>ROUND(E214*F214,2)</f>
        <v>0</v>
      </c>
      <c r="H214" s="238"/>
      <c r="I214" s="239">
        <f>ROUND(E214*H214,2)</f>
        <v>0</v>
      </c>
      <c r="J214" s="238"/>
      <c r="K214" s="239">
        <f>ROUND(E214*J214,2)</f>
        <v>0</v>
      </c>
      <c r="L214" s="239">
        <v>21</v>
      </c>
      <c r="M214" s="239">
        <f>G214*(1+L214/100)</f>
        <v>0</v>
      </c>
      <c r="N214" s="237">
        <v>0</v>
      </c>
      <c r="O214" s="237">
        <f>ROUND(E214*N214,2)</f>
        <v>0</v>
      </c>
      <c r="P214" s="237">
        <v>0</v>
      </c>
      <c r="Q214" s="237">
        <f>ROUND(E214*P214,2)</f>
        <v>0</v>
      </c>
      <c r="R214" s="239" t="s">
        <v>439</v>
      </c>
      <c r="S214" s="239" t="s">
        <v>156</v>
      </c>
      <c r="T214" s="240" t="s">
        <v>156</v>
      </c>
      <c r="U214" s="222">
        <v>0.105</v>
      </c>
      <c r="V214" s="222">
        <f>ROUND(E214*U214,2)</f>
        <v>16.96</v>
      </c>
      <c r="W214" s="222"/>
      <c r="X214" s="222" t="s">
        <v>470</v>
      </c>
      <c r="Y214" s="222" t="s">
        <v>158</v>
      </c>
      <c r="Z214" s="212"/>
      <c r="AA214" s="212"/>
      <c r="AB214" s="212"/>
      <c r="AC214" s="212"/>
      <c r="AD214" s="212"/>
      <c r="AE214" s="212"/>
      <c r="AF214" s="212"/>
      <c r="AG214" s="212" t="s">
        <v>474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x14ac:dyDescent="0.2">
      <c r="A215" s="3"/>
      <c r="B215" s="4"/>
      <c r="C215" s="251"/>
      <c r="D215" s="6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AE215">
        <v>12</v>
      </c>
      <c r="AF215">
        <v>21</v>
      </c>
      <c r="AG215" t="s">
        <v>137</v>
      </c>
    </row>
    <row r="216" spans="1:60" x14ac:dyDescent="0.2">
      <c r="A216" s="215"/>
      <c r="B216" s="216" t="s">
        <v>29</v>
      </c>
      <c r="C216" s="252"/>
      <c r="D216" s="217"/>
      <c r="E216" s="218"/>
      <c r="F216" s="218"/>
      <c r="G216" s="233">
        <f>G8+G10+G30+G34+G37+G48+G123+G157+G159+G163+G176</f>
        <v>0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AE216">
        <f>SUMIF(L7:L214,AE215,G7:G214)</f>
        <v>0</v>
      </c>
      <c r="AF216">
        <f>SUMIF(L7:L214,AF215,G7:G214)</f>
        <v>0</v>
      </c>
      <c r="AG216" t="s">
        <v>185</v>
      </c>
    </row>
    <row r="217" spans="1:60" x14ac:dyDescent="0.2">
      <c r="C217" s="253"/>
      <c r="D217" s="10"/>
      <c r="AG217" t="s">
        <v>186</v>
      </c>
    </row>
    <row r="218" spans="1:60" x14ac:dyDescent="0.2">
      <c r="D218" s="10"/>
    </row>
    <row r="219" spans="1:60" x14ac:dyDescent="0.2">
      <c r="D219" s="10"/>
    </row>
    <row r="220" spans="1:60" x14ac:dyDescent="0.2">
      <c r="D220" s="10"/>
    </row>
    <row r="221" spans="1:60" x14ac:dyDescent="0.2">
      <c r="D221" s="10"/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0wqCiEy3/NZyr8iXSEJOhwxBXs2vgf2kFCVwGN6W4fnXFpxIpJpwRp1afqwHCe0sPutxLmSZye29rvpOCdfWw==" saltValue="uV0uhITNHx3ZuyqP90Q4ng==" spinCount="100000" sheet="1" formatRows="0"/>
  <mergeCells count="33">
    <mergeCell ref="C192:G192"/>
    <mergeCell ref="C205:G205"/>
    <mergeCell ref="C211:G211"/>
    <mergeCell ref="C156:G156"/>
    <mergeCell ref="C161:G161"/>
    <mergeCell ref="C169:G169"/>
    <mergeCell ref="C170:G170"/>
    <mergeCell ref="C178:G178"/>
    <mergeCell ref="C184:G184"/>
    <mergeCell ref="C119:G119"/>
    <mergeCell ref="C121:G121"/>
    <mergeCell ref="C125:G125"/>
    <mergeCell ref="C128:G128"/>
    <mergeCell ref="C138:G138"/>
    <mergeCell ref="C154:G154"/>
    <mergeCell ref="C33:G33"/>
    <mergeCell ref="C36:G36"/>
    <mergeCell ref="C41:G41"/>
    <mergeCell ref="C45:G45"/>
    <mergeCell ref="C47:G47"/>
    <mergeCell ref="C56:G56"/>
    <mergeCell ref="C24:G24"/>
    <mergeCell ref="C26:G26"/>
    <mergeCell ref="C27:G27"/>
    <mergeCell ref="C28:G28"/>
    <mergeCell ref="C29:G29"/>
    <mergeCell ref="C32:G32"/>
    <mergeCell ref="A1:G1"/>
    <mergeCell ref="C2:G2"/>
    <mergeCell ref="C3:G3"/>
    <mergeCell ref="C4:G4"/>
    <mergeCell ref="C22:G22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80090-B5C2-4386-BD3C-8A83E25BB7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187</v>
      </c>
      <c r="B1" s="197"/>
      <c r="C1" s="197"/>
      <c r="D1" s="197"/>
      <c r="E1" s="197"/>
      <c r="F1" s="197"/>
      <c r="G1" s="197"/>
      <c r="AG1" t="s">
        <v>124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125</v>
      </c>
    </row>
    <row r="3" spans="1:60" ht="24.95" customHeight="1" x14ac:dyDescent="0.2">
      <c r="A3" s="198" t="s">
        <v>8</v>
      </c>
      <c r="B3" s="49" t="s">
        <v>56</v>
      </c>
      <c r="C3" s="201" t="s">
        <v>57</v>
      </c>
      <c r="D3" s="199"/>
      <c r="E3" s="199"/>
      <c r="F3" s="199"/>
      <c r="G3" s="200"/>
      <c r="AC3" s="176" t="s">
        <v>125</v>
      </c>
      <c r="AG3" t="s">
        <v>127</v>
      </c>
    </row>
    <row r="4" spans="1:60" ht="24.95" customHeight="1" x14ac:dyDescent="0.2">
      <c r="A4" s="202" t="s">
        <v>9</v>
      </c>
      <c r="B4" s="203" t="s">
        <v>60</v>
      </c>
      <c r="C4" s="204" t="s">
        <v>61</v>
      </c>
      <c r="D4" s="205"/>
      <c r="E4" s="205"/>
      <c r="F4" s="205"/>
      <c r="G4" s="206"/>
      <c r="AG4" t="s">
        <v>128</v>
      </c>
    </row>
    <row r="5" spans="1:60" x14ac:dyDescent="0.2">
      <c r="D5" s="10"/>
    </row>
    <row r="6" spans="1:60" ht="38.25" x14ac:dyDescent="0.2">
      <c r="A6" s="208" t="s">
        <v>129</v>
      </c>
      <c r="B6" s="210" t="s">
        <v>130</v>
      </c>
      <c r="C6" s="210" t="s">
        <v>131</v>
      </c>
      <c r="D6" s="209" t="s">
        <v>132</v>
      </c>
      <c r="E6" s="208" t="s">
        <v>133</v>
      </c>
      <c r="F6" s="207" t="s">
        <v>134</v>
      </c>
      <c r="G6" s="208" t="s">
        <v>29</v>
      </c>
      <c r="H6" s="211" t="s">
        <v>30</v>
      </c>
      <c r="I6" s="211" t="s">
        <v>135</v>
      </c>
      <c r="J6" s="211" t="s">
        <v>31</v>
      </c>
      <c r="K6" s="211" t="s">
        <v>136</v>
      </c>
      <c r="L6" s="211" t="s">
        <v>137</v>
      </c>
      <c r="M6" s="211" t="s">
        <v>138</v>
      </c>
      <c r="N6" s="211" t="s">
        <v>139</v>
      </c>
      <c r="O6" s="211" t="s">
        <v>140</v>
      </c>
      <c r="P6" s="211" t="s">
        <v>141</v>
      </c>
      <c r="Q6" s="211" t="s">
        <v>142</v>
      </c>
      <c r="R6" s="211" t="s">
        <v>143</v>
      </c>
      <c r="S6" s="211" t="s">
        <v>144</v>
      </c>
      <c r="T6" s="211" t="s">
        <v>145</v>
      </c>
      <c r="U6" s="211" t="s">
        <v>146</v>
      </c>
      <c r="V6" s="211" t="s">
        <v>147</v>
      </c>
      <c r="W6" s="211" t="s">
        <v>148</v>
      </c>
      <c r="X6" s="211" t="s">
        <v>149</v>
      </c>
      <c r="Y6" s="211" t="s">
        <v>150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4" t="s">
        <v>151</v>
      </c>
      <c r="B8" s="225" t="s">
        <v>108</v>
      </c>
      <c r="C8" s="248" t="s">
        <v>109</v>
      </c>
      <c r="D8" s="226"/>
      <c r="E8" s="227"/>
      <c r="F8" s="228"/>
      <c r="G8" s="228">
        <f>SUMIF(AG9:AG16,"&lt;&gt;NOR",G9:G16)</f>
        <v>0</v>
      </c>
      <c r="H8" s="228"/>
      <c r="I8" s="228">
        <f>SUM(I9:I16)</f>
        <v>0</v>
      </c>
      <c r="J8" s="228"/>
      <c r="K8" s="228">
        <f>SUM(K9:K16)</f>
        <v>0</v>
      </c>
      <c r="L8" s="228"/>
      <c r="M8" s="228">
        <f>SUM(M9:M16)</f>
        <v>0</v>
      </c>
      <c r="N8" s="227"/>
      <c r="O8" s="227">
        <f>SUM(O9:O16)</f>
        <v>1.38</v>
      </c>
      <c r="P8" s="227"/>
      <c r="Q8" s="227">
        <f>SUM(Q9:Q16)</f>
        <v>0.1</v>
      </c>
      <c r="R8" s="228"/>
      <c r="S8" s="228"/>
      <c r="T8" s="229"/>
      <c r="U8" s="223"/>
      <c r="V8" s="223">
        <f>SUM(V9:V16)</f>
        <v>8.43</v>
      </c>
      <c r="W8" s="223"/>
      <c r="X8" s="223"/>
      <c r="Y8" s="223"/>
      <c r="AG8" t="s">
        <v>152</v>
      </c>
    </row>
    <row r="9" spans="1:60" ht="22.5" outlineLevel="1" x14ac:dyDescent="0.2">
      <c r="A9" s="241">
        <v>1</v>
      </c>
      <c r="B9" s="242" t="s">
        <v>486</v>
      </c>
      <c r="C9" s="249" t="s">
        <v>487</v>
      </c>
      <c r="D9" s="243" t="s">
        <v>260</v>
      </c>
      <c r="E9" s="244">
        <v>25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4.1599999999999996E-3</v>
      </c>
      <c r="Q9" s="244">
        <f>ROUND(E9*P9,2)</f>
        <v>0.1</v>
      </c>
      <c r="R9" s="246" t="s">
        <v>366</v>
      </c>
      <c r="S9" s="246" t="s">
        <v>156</v>
      </c>
      <c r="T9" s="247" t="s">
        <v>156</v>
      </c>
      <c r="U9" s="222">
        <v>5.7500000000000002E-2</v>
      </c>
      <c r="V9" s="222">
        <f>ROUND(E9*U9,2)</f>
        <v>1.44</v>
      </c>
      <c r="W9" s="222"/>
      <c r="X9" s="222" t="s">
        <v>192</v>
      </c>
      <c r="Y9" s="222" t="s">
        <v>158</v>
      </c>
      <c r="Z9" s="212"/>
      <c r="AA9" s="212"/>
      <c r="AB9" s="212"/>
      <c r="AC9" s="212"/>
      <c r="AD9" s="212"/>
      <c r="AE9" s="212"/>
      <c r="AF9" s="212"/>
      <c r="AG9" s="212" t="s">
        <v>193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1" x14ac:dyDescent="0.2">
      <c r="A10" s="234">
        <v>2</v>
      </c>
      <c r="B10" s="235" t="s">
        <v>488</v>
      </c>
      <c r="C10" s="250" t="s">
        <v>489</v>
      </c>
      <c r="D10" s="236" t="s">
        <v>268</v>
      </c>
      <c r="E10" s="237">
        <v>355.2</v>
      </c>
      <c r="F10" s="238"/>
      <c r="G10" s="239">
        <f>ROUND(E10*F10,2)</f>
        <v>0</v>
      </c>
      <c r="H10" s="238"/>
      <c r="I10" s="239">
        <f>ROUND(E10*H10,2)</f>
        <v>0</v>
      </c>
      <c r="J10" s="238"/>
      <c r="K10" s="239">
        <f>ROUND(E10*J10,2)</f>
        <v>0</v>
      </c>
      <c r="L10" s="239">
        <v>21</v>
      </c>
      <c r="M10" s="239">
        <f>G10*(1+L10/100)</f>
        <v>0</v>
      </c>
      <c r="N10" s="237">
        <v>3.8800000000000002E-3</v>
      </c>
      <c r="O10" s="237">
        <f>ROUND(E10*N10,2)</f>
        <v>1.38</v>
      </c>
      <c r="P10" s="237">
        <v>0</v>
      </c>
      <c r="Q10" s="237">
        <f>ROUND(E10*P10,2)</f>
        <v>0</v>
      </c>
      <c r="R10" s="239"/>
      <c r="S10" s="239" t="s">
        <v>182</v>
      </c>
      <c r="T10" s="240" t="s">
        <v>157</v>
      </c>
      <c r="U10" s="222">
        <v>0</v>
      </c>
      <c r="V10" s="222">
        <f>ROUND(E10*U10,2)</f>
        <v>0</v>
      </c>
      <c r="W10" s="222"/>
      <c r="X10" s="222" t="s">
        <v>192</v>
      </c>
      <c r="Y10" s="222" t="s">
        <v>158</v>
      </c>
      <c r="Z10" s="212"/>
      <c r="AA10" s="212"/>
      <c r="AB10" s="212"/>
      <c r="AC10" s="212"/>
      <c r="AD10" s="212"/>
      <c r="AE10" s="212"/>
      <c r="AF10" s="212"/>
      <c r="AG10" s="212" t="s">
        <v>272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8" t="s">
        <v>490</v>
      </c>
      <c r="D11" s="263"/>
      <c r="E11" s="263"/>
      <c r="F11" s="263"/>
      <c r="G11" s="263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213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67" t="s">
        <v>491</v>
      </c>
      <c r="D12" s="254"/>
      <c r="E12" s="255">
        <v>133.19999999999999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198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19"/>
      <c r="B13" s="220"/>
      <c r="C13" s="267" t="s">
        <v>492</v>
      </c>
      <c r="D13" s="254"/>
      <c r="E13" s="255">
        <v>118.4</v>
      </c>
      <c r="F13" s="222"/>
      <c r="G13" s="222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198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67" t="s">
        <v>493</v>
      </c>
      <c r="D14" s="254"/>
      <c r="E14" s="255">
        <v>103.6</v>
      </c>
      <c r="F14" s="222"/>
      <c r="G14" s="22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198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4">
        <v>3</v>
      </c>
      <c r="B15" s="235" t="s">
        <v>494</v>
      </c>
      <c r="C15" s="250" t="s">
        <v>495</v>
      </c>
      <c r="D15" s="236" t="s">
        <v>226</v>
      </c>
      <c r="E15" s="237">
        <v>1.37818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 t="s">
        <v>366</v>
      </c>
      <c r="S15" s="239" t="s">
        <v>156</v>
      </c>
      <c r="T15" s="240" t="s">
        <v>156</v>
      </c>
      <c r="U15" s="222">
        <v>5.07</v>
      </c>
      <c r="V15" s="222">
        <f>ROUND(E15*U15,2)</f>
        <v>6.99</v>
      </c>
      <c r="W15" s="222"/>
      <c r="X15" s="222" t="s">
        <v>227</v>
      </c>
      <c r="Y15" s="222" t="s">
        <v>158</v>
      </c>
      <c r="Z15" s="212"/>
      <c r="AA15" s="212"/>
      <c r="AB15" s="212"/>
      <c r="AC15" s="212"/>
      <c r="AD15" s="212"/>
      <c r="AE15" s="212"/>
      <c r="AF15" s="212"/>
      <c r="AG15" s="212" t="s">
        <v>245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71" t="s">
        <v>246</v>
      </c>
      <c r="D16" s="266"/>
      <c r="E16" s="266"/>
      <c r="F16" s="266"/>
      <c r="G16" s="266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230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33" x14ac:dyDescent="0.2">
      <c r="A17" s="3"/>
      <c r="B17" s="4"/>
      <c r="C17" s="251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12</v>
      </c>
      <c r="AF17">
        <v>21</v>
      </c>
      <c r="AG17" t="s">
        <v>137</v>
      </c>
    </row>
    <row r="18" spans="1:33" x14ac:dyDescent="0.2">
      <c r="A18" s="215"/>
      <c r="B18" s="216" t="s">
        <v>29</v>
      </c>
      <c r="C18" s="252"/>
      <c r="D18" s="217"/>
      <c r="E18" s="218"/>
      <c r="F18" s="218"/>
      <c r="G18" s="233">
        <f>G8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f>SUMIF(L7:L16,AE17,G7:G16)</f>
        <v>0</v>
      </c>
      <c r="AF18">
        <f>SUMIF(L7:L16,AF17,G7:G16)</f>
        <v>0</v>
      </c>
      <c r="AG18" t="s">
        <v>185</v>
      </c>
    </row>
    <row r="19" spans="1:33" x14ac:dyDescent="0.2">
      <c r="C19" s="253"/>
      <c r="D19" s="10"/>
      <c r="AG19" t="s">
        <v>186</v>
      </c>
    </row>
    <row r="20" spans="1:33" x14ac:dyDescent="0.2">
      <c r="D20" s="10"/>
    </row>
    <row r="21" spans="1:33" x14ac:dyDescent="0.2">
      <c r="D21" s="10"/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7ICprUQneEn/loZ3/FZB9vGfo3kc2tpbe95CZ6Z8d0g5l8AB2Or397p0RbJMHDMmF1vdx745PdRKb5heFHedw==" saltValue="wnc0jpLXo/qnDyzBCy/6/A==" spinCount="100000" sheet="1" formatRows="0"/>
  <mergeCells count="6">
    <mergeCell ref="A1:G1"/>
    <mergeCell ref="C2:G2"/>
    <mergeCell ref="C3:G3"/>
    <mergeCell ref="C4:G4"/>
    <mergeCell ref="C11:G11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F847D-4AFA-427F-9BDA-67A752F7D9D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187</v>
      </c>
      <c r="B1" s="197"/>
      <c r="C1" s="197"/>
      <c r="D1" s="197"/>
      <c r="E1" s="197"/>
      <c r="F1" s="197"/>
      <c r="G1" s="197"/>
      <c r="AG1" t="s">
        <v>124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125</v>
      </c>
    </row>
    <row r="3" spans="1:60" ht="24.95" customHeight="1" x14ac:dyDescent="0.2">
      <c r="A3" s="198" t="s">
        <v>8</v>
      </c>
      <c r="B3" s="49" t="s">
        <v>62</v>
      </c>
      <c r="C3" s="201" t="s">
        <v>63</v>
      </c>
      <c r="D3" s="199"/>
      <c r="E3" s="199"/>
      <c r="F3" s="199"/>
      <c r="G3" s="200"/>
      <c r="AC3" s="176" t="s">
        <v>125</v>
      </c>
      <c r="AG3" t="s">
        <v>127</v>
      </c>
    </row>
    <row r="4" spans="1:60" ht="24.95" customHeight="1" x14ac:dyDescent="0.2">
      <c r="A4" s="202" t="s">
        <v>9</v>
      </c>
      <c r="B4" s="203" t="s">
        <v>64</v>
      </c>
      <c r="C4" s="204" t="s">
        <v>65</v>
      </c>
      <c r="D4" s="205"/>
      <c r="E4" s="205"/>
      <c r="F4" s="205"/>
      <c r="G4" s="206"/>
      <c r="AG4" t="s">
        <v>128</v>
      </c>
    </row>
    <row r="5" spans="1:60" x14ac:dyDescent="0.2">
      <c r="D5" s="10"/>
    </row>
    <row r="6" spans="1:60" ht="38.25" x14ac:dyDescent="0.2">
      <c r="A6" s="208" t="s">
        <v>129</v>
      </c>
      <c r="B6" s="210" t="s">
        <v>130</v>
      </c>
      <c r="C6" s="210" t="s">
        <v>131</v>
      </c>
      <c r="D6" s="209" t="s">
        <v>132</v>
      </c>
      <c r="E6" s="208" t="s">
        <v>133</v>
      </c>
      <c r="F6" s="207" t="s">
        <v>134</v>
      </c>
      <c r="G6" s="208" t="s">
        <v>29</v>
      </c>
      <c r="H6" s="211" t="s">
        <v>30</v>
      </c>
      <c r="I6" s="211" t="s">
        <v>135</v>
      </c>
      <c r="J6" s="211" t="s">
        <v>31</v>
      </c>
      <c r="K6" s="211" t="s">
        <v>136</v>
      </c>
      <c r="L6" s="211" t="s">
        <v>137</v>
      </c>
      <c r="M6" s="211" t="s">
        <v>138</v>
      </c>
      <c r="N6" s="211" t="s">
        <v>139</v>
      </c>
      <c r="O6" s="211" t="s">
        <v>140</v>
      </c>
      <c r="P6" s="211" t="s">
        <v>141</v>
      </c>
      <c r="Q6" s="211" t="s">
        <v>142</v>
      </c>
      <c r="R6" s="211" t="s">
        <v>143</v>
      </c>
      <c r="S6" s="211" t="s">
        <v>144</v>
      </c>
      <c r="T6" s="211" t="s">
        <v>145</v>
      </c>
      <c r="U6" s="211" t="s">
        <v>146</v>
      </c>
      <c r="V6" s="211" t="s">
        <v>147</v>
      </c>
      <c r="W6" s="211" t="s">
        <v>148</v>
      </c>
      <c r="X6" s="211" t="s">
        <v>149</v>
      </c>
      <c r="Y6" s="211" t="s">
        <v>150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4" t="s">
        <v>151</v>
      </c>
      <c r="B8" s="225" t="s">
        <v>116</v>
      </c>
      <c r="C8" s="248" t="s">
        <v>117</v>
      </c>
      <c r="D8" s="226"/>
      <c r="E8" s="227"/>
      <c r="F8" s="228"/>
      <c r="G8" s="228">
        <f>SUMIF(AG9:AG17,"&lt;&gt;NOR",G9:G17)</f>
        <v>0</v>
      </c>
      <c r="H8" s="228"/>
      <c r="I8" s="228">
        <f>SUM(I9:I17)</f>
        <v>0</v>
      </c>
      <c r="J8" s="228"/>
      <c r="K8" s="228">
        <f>SUM(K9:K17)</f>
        <v>0</v>
      </c>
      <c r="L8" s="228"/>
      <c r="M8" s="228">
        <f>SUM(M9:M17)</f>
        <v>0</v>
      </c>
      <c r="N8" s="227"/>
      <c r="O8" s="227">
        <f>SUM(O9:O17)</f>
        <v>0</v>
      </c>
      <c r="P8" s="227"/>
      <c r="Q8" s="227">
        <f>SUM(Q9:Q17)</f>
        <v>0</v>
      </c>
      <c r="R8" s="228"/>
      <c r="S8" s="228"/>
      <c r="T8" s="229"/>
      <c r="U8" s="223"/>
      <c r="V8" s="223">
        <f>SUM(V9:V17)</f>
        <v>2.2000000000000002</v>
      </c>
      <c r="W8" s="223"/>
      <c r="X8" s="223"/>
      <c r="Y8" s="223"/>
      <c r="AG8" t="s">
        <v>152</v>
      </c>
    </row>
    <row r="9" spans="1:60" outlineLevel="1" x14ac:dyDescent="0.2">
      <c r="A9" s="234">
        <v>1</v>
      </c>
      <c r="B9" s="235" t="s">
        <v>496</v>
      </c>
      <c r="C9" s="250" t="s">
        <v>497</v>
      </c>
      <c r="D9" s="236" t="s">
        <v>212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182</v>
      </c>
      <c r="T9" s="240" t="s">
        <v>157</v>
      </c>
      <c r="U9" s="222">
        <v>0.20016999999999999</v>
      </c>
      <c r="V9" s="222">
        <f>ROUND(E9*U9,2)</f>
        <v>0.2</v>
      </c>
      <c r="W9" s="222"/>
      <c r="X9" s="222" t="s">
        <v>192</v>
      </c>
      <c r="Y9" s="222" t="s">
        <v>158</v>
      </c>
      <c r="Z9" s="212"/>
      <c r="AA9" s="212"/>
      <c r="AB9" s="212"/>
      <c r="AC9" s="212"/>
      <c r="AD9" s="212"/>
      <c r="AE9" s="212"/>
      <c r="AF9" s="212"/>
      <c r="AG9" s="212" t="s">
        <v>498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8" t="s">
        <v>499</v>
      </c>
      <c r="D10" s="263"/>
      <c r="E10" s="263"/>
      <c r="F10" s="263"/>
      <c r="G10" s="263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213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19"/>
      <c r="B11" s="220"/>
      <c r="C11" s="270" t="s">
        <v>216</v>
      </c>
      <c r="D11" s="256"/>
      <c r="E11" s="257"/>
      <c r="F11" s="258"/>
      <c r="G11" s="258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213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69" t="s">
        <v>500</v>
      </c>
      <c r="D12" s="264"/>
      <c r="E12" s="264"/>
      <c r="F12" s="264"/>
      <c r="G12" s="264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213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19"/>
      <c r="B13" s="220"/>
      <c r="C13" s="269" t="s">
        <v>501</v>
      </c>
      <c r="D13" s="264"/>
      <c r="E13" s="264"/>
      <c r="F13" s="264"/>
      <c r="G13" s="264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213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19"/>
      <c r="B14" s="220"/>
      <c r="C14" s="269" t="s">
        <v>502</v>
      </c>
      <c r="D14" s="264"/>
      <c r="E14" s="264"/>
      <c r="F14" s="264"/>
      <c r="G14" s="264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213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19"/>
      <c r="B15" s="220"/>
      <c r="C15" s="269" t="s">
        <v>503</v>
      </c>
      <c r="D15" s="264"/>
      <c r="E15" s="264"/>
      <c r="F15" s="264"/>
      <c r="G15" s="264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213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67" t="s">
        <v>504</v>
      </c>
      <c r="D16" s="254"/>
      <c r="E16" s="255">
        <v>1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198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4">
        <v>2</v>
      </c>
      <c r="B17" s="235" t="s">
        <v>505</v>
      </c>
      <c r="C17" s="250" t="s">
        <v>506</v>
      </c>
      <c r="D17" s="236" t="s">
        <v>212</v>
      </c>
      <c r="E17" s="237">
        <v>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182</v>
      </c>
      <c r="T17" s="240" t="s">
        <v>157</v>
      </c>
      <c r="U17" s="222">
        <v>2</v>
      </c>
      <c r="V17" s="222">
        <f>ROUND(E17*U17,2)</f>
        <v>2</v>
      </c>
      <c r="W17" s="222"/>
      <c r="X17" s="222" t="s">
        <v>192</v>
      </c>
      <c r="Y17" s="222" t="s">
        <v>158</v>
      </c>
      <c r="Z17" s="212"/>
      <c r="AA17" s="212"/>
      <c r="AB17" s="212"/>
      <c r="AC17" s="212"/>
      <c r="AD17" s="212"/>
      <c r="AE17" s="212"/>
      <c r="AF17" s="212"/>
      <c r="AG17" s="212" t="s">
        <v>193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3"/>
      <c r="B18" s="4"/>
      <c r="C18" s="251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v>12</v>
      </c>
      <c r="AF18">
        <v>21</v>
      </c>
      <c r="AG18" t="s">
        <v>137</v>
      </c>
    </row>
    <row r="19" spans="1:60" x14ac:dyDescent="0.2">
      <c r="A19" s="215"/>
      <c r="B19" s="216" t="s">
        <v>29</v>
      </c>
      <c r="C19" s="252"/>
      <c r="D19" s="217"/>
      <c r="E19" s="218"/>
      <c r="F19" s="218"/>
      <c r="G19" s="233">
        <f>G8</f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f>SUMIF(L7:L17,AE18,G7:G17)</f>
        <v>0</v>
      </c>
      <c r="AF19">
        <f>SUMIF(L7:L17,AF18,G7:G17)</f>
        <v>0</v>
      </c>
      <c r="AG19" t="s">
        <v>185</v>
      </c>
    </row>
    <row r="20" spans="1:60" x14ac:dyDescent="0.2">
      <c r="C20" s="253"/>
      <c r="D20" s="10"/>
      <c r="AG20" t="s">
        <v>186</v>
      </c>
    </row>
    <row r="21" spans="1:60" x14ac:dyDescent="0.2">
      <c r="D21" s="10"/>
    </row>
    <row r="22" spans="1:60" x14ac:dyDescent="0.2">
      <c r="D22" s="10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is8ivy9FmSG7710VfHgBQtmk/9Hf7gewnJLnVabcfpkaP4U+ZsIiQVoYftE5ZAQZfhdcIm75p7ojz8hgeE21A==" saltValue="IOuIrfTNxLdqXWtbUhhDFA==" spinCount="100000" sheet="1" formatRows="0"/>
  <mergeCells count="9">
    <mergeCell ref="C13:G13"/>
    <mergeCell ref="C14:G14"/>
    <mergeCell ref="C15:G1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335BC-C54C-46F8-8E81-9025B3377EB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187</v>
      </c>
      <c r="B1" s="197"/>
      <c r="C1" s="197"/>
      <c r="D1" s="197"/>
      <c r="E1" s="197"/>
      <c r="F1" s="197"/>
      <c r="G1" s="197"/>
      <c r="AG1" t="s">
        <v>124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125</v>
      </c>
    </row>
    <row r="3" spans="1:60" ht="24.95" customHeight="1" x14ac:dyDescent="0.2">
      <c r="A3" s="198" t="s">
        <v>8</v>
      </c>
      <c r="B3" s="49" t="s">
        <v>66</v>
      </c>
      <c r="C3" s="201" t="s">
        <v>67</v>
      </c>
      <c r="D3" s="199"/>
      <c r="E3" s="199"/>
      <c r="F3" s="199"/>
      <c r="G3" s="200"/>
      <c r="AC3" s="176" t="s">
        <v>125</v>
      </c>
      <c r="AG3" t="s">
        <v>127</v>
      </c>
    </row>
    <row r="4" spans="1:60" ht="24.95" customHeight="1" x14ac:dyDescent="0.2">
      <c r="A4" s="202" t="s">
        <v>9</v>
      </c>
      <c r="B4" s="203" t="s">
        <v>68</v>
      </c>
      <c r="C4" s="204" t="s">
        <v>69</v>
      </c>
      <c r="D4" s="205"/>
      <c r="E4" s="205"/>
      <c r="F4" s="205"/>
      <c r="G4" s="206"/>
      <c r="AG4" t="s">
        <v>128</v>
      </c>
    </row>
    <row r="5" spans="1:60" x14ac:dyDescent="0.2">
      <c r="D5" s="10"/>
    </row>
    <row r="6" spans="1:60" ht="38.25" x14ac:dyDescent="0.2">
      <c r="A6" s="208" t="s">
        <v>129</v>
      </c>
      <c r="B6" s="210" t="s">
        <v>130</v>
      </c>
      <c r="C6" s="210" t="s">
        <v>131</v>
      </c>
      <c r="D6" s="209" t="s">
        <v>132</v>
      </c>
      <c r="E6" s="208" t="s">
        <v>133</v>
      </c>
      <c r="F6" s="207" t="s">
        <v>134</v>
      </c>
      <c r="G6" s="208" t="s">
        <v>29</v>
      </c>
      <c r="H6" s="211" t="s">
        <v>30</v>
      </c>
      <c r="I6" s="211" t="s">
        <v>135</v>
      </c>
      <c r="J6" s="211" t="s">
        <v>31</v>
      </c>
      <c r="K6" s="211" t="s">
        <v>136</v>
      </c>
      <c r="L6" s="211" t="s">
        <v>137</v>
      </c>
      <c r="M6" s="211" t="s">
        <v>138</v>
      </c>
      <c r="N6" s="211" t="s">
        <v>139</v>
      </c>
      <c r="O6" s="211" t="s">
        <v>140</v>
      </c>
      <c r="P6" s="211" t="s">
        <v>141</v>
      </c>
      <c r="Q6" s="211" t="s">
        <v>142</v>
      </c>
      <c r="R6" s="211" t="s">
        <v>143</v>
      </c>
      <c r="S6" s="211" t="s">
        <v>144</v>
      </c>
      <c r="T6" s="211" t="s">
        <v>145</v>
      </c>
      <c r="U6" s="211" t="s">
        <v>146</v>
      </c>
      <c r="V6" s="211" t="s">
        <v>147</v>
      </c>
      <c r="W6" s="211" t="s">
        <v>148</v>
      </c>
      <c r="X6" s="211" t="s">
        <v>149</v>
      </c>
      <c r="Y6" s="211" t="s">
        <v>150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24" t="s">
        <v>151</v>
      </c>
      <c r="B8" s="225" t="s">
        <v>89</v>
      </c>
      <c r="C8" s="248" t="s">
        <v>90</v>
      </c>
      <c r="D8" s="226"/>
      <c r="E8" s="227"/>
      <c r="F8" s="228"/>
      <c r="G8" s="228">
        <f>SUMIF(AG9:AG21,"&lt;&gt;NOR",G9:G21)</f>
        <v>0</v>
      </c>
      <c r="H8" s="228"/>
      <c r="I8" s="228">
        <f>SUM(I9:I21)</f>
        <v>0</v>
      </c>
      <c r="J8" s="228"/>
      <c r="K8" s="228">
        <f>SUM(K9:K21)</f>
        <v>0</v>
      </c>
      <c r="L8" s="228"/>
      <c r="M8" s="228">
        <f>SUM(M9:M21)</f>
        <v>0</v>
      </c>
      <c r="N8" s="227"/>
      <c r="O8" s="227">
        <f>SUM(O9:O21)</f>
        <v>0</v>
      </c>
      <c r="P8" s="227"/>
      <c r="Q8" s="227">
        <f>SUM(Q9:Q21)</f>
        <v>0</v>
      </c>
      <c r="R8" s="228"/>
      <c r="S8" s="228"/>
      <c r="T8" s="229"/>
      <c r="U8" s="223"/>
      <c r="V8" s="223">
        <f>SUM(V9:V21)</f>
        <v>1.4000000000000001</v>
      </c>
      <c r="W8" s="223"/>
      <c r="X8" s="223"/>
      <c r="Y8" s="223"/>
      <c r="AG8" t="s">
        <v>152</v>
      </c>
    </row>
    <row r="9" spans="1:60" outlineLevel="1" x14ac:dyDescent="0.2">
      <c r="A9" s="234">
        <v>1</v>
      </c>
      <c r="B9" s="235" t="s">
        <v>507</v>
      </c>
      <c r="C9" s="250" t="s">
        <v>508</v>
      </c>
      <c r="D9" s="236" t="s">
        <v>212</v>
      </c>
      <c r="E9" s="237">
        <v>2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182</v>
      </c>
      <c r="T9" s="240" t="s">
        <v>157</v>
      </c>
      <c r="U9" s="222">
        <v>0.27</v>
      </c>
      <c r="V9" s="222">
        <f>ROUND(E9*U9,2)</f>
        <v>0.54</v>
      </c>
      <c r="W9" s="222"/>
      <c r="X9" s="222" t="s">
        <v>192</v>
      </c>
      <c r="Y9" s="222" t="s">
        <v>158</v>
      </c>
      <c r="Z9" s="212"/>
      <c r="AA9" s="212"/>
      <c r="AB9" s="212"/>
      <c r="AC9" s="212"/>
      <c r="AD9" s="212"/>
      <c r="AE9" s="212"/>
      <c r="AF9" s="212"/>
      <c r="AG9" s="212" t="s">
        <v>193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7" t="s">
        <v>509</v>
      </c>
      <c r="D10" s="254"/>
      <c r="E10" s="255">
        <v>1</v>
      </c>
      <c r="F10" s="222"/>
      <c r="G10" s="222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198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19"/>
      <c r="B11" s="220"/>
      <c r="C11" s="267" t="s">
        <v>510</v>
      </c>
      <c r="D11" s="254"/>
      <c r="E11" s="255">
        <v>1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198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1">
        <v>2</v>
      </c>
      <c r="B12" s="242" t="s">
        <v>511</v>
      </c>
      <c r="C12" s="249" t="s">
        <v>512</v>
      </c>
      <c r="D12" s="243" t="s">
        <v>212</v>
      </c>
      <c r="E12" s="244">
        <v>1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182</v>
      </c>
      <c r="T12" s="247" t="s">
        <v>157</v>
      </c>
      <c r="U12" s="222">
        <v>0.27</v>
      </c>
      <c r="V12" s="222">
        <f>ROUND(E12*U12,2)</f>
        <v>0.27</v>
      </c>
      <c r="W12" s="222"/>
      <c r="X12" s="222" t="s">
        <v>192</v>
      </c>
      <c r="Y12" s="222" t="s">
        <v>158</v>
      </c>
      <c r="Z12" s="212"/>
      <c r="AA12" s="212"/>
      <c r="AB12" s="212"/>
      <c r="AC12" s="212"/>
      <c r="AD12" s="212"/>
      <c r="AE12" s="212"/>
      <c r="AF12" s="212"/>
      <c r="AG12" s="212" t="s">
        <v>193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4">
        <v>3</v>
      </c>
      <c r="B13" s="235" t="s">
        <v>513</v>
      </c>
      <c r="C13" s="250" t="s">
        <v>514</v>
      </c>
      <c r="D13" s="236" t="s">
        <v>212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182</v>
      </c>
      <c r="T13" s="240" t="s">
        <v>157</v>
      </c>
      <c r="U13" s="222">
        <v>0.27</v>
      </c>
      <c r="V13" s="222">
        <f>ROUND(E13*U13,2)</f>
        <v>0.27</v>
      </c>
      <c r="W13" s="222"/>
      <c r="X13" s="222" t="s">
        <v>192</v>
      </c>
      <c r="Y13" s="222" t="s">
        <v>158</v>
      </c>
      <c r="Z13" s="212"/>
      <c r="AA13" s="212"/>
      <c r="AB13" s="212"/>
      <c r="AC13" s="212"/>
      <c r="AD13" s="212"/>
      <c r="AE13" s="212"/>
      <c r="AF13" s="212"/>
      <c r="AG13" s="212" t="s">
        <v>193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67" t="s">
        <v>515</v>
      </c>
      <c r="D14" s="254"/>
      <c r="E14" s="255">
        <v>1</v>
      </c>
      <c r="F14" s="222"/>
      <c r="G14" s="22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198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1">
        <v>4</v>
      </c>
      <c r="B15" s="242" t="s">
        <v>516</v>
      </c>
      <c r="C15" s="249" t="s">
        <v>517</v>
      </c>
      <c r="D15" s="243" t="s">
        <v>212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182</v>
      </c>
      <c r="T15" s="247" t="s">
        <v>157</v>
      </c>
      <c r="U15" s="222">
        <v>0.27</v>
      </c>
      <c r="V15" s="222">
        <f>ROUND(E15*U15,2)</f>
        <v>0.27</v>
      </c>
      <c r="W15" s="222"/>
      <c r="X15" s="222" t="s">
        <v>192</v>
      </c>
      <c r="Y15" s="222" t="s">
        <v>158</v>
      </c>
      <c r="Z15" s="212"/>
      <c r="AA15" s="212"/>
      <c r="AB15" s="212"/>
      <c r="AC15" s="212"/>
      <c r="AD15" s="212"/>
      <c r="AE15" s="212"/>
      <c r="AF15" s="212"/>
      <c r="AG15" s="212" t="s">
        <v>193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41">
        <v>5</v>
      </c>
      <c r="B16" s="242" t="s">
        <v>518</v>
      </c>
      <c r="C16" s="249" t="s">
        <v>519</v>
      </c>
      <c r="D16" s="243" t="s">
        <v>212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182</v>
      </c>
      <c r="T16" s="247" t="s">
        <v>157</v>
      </c>
      <c r="U16" s="222">
        <v>0.03</v>
      </c>
      <c r="V16" s="222">
        <f>ROUND(E16*U16,2)</f>
        <v>0.03</v>
      </c>
      <c r="W16" s="222"/>
      <c r="X16" s="222" t="s">
        <v>192</v>
      </c>
      <c r="Y16" s="222" t="s">
        <v>158</v>
      </c>
      <c r="Z16" s="212"/>
      <c r="AA16" s="212"/>
      <c r="AB16" s="212"/>
      <c r="AC16" s="212"/>
      <c r="AD16" s="212"/>
      <c r="AE16" s="212"/>
      <c r="AF16" s="212"/>
      <c r="AG16" s="212" t="s">
        <v>193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4">
        <v>6</v>
      </c>
      <c r="B17" s="235" t="s">
        <v>520</v>
      </c>
      <c r="C17" s="250" t="s">
        <v>521</v>
      </c>
      <c r="D17" s="236" t="s">
        <v>212</v>
      </c>
      <c r="E17" s="237">
        <v>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182</v>
      </c>
      <c r="T17" s="240" t="s">
        <v>157</v>
      </c>
      <c r="U17" s="222">
        <v>0</v>
      </c>
      <c r="V17" s="222">
        <f>ROUND(E17*U17,2)</f>
        <v>0</v>
      </c>
      <c r="W17" s="222"/>
      <c r="X17" s="222" t="s">
        <v>192</v>
      </c>
      <c r="Y17" s="222" t="s">
        <v>158</v>
      </c>
      <c r="Z17" s="212"/>
      <c r="AA17" s="212"/>
      <c r="AB17" s="212"/>
      <c r="AC17" s="212"/>
      <c r="AD17" s="212"/>
      <c r="AE17" s="212"/>
      <c r="AF17" s="212"/>
      <c r="AG17" s="212" t="s">
        <v>193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67" t="s">
        <v>515</v>
      </c>
      <c r="D18" s="254"/>
      <c r="E18" s="255">
        <v>1</v>
      </c>
      <c r="F18" s="222"/>
      <c r="G18" s="222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198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41">
        <v>7</v>
      </c>
      <c r="B19" s="242" t="s">
        <v>522</v>
      </c>
      <c r="C19" s="249" t="s">
        <v>523</v>
      </c>
      <c r="D19" s="243" t="s">
        <v>212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182</v>
      </c>
      <c r="T19" s="247" t="s">
        <v>157</v>
      </c>
      <c r="U19" s="222">
        <v>0.02</v>
      </c>
      <c r="V19" s="222">
        <f>ROUND(E19*U19,2)</f>
        <v>0.02</v>
      </c>
      <c r="W19" s="222"/>
      <c r="X19" s="222" t="s">
        <v>192</v>
      </c>
      <c r="Y19" s="222" t="s">
        <v>158</v>
      </c>
      <c r="Z19" s="212"/>
      <c r="AA19" s="212"/>
      <c r="AB19" s="212"/>
      <c r="AC19" s="212"/>
      <c r="AD19" s="212"/>
      <c r="AE19" s="212"/>
      <c r="AF19" s="212"/>
      <c r="AG19" s="212" t="s">
        <v>193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1">
        <v>8</v>
      </c>
      <c r="B20" s="242" t="s">
        <v>524</v>
      </c>
      <c r="C20" s="249" t="s">
        <v>525</v>
      </c>
      <c r="D20" s="243" t="s">
        <v>212</v>
      </c>
      <c r="E20" s="244">
        <v>1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182</v>
      </c>
      <c r="T20" s="247" t="s">
        <v>157</v>
      </c>
      <c r="U20" s="222">
        <v>0</v>
      </c>
      <c r="V20" s="222">
        <f>ROUND(E20*U20,2)</f>
        <v>0</v>
      </c>
      <c r="W20" s="222"/>
      <c r="X20" s="222" t="s">
        <v>192</v>
      </c>
      <c r="Y20" s="222" t="s">
        <v>158</v>
      </c>
      <c r="Z20" s="212"/>
      <c r="AA20" s="212"/>
      <c r="AB20" s="212"/>
      <c r="AC20" s="212"/>
      <c r="AD20" s="212"/>
      <c r="AE20" s="212"/>
      <c r="AF20" s="212"/>
      <c r="AG20" s="212" t="s">
        <v>498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1">
        <v>9</v>
      </c>
      <c r="B21" s="242" t="s">
        <v>526</v>
      </c>
      <c r="C21" s="249" t="s">
        <v>527</v>
      </c>
      <c r="D21" s="243" t="s">
        <v>212</v>
      </c>
      <c r="E21" s="244">
        <v>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182</v>
      </c>
      <c r="T21" s="247" t="s">
        <v>157</v>
      </c>
      <c r="U21" s="222">
        <v>0</v>
      </c>
      <c r="V21" s="222">
        <f>ROUND(E21*U21,2)</f>
        <v>0</v>
      </c>
      <c r="W21" s="222"/>
      <c r="X21" s="222" t="s">
        <v>192</v>
      </c>
      <c r="Y21" s="222" t="s">
        <v>158</v>
      </c>
      <c r="Z21" s="212"/>
      <c r="AA21" s="212"/>
      <c r="AB21" s="212"/>
      <c r="AC21" s="212"/>
      <c r="AD21" s="212"/>
      <c r="AE21" s="212"/>
      <c r="AF21" s="212"/>
      <c r="AG21" s="212" t="s">
        <v>498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x14ac:dyDescent="0.2">
      <c r="A22" s="215" t="s">
        <v>151</v>
      </c>
      <c r="B22" s="216" t="s">
        <v>91</v>
      </c>
      <c r="C22" s="252" t="s">
        <v>92</v>
      </c>
      <c r="D22" s="230"/>
      <c r="E22" s="231"/>
      <c r="F22" s="232"/>
      <c r="G22" s="232">
        <f>SUMIF(AG23:AG36,"&lt;&gt;NOR",G23:G36)</f>
        <v>0</v>
      </c>
      <c r="H22" s="232"/>
      <c r="I22" s="232">
        <f>SUM(I23:I36)</f>
        <v>0</v>
      </c>
      <c r="J22" s="232"/>
      <c r="K22" s="232">
        <f>SUM(K23:K36)</f>
        <v>0</v>
      </c>
      <c r="L22" s="232"/>
      <c r="M22" s="232">
        <f>SUM(M23:M36)</f>
        <v>0</v>
      </c>
      <c r="N22" s="231"/>
      <c r="O22" s="231">
        <f>SUM(O23:O36)</f>
        <v>0</v>
      </c>
      <c r="P22" s="231"/>
      <c r="Q22" s="231">
        <f>SUM(Q23:Q36)</f>
        <v>0</v>
      </c>
      <c r="R22" s="232"/>
      <c r="S22" s="232"/>
      <c r="T22" s="233"/>
      <c r="U22" s="223"/>
      <c r="V22" s="223">
        <f>SUM(V23:V36)</f>
        <v>1.4000000000000001</v>
      </c>
      <c r="W22" s="223"/>
      <c r="X22" s="223"/>
      <c r="Y22" s="223"/>
      <c r="AG22" t="s">
        <v>152</v>
      </c>
    </row>
    <row r="23" spans="1:60" outlineLevel="1" x14ac:dyDescent="0.2">
      <c r="A23" s="219"/>
      <c r="B23" s="220"/>
      <c r="C23" s="268" t="s">
        <v>528</v>
      </c>
      <c r="D23" s="263"/>
      <c r="E23" s="263"/>
      <c r="F23" s="263"/>
      <c r="G23" s="263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213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34">
        <v>10</v>
      </c>
      <c r="B24" s="235" t="s">
        <v>529</v>
      </c>
      <c r="C24" s="250" t="s">
        <v>508</v>
      </c>
      <c r="D24" s="236" t="s">
        <v>212</v>
      </c>
      <c r="E24" s="237">
        <v>2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182</v>
      </c>
      <c r="T24" s="240" t="s">
        <v>157</v>
      </c>
      <c r="U24" s="222">
        <v>0.27</v>
      </c>
      <c r="V24" s="222">
        <f>ROUND(E24*U24,2)</f>
        <v>0.54</v>
      </c>
      <c r="W24" s="222"/>
      <c r="X24" s="222" t="s">
        <v>192</v>
      </c>
      <c r="Y24" s="222" t="s">
        <v>158</v>
      </c>
      <c r="Z24" s="212"/>
      <c r="AA24" s="212"/>
      <c r="AB24" s="212"/>
      <c r="AC24" s="212"/>
      <c r="AD24" s="212"/>
      <c r="AE24" s="212"/>
      <c r="AF24" s="212"/>
      <c r="AG24" s="212" t="s">
        <v>193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67" t="s">
        <v>509</v>
      </c>
      <c r="D25" s="254"/>
      <c r="E25" s="255">
        <v>1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198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19"/>
      <c r="B26" s="220"/>
      <c r="C26" s="267" t="s">
        <v>510</v>
      </c>
      <c r="D26" s="254"/>
      <c r="E26" s="255">
        <v>1</v>
      </c>
      <c r="F26" s="222"/>
      <c r="G26" s="22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198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1">
        <v>11</v>
      </c>
      <c r="B27" s="242" t="s">
        <v>530</v>
      </c>
      <c r="C27" s="249" t="s">
        <v>512</v>
      </c>
      <c r="D27" s="243" t="s">
        <v>212</v>
      </c>
      <c r="E27" s="244">
        <v>1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182</v>
      </c>
      <c r="T27" s="247" t="s">
        <v>157</v>
      </c>
      <c r="U27" s="222">
        <v>0.27</v>
      </c>
      <c r="V27" s="222">
        <f>ROUND(E27*U27,2)</f>
        <v>0.27</v>
      </c>
      <c r="W27" s="222"/>
      <c r="X27" s="222" t="s">
        <v>192</v>
      </c>
      <c r="Y27" s="222" t="s">
        <v>158</v>
      </c>
      <c r="Z27" s="212"/>
      <c r="AA27" s="212"/>
      <c r="AB27" s="212"/>
      <c r="AC27" s="212"/>
      <c r="AD27" s="212"/>
      <c r="AE27" s="212"/>
      <c r="AF27" s="212"/>
      <c r="AG27" s="212" t="s">
        <v>193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34">
        <v>12</v>
      </c>
      <c r="B28" s="235" t="s">
        <v>531</v>
      </c>
      <c r="C28" s="250" t="s">
        <v>514</v>
      </c>
      <c r="D28" s="236" t="s">
        <v>212</v>
      </c>
      <c r="E28" s="237">
        <v>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9"/>
      <c r="S28" s="239" t="s">
        <v>182</v>
      </c>
      <c r="T28" s="240" t="s">
        <v>157</v>
      </c>
      <c r="U28" s="222">
        <v>0.27</v>
      </c>
      <c r="V28" s="222">
        <f>ROUND(E28*U28,2)</f>
        <v>0.27</v>
      </c>
      <c r="W28" s="222"/>
      <c r="X28" s="222" t="s">
        <v>192</v>
      </c>
      <c r="Y28" s="222" t="s">
        <v>158</v>
      </c>
      <c r="Z28" s="212"/>
      <c r="AA28" s="212"/>
      <c r="AB28" s="212"/>
      <c r="AC28" s="212"/>
      <c r="AD28" s="212"/>
      <c r="AE28" s="212"/>
      <c r="AF28" s="212"/>
      <c r="AG28" s="212" t="s">
        <v>193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67" t="s">
        <v>515</v>
      </c>
      <c r="D29" s="254"/>
      <c r="E29" s="255">
        <v>1</v>
      </c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198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41">
        <v>13</v>
      </c>
      <c r="B30" s="242" t="s">
        <v>532</v>
      </c>
      <c r="C30" s="249" t="s">
        <v>517</v>
      </c>
      <c r="D30" s="243" t="s">
        <v>212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182</v>
      </c>
      <c r="T30" s="247" t="s">
        <v>157</v>
      </c>
      <c r="U30" s="222">
        <v>0.27</v>
      </c>
      <c r="V30" s="222">
        <f>ROUND(E30*U30,2)</f>
        <v>0.27</v>
      </c>
      <c r="W30" s="222"/>
      <c r="X30" s="222" t="s">
        <v>192</v>
      </c>
      <c r="Y30" s="222" t="s">
        <v>158</v>
      </c>
      <c r="Z30" s="212"/>
      <c r="AA30" s="212"/>
      <c r="AB30" s="212"/>
      <c r="AC30" s="212"/>
      <c r="AD30" s="212"/>
      <c r="AE30" s="212"/>
      <c r="AF30" s="212"/>
      <c r="AG30" s="212" t="s">
        <v>193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1">
        <v>14</v>
      </c>
      <c r="B31" s="242" t="s">
        <v>533</v>
      </c>
      <c r="C31" s="249" t="s">
        <v>519</v>
      </c>
      <c r="D31" s="243" t="s">
        <v>212</v>
      </c>
      <c r="E31" s="244">
        <v>1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182</v>
      </c>
      <c r="T31" s="247" t="s">
        <v>157</v>
      </c>
      <c r="U31" s="222">
        <v>0.03</v>
      </c>
      <c r="V31" s="222">
        <f>ROUND(E31*U31,2)</f>
        <v>0.03</v>
      </c>
      <c r="W31" s="222"/>
      <c r="X31" s="222" t="s">
        <v>192</v>
      </c>
      <c r="Y31" s="222" t="s">
        <v>158</v>
      </c>
      <c r="Z31" s="212"/>
      <c r="AA31" s="212"/>
      <c r="AB31" s="212"/>
      <c r="AC31" s="212"/>
      <c r="AD31" s="212"/>
      <c r="AE31" s="212"/>
      <c r="AF31" s="212"/>
      <c r="AG31" s="212" t="s">
        <v>193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34">
        <v>15</v>
      </c>
      <c r="B32" s="235" t="s">
        <v>534</v>
      </c>
      <c r="C32" s="250" t="s">
        <v>521</v>
      </c>
      <c r="D32" s="236" t="s">
        <v>212</v>
      </c>
      <c r="E32" s="237">
        <v>1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0</v>
      </c>
      <c r="O32" s="237">
        <f>ROUND(E32*N32,2)</f>
        <v>0</v>
      </c>
      <c r="P32" s="237">
        <v>0</v>
      </c>
      <c r="Q32" s="237">
        <f>ROUND(E32*P32,2)</f>
        <v>0</v>
      </c>
      <c r="R32" s="239"/>
      <c r="S32" s="239" t="s">
        <v>182</v>
      </c>
      <c r="T32" s="240" t="s">
        <v>157</v>
      </c>
      <c r="U32" s="222">
        <v>0</v>
      </c>
      <c r="V32" s="222">
        <f>ROUND(E32*U32,2)</f>
        <v>0</v>
      </c>
      <c r="W32" s="222"/>
      <c r="X32" s="222" t="s">
        <v>192</v>
      </c>
      <c r="Y32" s="222" t="s">
        <v>158</v>
      </c>
      <c r="Z32" s="212"/>
      <c r="AA32" s="212"/>
      <c r="AB32" s="212"/>
      <c r="AC32" s="212"/>
      <c r="AD32" s="212"/>
      <c r="AE32" s="212"/>
      <c r="AF32" s="212"/>
      <c r="AG32" s="212" t="s">
        <v>193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67" t="s">
        <v>515</v>
      </c>
      <c r="D33" s="254"/>
      <c r="E33" s="255">
        <v>1</v>
      </c>
      <c r="F33" s="222"/>
      <c r="G33" s="222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198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1">
        <v>16</v>
      </c>
      <c r="B34" s="242" t="s">
        <v>535</v>
      </c>
      <c r="C34" s="249" t="s">
        <v>523</v>
      </c>
      <c r="D34" s="243" t="s">
        <v>212</v>
      </c>
      <c r="E34" s="244">
        <v>1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182</v>
      </c>
      <c r="T34" s="247" t="s">
        <v>157</v>
      </c>
      <c r="U34" s="222">
        <v>0.02</v>
      </c>
      <c r="V34" s="222">
        <f>ROUND(E34*U34,2)</f>
        <v>0.02</v>
      </c>
      <c r="W34" s="222"/>
      <c r="X34" s="222" t="s">
        <v>192</v>
      </c>
      <c r="Y34" s="222" t="s">
        <v>158</v>
      </c>
      <c r="Z34" s="212"/>
      <c r="AA34" s="212"/>
      <c r="AB34" s="212"/>
      <c r="AC34" s="212"/>
      <c r="AD34" s="212"/>
      <c r="AE34" s="212"/>
      <c r="AF34" s="212"/>
      <c r="AG34" s="212" t="s">
        <v>193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41">
        <v>17</v>
      </c>
      <c r="B35" s="242" t="s">
        <v>536</v>
      </c>
      <c r="C35" s="249" t="s">
        <v>525</v>
      </c>
      <c r="D35" s="243" t="s">
        <v>212</v>
      </c>
      <c r="E35" s="244">
        <v>1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182</v>
      </c>
      <c r="T35" s="247" t="s">
        <v>157</v>
      </c>
      <c r="U35" s="222">
        <v>0</v>
      </c>
      <c r="V35" s="222">
        <f>ROUND(E35*U35,2)</f>
        <v>0</v>
      </c>
      <c r="W35" s="222"/>
      <c r="X35" s="222" t="s">
        <v>192</v>
      </c>
      <c r="Y35" s="222" t="s">
        <v>158</v>
      </c>
      <c r="Z35" s="212"/>
      <c r="AA35" s="212"/>
      <c r="AB35" s="212"/>
      <c r="AC35" s="212"/>
      <c r="AD35" s="212"/>
      <c r="AE35" s="212"/>
      <c r="AF35" s="212"/>
      <c r="AG35" s="212" t="s">
        <v>498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1">
        <v>18</v>
      </c>
      <c r="B36" s="242" t="s">
        <v>537</v>
      </c>
      <c r="C36" s="249" t="s">
        <v>527</v>
      </c>
      <c r="D36" s="243" t="s">
        <v>212</v>
      </c>
      <c r="E36" s="244">
        <v>1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182</v>
      </c>
      <c r="T36" s="247" t="s">
        <v>157</v>
      </c>
      <c r="U36" s="222">
        <v>0</v>
      </c>
      <c r="V36" s="222">
        <f>ROUND(E36*U36,2)</f>
        <v>0</v>
      </c>
      <c r="W36" s="222"/>
      <c r="X36" s="222" t="s">
        <v>192</v>
      </c>
      <c r="Y36" s="222" t="s">
        <v>158</v>
      </c>
      <c r="Z36" s="212"/>
      <c r="AA36" s="212"/>
      <c r="AB36" s="212"/>
      <c r="AC36" s="212"/>
      <c r="AD36" s="212"/>
      <c r="AE36" s="212"/>
      <c r="AF36" s="212"/>
      <c r="AG36" s="212" t="s">
        <v>498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24" t="s">
        <v>151</v>
      </c>
      <c r="B37" s="225" t="s">
        <v>93</v>
      </c>
      <c r="C37" s="248" t="s">
        <v>94</v>
      </c>
      <c r="D37" s="226"/>
      <c r="E37" s="227"/>
      <c r="F37" s="228"/>
      <c r="G37" s="228">
        <f>SUMIF(AG38:AG46,"&lt;&gt;NOR",G38:G46)</f>
        <v>0</v>
      </c>
      <c r="H37" s="228"/>
      <c r="I37" s="228">
        <f>SUM(I38:I46)</f>
        <v>0</v>
      </c>
      <c r="J37" s="228"/>
      <c r="K37" s="228">
        <f>SUM(K38:K46)</f>
        <v>0</v>
      </c>
      <c r="L37" s="228"/>
      <c r="M37" s="228">
        <f>SUM(M38:M46)</f>
        <v>0</v>
      </c>
      <c r="N37" s="227"/>
      <c r="O37" s="227">
        <f>SUM(O38:O46)</f>
        <v>0</v>
      </c>
      <c r="P37" s="227"/>
      <c r="Q37" s="227">
        <f>SUM(Q38:Q46)</f>
        <v>0</v>
      </c>
      <c r="R37" s="228"/>
      <c r="S37" s="228"/>
      <c r="T37" s="229"/>
      <c r="U37" s="223"/>
      <c r="V37" s="223">
        <f>SUM(V38:V46)</f>
        <v>260</v>
      </c>
      <c r="W37" s="223"/>
      <c r="X37" s="223"/>
      <c r="Y37" s="223"/>
      <c r="AG37" t="s">
        <v>152</v>
      </c>
    </row>
    <row r="38" spans="1:60" outlineLevel="1" x14ac:dyDescent="0.2">
      <c r="A38" s="234">
        <v>19</v>
      </c>
      <c r="B38" s="235" t="s">
        <v>538</v>
      </c>
      <c r="C38" s="250" t="s">
        <v>539</v>
      </c>
      <c r="D38" s="236" t="s">
        <v>212</v>
      </c>
      <c r="E38" s="237">
        <v>2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9"/>
      <c r="S38" s="239" t="s">
        <v>182</v>
      </c>
      <c r="T38" s="240" t="s">
        <v>157</v>
      </c>
      <c r="U38" s="222">
        <v>0</v>
      </c>
      <c r="V38" s="222">
        <f>ROUND(E38*U38,2)</f>
        <v>0</v>
      </c>
      <c r="W38" s="222"/>
      <c r="X38" s="222" t="s">
        <v>192</v>
      </c>
      <c r="Y38" s="222" t="s">
        <v>158</v>
      </c>
      <c r="Z38" s="212"/>
      <c r="AA38" s="212"/>
      <c r="AB38" s="212"/>
      <c r="AC38" s="212"/>
      <c r="AD38" s="212"/>
      <c r="AE38" s="212"/>
      <c r="AF38" s="212"/>
      <c r="AG38" s="212" t="s">
        <v>498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67" t="s">
        <v>540</v>
      </c>
      <c r="D39" s="254"/>
      <c r="E39" s="255">
        <v>1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198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19"/>
      <c r="B40" s="220"/>
      <c r="C40" s="267" t="s">
        <v>510</v>
      </c>
      <c r="D40" s="254"/>
      <c r="E40" s="255">
        <v>1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198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41">
        <v>20</v>
      </c>
      <c r="B41" s="242" t="s">
        <v>541</v>
      </c>
      <c r="C41" s="249" t="s">
        <v>542</v>
      </c>
      <c r="D41" s="243" t="s">
        <v>212</v>
      </c>
      <c r="E41" s="244">
        <v>1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182</v>
      </c>
      <c r="T41" s="247" t="s">
        <v>157</v>
      </c>
      <c r="U41" s="222">
        <v>65</v>
      </c>
      <c r="V41" s="222">
        <f>ROUND(E41*U41,2)</f>
        <v>65</v>
      </c>
      <c r="W41" s="222"/>
      <c r="X41" s="222" t="s">
        <v>192</v>
      </c>
      <c r="Y41" s="222" t="s">
        <v>158</v>
      </c>
      <c r="Z41" s="212"/>
      <c r="AA41" s="212"/>
      <c r="AB41" s="212"/>
      <c r="AC41" s="212"/>
      <c r="AD41" s="212"/>
      <c r="AE41" s="212"/>
      <c r="AF41" s="212"/>
      <c r="AG41" s="212" t="s">
        <v>193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34">
        <v>21</v>
      </c>
      <c r="B42" s="235" t="s">
        <v>543</v>
      </c>
      <c r="C42" s="250" t="s">
        <v>544</v>
      </c>
      <c r="D42" s="236" t="s">
        <v>212</v>
      </c>
      <c r="E42" s="237">
        <v>1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0</v>
      </c>
      <c r="O42" s="237">
        <f>ROUND(E42*N42,2)</f>
        <v>0</v>
      </c>
      <c r="P42" s="237">
        <v>0</v>
      </c>
      <c r="Q42" s="237">
        <f>ROUND(E42*P42,2)</f>
        <v>0</v>
      </c>
      <c r="R42" s="239"/>
      <c r="S42" s="239" t="s">
        <v>182</v>
      </c>
      <c r="T42" s="240" t="s">
        <v>157</v>
      </c>
      <c r="U42" s="222">
        <v>0</v>
      </c>
      <c r="V42" s="222">
        <f>ROUND(E42*U42,2)</f>
        <v>0</v>
      </c>
      <c r="W42" s="222"/>
      <c r="X42" s="222" t="s">
        <v>192</v>
      </c>
      <c r="Y42" s="222" t="s">
        <v>158</v>
      </c>
      <c r="Z42" s="212"/>
      <c r="AA42" s="212"/>
      <c r="AB42" s="212"/>
      <c r="AC42" s="212"/>
      <c r="AD42" s="212"/>
      <c r="AE42" s="212"/>
      <c r="AF42" s="212"/>
      <c r="AG42" s="212" t="s">
        <v>193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67" t="s">
        <v>515</v>
      </c>
      <c r="D43" s="254"/>
      <c r="E43" s="255">
        <v>1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198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41">
        <v>22</v>
      </c>
      <c r="B44" s="242" t="s">
        <v>545</v>
      </c>
      <c r="C44" s="249" t="s">
        <v>546</v>
      </c>
      <c r="D44" s="243" t="s">
        <v>212</v>
      </c>
      <c r="E44" s="244">
        <v>1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182</v>
      </c>
      <c r="T44" s="247" t="s">
        <v>157</v>
      </c>
      <c r="U44" s="222">
        <v>65</v>
      </c>
      <c r="V44" s="222">
        <f>ROUND(E44*U44,2)</f>
        <v>65</v>
      </c>
      <c r="W44" s="222"/>
      <c r="X44" s="222" t="s">
        <v>192</v>
      </c>
      <c r="Y44" s="222" t="s">
        <v>158</v>
      </c>
      <c r="Z44" s="212"/>
      <c r="AA44" s="212"/>
      <c r="AB44" s="212"/>
      <c r="AC44" s="212"/>
      <c r="AD44" s="212"/>
      <c r="AE44" s="212"/>
      <c r="AF44" s="212"/>
      <c r="AG44" s="212" t="s">
        <v>193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41">
        <v>23</v>
      </c>
      <c r="B45" s="242" t="s">
        <v>547</v>
      </c>
      <c r="C45" s="249" t="s">
        <v>548</v>
      </c>
      <c r="D45" s="243" t="s">
        <v>212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182</v>
      </c>
      <c r="T45" s="247" t="s">
        <v>157</v>
      </c>
      <c r="U45" s="222">
        <v>65</v>
      </c>
      <c r="V45" s="222">
        <f>ROUND(E45*U45,2)</f>
        <v>65</v>
      </c>
      <c r="W45" s="222"/>
      <c r="X45" s="222" t="s">
        <v>192</v>
      </c>
      <c r="Y45" s="222" t="s">
        <v>158</v>
      </c>
      <c r="Z45" s="212"/>
      <c r="AA45" s="212"/>
      <c r="AB45" s="212"/>
      <c r="AC45" s="212"/>
      <c r="AD45" s="212"/>
      <c r="AE45" s="212"/>
      <c r="AF45" s="212"/>
      <c r="AG45" s="212" t="s">
        <v>193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41">
        <v>24</v>
      </c>
      <c r="B46" s="242" t="s">
        <v>549</v>
      </c>
      <c r="C46" s="249" t="s">
        <v>550</v>
      </c>
      <c r="D46" s="243" t="s">
        <v>551</v>
      </c>
      <c r="E46" s="244">
        <v>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182</v>
      </c>
      <c r="T46" s="247" t="s">
        <v>157</v>
      </c>
      <c r="U46" s="222">
        <v>65</v>
      </c>
      <c r="V46" s="222">
        <f>ROUND(E46*U46,2)</f>
        <v>65</v>
      </c>
      <c r="W46" s="222"/>
      <c r="X46" s="222" t="s">
        <v>192</v>
      </c>
      <c r="Y46" s="222" t="s">
        <v>158</v>
      </c>
      <c r="Z46" s="212"/>
      <c r="AA46" s="212"/>
      <c r="AB46" s="212"/>
      <c r="AC46" s="212"/>
      <c r="AD46" s="212"/>
      <c r="AE46" s="212"/>
      <c r="AF46" s="212"/>
      <c r="AG46" s="212" t="s">
        <v>193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x14ac:dyDescent="0.2">
      <c r="A47" s="224" t="s">
        <v>151</v>
      </c>
      <c r="B47" s="225" t="s">
        <v>95</v>
      </c>
      <c r="C47" s="248" t="s">
        <v>28</v>
      </c>
      <c r="D47" s="226"/>
      <c r="E47" s="227"/>
      <c r="F47" s="228"/>
      <c r="G47" s="228">
        <f>SUMIF(AG48:AG56,"&lt;&gt;NOR",G48:G56)</f>
        <v>0</v>
      </c>
      <c r="H47" s="228"/>
      <c r="I47" s="228">
        <f>SUM(I48:I56)</f>
        <v>0</v>
      </c>
      <c r="J47" s="228"/>
      <c r="K47" s="228">
        <f>SUM(K48:K56)</f>
        <v>0</v>
      </c>
      <c r="L47" s="228"/>
      <c r="M47" s="228">
        <f>SUM(M48:M56)</f>
        <v>0</v>
      </c>
      <c r="N47" s="227"/>
      <c r="O47" s="227">
        <f>SUM(O48:O56)</f>
        <v>0</v>
      </c>
      <c r="P47" s="227"/>
      <c r="Q47" s="227">
        <f>SUM(Q48:Q56)</f>
        <v>0</v>
      </c>
      <c r="R47" s="228"/>
      <c r="S47" s="228"/>
      <c r="T47" s="229"/>
      <c r="U47" s="223"/>
      <c r="V47" s="223">
        <f>SUM(V48:V56)</f>
        <v>12.05</v>
      </c>
      <c r="W47" s="223"/>
      <c r="X47" s="223"/>
      <c r="Y47" s="223"/>
      <c r="AG47" t="s">
        <v>152</v>
      </c>
    </row>
    <row r="48" spans="1:60" outlineLevel="1" x14ac:dyDescent="0.2">
      <c r="A48" s="241">
        <v>25</v>
      </c>
      <c r="B48" s="242" t="s">
        <v>552</v>
      </c>
      <c r="C48" s="249" t="s">
        <v>553</v>
      </c>
      <c r="D48" s="243" t="s">
        <v>212</v>
      </c>
      <c r="E48" s="244">
        <v>1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182</v>
      </c>
      <c r="T48" s="247" t="s">
        <v>157</v>
      </c>
      <c r="U48" s="222">
        <v>0</v>
      </c>
      <c r="V48" s="222">
        <f>ROUND(E48*U48,2)</f>
        <v>0</v>
      </c>
      <c r="W48" s="222"/>
      <c r="X48" s="222" t="s">
        <v>192</v>
      </c>
      <c r="Y48" s="222" t="s">
        <v>158</v>
      </c>
      <c r="Z48" s="212"/>
      <c r="AA48" s="212"/>
      <c r="AB48" s="212"/>
      <c r="AC48" s="212"/>
      <c r="AD48" s="212"/>
      <c r="AE48" s="212"/>
      <c r="AF48" s="212"/>
      <c r="AG48" s="212" t="s">
        <v>498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41">
        <v>26</v>
      </c>
      <c r="B49" s="242" t="s">
        <v>554</v>
      </c>
      <c r="C49" s="249" t="s">
        <v>555</v>
      </c>
      <c r="D49" s="243" t="s">
        <v>212</v>
      </c>
      <c r="E49" s="244">
        <v>1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182</v>
      </c>
      <c r="T49" s="247" t="s">
        <v>157</v>
      </c>
      <c r="U49" s="222">
        <v>0.05</v>
      </c>
      <c r="V49" s="222">
        <f>ROUND(E49*U49,2)</f>
        <v>0.05</v>
      </c>
      <c r="W49" s="222"/>
      <c r="X49" s="222" t="s">
        <v>192</v>
      </c>
      <c r="Y49" s="222" t="s">
        <v>158</v>
      </c>
      <c r="Z49" s="212"/>
      <c r="AA49" s="212"/>
      <c r="AB49" s="212"/>
      <c r="AC49" s="212"/>
      <c r="AD49" s="212"/>
      <c r="AE49" s="212"/>
      <c r="AF49" s="212"/>
      <c r="AG49" s="212" t="s">
        <v>193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34">
        <v>27</v>
      </c>
      <c r="B50" s="235" t="s">
        <v>556</v>
      </c>
      <c r="C50" s="250" t="s">
        <v>557</v>
      </c>
      <c r="D50" s="236" t="s">
        <v>212</v>
      </c>
      <c r="E50" s="237">
        <v>3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0</v>
      </c>
      <c r="O50" s="237">
        <f>ROUND(E50*N50,2)</f>
        <v>0</v>
      </c>
      <c r="P50" s="237">
        <v>0</v>
      </c>
      <c r="Q50" s="237">
        <f>ROUND(E50*P50,2)</f>
        <v>0</v>
      </c>
      <c r="R50" s="239"/>
      <c r="S50" s="239" t="s">
        <v>182</v>
      </c>
      <c r="T50" s="240" t="s">
        <v>157</v>
      </c>
      <c r="U50" s="222">
        <v>4</v>
      </c>
      <c r="V50" s="222">
        <f>ROUND(E50*U50,2)</f>
        <v>12</v>
      </c>
      <c r="W50" s="222"/>
      <c r="X50" s="222" t="s">
        <v>192</v>
      </c>
      <c r="Y50" s="222" t="s">
        <v>158</v>
      </c>
      <c r="Z50" s="212"/>
      <c r="AA50" s="212"/>
      <c r="AB50" s="212"/>
      <c r="AC50" s="212"/>
      <c r="AD50" s="212"/>
      <c r="AE50" s="212"/>
      <c r="AF50" s="212"/>
      <c r="AG50" s="212" t="s">
        <v>193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19"/>
      <c r="B51" s="220"/>
      <c r="C51" s="267" t="s">
        <v>558</v>
      </c>
      <c r="D51" s="254"/>
      <c r="E51" s="255"/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198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67" t="s">
        <v>559</v>
      </c>
      <c r="D52" s="254"/>
      <c r="E52" s="255">
        <v>1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198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19"/>
      <c r="B53" s="220"/>
      <c r="C53" s="267" t="s">
        <v>560</v>
      </c>
      <c r="D53" s="254"/>
      <c r="E53" s="255">
        <v>1</v>
      </c>
      <c r="F53" s="222"/>
      <c r="G53" s="222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198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19"/>
      <c r="B54" s="220"/>
      <c r="C54" s="267" t="s">
        <v>561</v>
      </c>
      <c r="D54" s="254"/>
      <c r="E54" s="255">
        <v>1</v>
      </c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198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4">
        <v>28</v>
      </c>
      <c r="B55" s="235" t="s">
        <v>562</v>
      </c>
      <c r="C55" s="250" t="s">
        <v>563</v>
      </c>
      <c r="D55" s="236" t="s">
        <v>212</v>
      </c>
      <c r="E55" s="237">
        <v>1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39"/>
      <c r="S55" s="239" t="s">
        <v>182</v>
      </c>
      <c r="T55" s="240" t="s">
        <v>157</v>
      </c>
      <c r="U55" s="222">
        <v>0</v>
      </c>
      <c r="V55" s="222">
        <f>ROUND(E55*U55,2)</f>
        <v>0</v>
      </c>
      <c r="W55" s="222"/>
      <c r="X55" s="222" t="s">
        <v>192</v>
      </c>
      <c r="Y55" s="222" t="s">
        <v>158</v>
      </c>
      <c r="Z55" s="212"/>
      <c r="AA55" s="212"/>
      <c r="AB55" s="212"/>
      <c r="AC55" s="212"/>
      <c r="AD55" s="212"/>
      <c r="AE55" s="212"/>
      <c r="AF55" s="212"/>
      <c r="AG55" s="212" t="s">
        <v>193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67" t="s">
        <v>564</v>
      </c>
      <c r="D56" s="254"/>
      <c r="E56" s="255">
        <v>1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198</v>
      </c>
      <c r="AH56" s="212">
        <v>5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24" t="s">
        <v>151</v>
      </c>
      <c r="B57" s="225" t="s">
        <v>96</v>
      </c>
      <c r="C57" s="248" t="s">
        <v>97</v>
      </c>
      <c r="D57" s="226"/>
      <c r="E57" s="227"/>
      <c r="F57" s="228"/>
      <c r="G57" s="228">
        <f>SUMIF(AG58:AG65,"&lt;&gt;NOR",G58:G65)</f>
        <v>0</v>
      </c>
      <c r="H57" s="228"/>
      <c r="I57" s="228">
        <f>SUM(I58:I65)</f>
        <v>0</v>
      </c>
      <c r="J57" s="228"/>
      <c r="K57" s="228">
        <f>SUM(K58:K65)</f>
        <v>0</v>
      </c>
      <c r="L57" s="228"/>
      <c r="M57" s="228">
        <f>SUM(M58:M65)</f>
        <v>0</v>
      </c>
      <c r="N57" s="227"/>
      <c r="O57" s="227">
        <f>SUM(O58:O65)</f>
        <v>0</v>
      </c>
      <c r="P57" s="227"/>
      <c r="Q57" s="227">
        <f>SUM(Q58:Q65)</f>
        <v>0</v>
      </c>
      <c r="R57" s="228"/>
      <c r="S57" s="228"/>
      <c r="T57" s="229"/>
      <c r="U57" s="223"/>
      <c r="V57" s="223">
        <f>SUM(V58:V65)</f>
        <v>1</v>
      </c>
      <c r="W57" s="223"/>
      <c r="X57" s="223"/>
      <c r="Y57" s="223"/>
      <c r="AG57" t="s">
        <v>152</v>
      </c>
    </row>
    <row r="58" spans="1:60" outlineLevel="1" x14ac:dyDescent="0.2">
      <c r="A58" s="241">
        <v>29</v>
      </c>
      <c r="B58" s="242" t="s">
        <v>565</v>
      </c>
      <c r="C58" s="249" t="s">
        <v>566</v>
      </c>
      <c r="D58" s="243" t="s">
        <v>212</v>
      </c>
      <c r="E58" s="244">
        <v>1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182</v>
      </c>
      <c r="T58" s="247" t="s">
        <v>157</v>
      </c>
      <c r="U58" s="222">
        <v>0</v>
      </c>
      <c r="V58" s="222">
        <f>ROUND(E58*U58,2)</f>
        <v>0</v>
      </c>
      <c r="W58" s="222"/>
      <c r="X58" s="222" t="s">
        <v>192</v>
      </c>
      <c r="Y58" s="222" t="s">
        <v>158</v>
      </c>
      <c r="Z58" s="212"/>
      <c r="AA58" s="212"/>
      <c r="AB58" s="212"/>
      <c r="AC58" s="212"/>
      <c r="AD58" s="212"/>
      <c r="AE58" s="212"/>
      <c r="AF58" s="212"/>
      <c r="AG58" s="212" t="s">
        <v>498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1">
        <v>30</v>
      </c>
      <c r="B59" s="242" t="s">
        <v>567</v>
      </c>
      <c r="C59" s="249" t="s">
        <v>568</v>
      </c>
      <c r="D59" s="243" t="s">
        <v>212</v>
      </c>
      <c r="E59" s="244">
        <v>1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0</v>
      </c>
      <c r="O59" s="244">
        <f>ROUND(E59*N59,2)</f>
        <v>0</v>
      </c>
      <c r="P59" s="244">
        <v>0</v>
      </c>
      <c r="Q59" s="244">
        <f>ROUND(E59*P59,2)</f>
        <v>0</v>
      </c>
      <c r="R59" s="246"/>
      <c r="S59" s="246" t="s">
        <v>182</v>
      </c>
      <c r="T59" s="247" t="s">
        <v>157</v>
      </c>
      <c r="U59" s="222">
        <v>0</v>
      </c>
      <c r="V59" s="222">
        <f>ROUND(E59*U59,2)</f>
        <v>0</v>
      </c>
      <c r="W59" s="222"/>
      <c r="X59" s="222" t="s">
        <v>192</v>
      </c>
      <c r="Y59" s="222" t="s">
        <v>158</v>
      </c>
      <c r="Z59" s="212"/>
      <c r="AA59" s="212"/>
      <c r="AB59" s="212"/>
      <c r="AC59" s="212"/>
      <c r="AD59" s="212"/>
      <c r="AE59" s="212"/>
      <c r="AF59" s="212"/>
      <c r="AG59" s="212" t="s">
        <v>498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34">
        <v>31</v>
      </c>
      <c r="B60" s="235" t="s">
        <v>569</v>
      </c>
      <c r="C60" s="250" t="s">
        <v>570</v>
      </c>
      <c r="D60" s="236" t="s">
        <v>260</v>
      </c>
      <c r="E60" s="237">
        <v>1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/>
      <c r="S60" s="239" t="s">
        <v>182</v>
      </c>
      <c r="T60" s="240" t="s">
        <v>157</v>
      </c>
      <c r="U60" s="222">
        <v>0</v>
      </c>
      <c r="V60" s="222">
        <f>ROUND(E60*U60,2)</f>
        <v>0</v>
      </c>
      <c r="W60" s="222"/>
      <c r="X60" s="222" t="s">
        <v>192</v>
      </c>
      <c r="Y60" s="222" t="s">
        <v>158</v>
      </c>
      <c r="Z60" s="212"/>
      <c r="AA60" s="212"/>
      <c r="AB60" s="212"/>
      <c r="AC60" s="212"/>
      <c r="AD60" s="212"/>
      <c r="AE60" s="212"/>
      <c r="AF60" s="212"/>
      <c r="AG60" s="212" t="s">
        <v>498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67" t="s">
        <v>571</v>
      </c>
      <c r="D61" s="254"/>
      <c r="E61" s="255">
        <v>1</v>
      </c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198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34">
        <v>32</v>
      </c>
      <c r="B62" s="235" t="s">
        <v>572</v>
      </c>
      <c r="C62" s="250" t="s">
        <v>573</v>
      </c>
      <c r="D62" s="236" t="s">
        <v>212</v>
      </c>
      <c r="E62" s="237">
        <v>1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182</v>
      </c>
      <c r="T62" s="240" t="s">
        <v>157</v>
      </c>
      <c r="U62" s="222">
        <v>0</v>
      </c>
      <c r="V62" s="222">
        <f>ROUND(E62*U62,2)</f>
        <v>0</v>
      </c>
      <c r="W62" s="222"/>
      <c r="X62" s="222" t="s">
        <v>192</v>
      </c>
      <c r="Y62" s="222" t="s">
        <v>158</v>
      </c>
      <c r="Z62" s="212"/>
      <c r="AA62" s="212"/>
      <c r="AB62" s="212"/>
      <c r="AC62" s="212"/>
      <c r="AD62" s="212"/>
      <c r="AE62" s="212"/>
      <c r="AF62" s="212"/>
      <c r="AG62" s="212" t="s">
        <v>498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67" t="s">
        <v>571</v>
      </c>
      <c r="D63" s="254"/>
      <c r="E63" s="255">
        <v>1</v>
      </c>
      <c r="F63" s="222"/>
      <c r="G63" s="222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198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34">
        <v>33</v>
      </c>
      <c r="B64" s="235" t="s">
        <v>574</v>
      </c>
      <c r="C64" s="250" t="s">
        <v>575</v>
      </c>
      <c r="D64" s="236" t="s">
        <v>212</v>
      </c>
      <c r="E64" s="237">
        <v>1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182</v>
      </c>
      <c r="T64" s="240" t="s">
        <v>157</v>
      </c>
      <c r="U64" s="222">
        <v>1</v>
      </c>
      <c r="V64" s="222">
        <f>ROUND(E64*U64,2)</f>
        <v>1</v>
      </c>
      <c r="W64" s="222"/>
      <c r="X64" s="222" t="s">
        <v>192</v>
      </c>
      <c r="Y64" s="222" t="s">
        <v>158</v>
      </c>
      <c r="Z64" s="212"/>
      <c r="AA64" s="212"/>
      <c r="AB64" s="212"/>
      <c r="AC64" s="212"/>
      <c r="AD64" s="212"/>
      <c r="AE64" s="212"/>
      <c r="AF64" s="212"/>
      <c r="AG64" s="212" t="s">
        <v>193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67" t="s">
        <v>576</v>
      </c>
      <c r="D65" s="254"/>
      <c r="E65" s="255">
        <v>1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198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x14ac:dyDescent="0.2">
      <c r="A66" s="3"/>
      <c r="B66" s="4"/>
      <c r="C66" s="251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v>12</v>
      </c>
      <c r="AF66">
        <v>21</v>
      </c>
      <c r="AG66" t="s">
        <v>137</v>
      </c>
    </row>
    <row r="67" spans="1:60" x14ac:dyDescent="0.2">
      <c r="A67" s="215"/>
      <c r="B67" s="216" t="s">
        <v>29</v>
      </c>
      <c r="C67" s="252"/>
      <c r="D67" s="217"/>
      <c r="E67" s="218"/>
      <c r="F67" s="218"/>
      <c r="G67" s="233">
        <f>G8+G22+G37+G47+G57</f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f>SUMIF(L7:L65,AE66,G7:G65)</f>
        <v>0</v>
      </c>
      <c r="AF67">
        <f>SUMIF(L7:L65,AF66,G7:G65)</f>
        <v>0</v>
      </c>
      <c r="AG67" t="s">
        <v>185</v>
      </c>
    </row>
    <row r="68" spans="1:60" x14ac:dyDescent="0.2">
      <c r="C68" s="253"/>
      <c r="D68" s="10"/>
      <c r="AG68" t="s">
        <v>186</v>
      </c>
    </row>
    <row r="69" spans="1:60" x14ac:dyDescent="0.2">
      <c r="D69" s="10"/>
    </row>
    <row r="70" spans="1:60" x14ac:dyDescent="0.2">
      <c r="D70" s="10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3XVHa8Rv0Cagbo98Plqa3zfNv4U4XsJjaeYjzTKP8gBQPBIhrXzzEP+uY6wCbe5K7e5fmJ4jvUNz6FZjbERcw==" saltValue="R20v0NKirP8ommpwG+hcow==" spinCount="100000" sheet="1" formatRows="0"/>
  <mergeCells count="5">
    <mergeCell ref="A1:G1"/>
    <mergeCell ref="C2:G2"/>
    <mergeCell ref="C3:G3"/>
    <mergeCell ref="C4:G4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VRN VRN Naklady</vt:lpstr>
      <vt:lpstr>D.1.1.C D.1.1.C.1 Pol</vt:lpstr>
      <vt:lpstr>D.1.1.C D.1.1.C.3 Pol</vt:lpstr>
      <vt:lpstr>D.1.4 D.1.4.H Pol</vt:lpstr>
      <vt:lpstr>D.2 D.2.1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'D.1.1.C D.1.1.C.1 Pol'!Názvy_tisku</vt:lpstr>
      <vt:lpstr>'D.1.1.C D.1.1.C.3 Pol'!Názvy_tisku</vt:lpstr>
      <vt:lpstr>'D.1.4 D.1.4.H Pol'!Názvy_tisku</vt:lpstr>
      <vt:lpstr>'D.2 D.2.1 Pol'!Názvy_tisku</vt:lpstr>
      <vt:lpstr>'VRN VRN Naklady'!Názvy_tisku</vt:lpstr>
      <vt:lpstr>oadresa</vt:lpstr>
      <vt:lpstr>Stavba!Objednatel</vt:lpstr>
      <vt:lpstr>Stavba!Objekt</vt:lpstr>
      <vt:lpstr>'D.1.1.C D.1.1.C.1 Pol'!Oblast_tisku</vt:lpstr>
      <vt:lpstr>'D.1.1.C D.1.1.C.3 Pol'!Oblast_tisku</vt:lpstr>
      <vt:lpstr>'D.1.4 D.1.4.H Pol'!Oblast_tisku</vt:lpstr>
      <vt:lpstr>'D.2 D.2.1 Pol'!Oblast_tisku</vt:lpstr>
      <vt:lpstr>Stavba!Oblast_tisku</vt:lpstr>
      <vt:lpstr>'VRN VRN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chalupova</dc:creator>
  <cp:lastModifiedBy>chalupova</cp:lastModifiedBy>
  <cp:lastPrinted>2019-03-19T12:27:02Z</cp:lastPrinted>
  <dcterms:created xsi:type="dcterms:W3CDTF">2009-04-08T07:15:50Z</dcterms:created>
  <dcterms:modified xsi:type="dcterms:W3CDTF">2024-10-31T06:57:48Z</dcterms:modified>
</cp:coreProperties>
</file>